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fileSharing readOnlyRecommended="1"/>
  <workbookPr codeName="ThisWorkbook" hidePivotFieldList="1"/>
  <mc:AlternateContent xmlns:mc="http://schemas.openxmlformats.org/markup-compatibility/2006">
    <mc:Choice Requires="x15">
      <x15ac:absPath xmlns:x15ac="http://schemas.microsoft.com/office/spreadsheetml/2010/11/ac" url="/Users/psingh/Documents/Special Project/MD Uninsured SHADAC (2025)/2024/"/>
    </mc:Choice>
  </mc:AlternateContent>
  <xr:revisionPtr revIDLastSave="0" documentId="13_ncr:1_{C8076D75-0E5C-C843-9447-565769B256FA}" xr6:coauthVersionLast="47" xr6:coauthVersionMax="47" xr10:uidLastSave="{00000000-0000-0000-0000-000000000000}"/>
  <workbookProtection workbookAlgorithmName="SHA-512" workbookHashValue="LJeNSRwmyJhG45RTC1HAq/sSDenPWWEojrCo/41khsfDa8QTEYZIuJssXRqDuYpGFgB46CjamNng9ncxBFLsXQ==" workbookSaltValue="Psu4RRD+FVWHRH3wWin2kg==" workbookSpinCount="100000" lockStructure="1"/>
  <bookViews>
    <workbookView xWindow="0" yWindow="660" windowWidth="34560" windowHeight="21680" tabRatio="828" xr2:uid="{00000000-000D-0000-FFFF-FFFF00000000}"/>
  </bookViews>
  <sheets>
    <sheet name="Purpose" sheetId="15" r:id="rId1"/>
    <sheet name="How To Use" sheetId="16" r:id="rId2"/>
    <sheet name="Uninsured Profile" sheetId="2" r:id="rId3"/>
    <sheet name="Backsheet" sheetId="1" state="veryHidden" r:id="rId4"/>
    <sheet name="Backsheet - SVI" sheetId="10" state="veryHidden" r:id="rId5"/>
    <sheet name="County Uninsured Rates" sheetId="12" r:id="rId6"/>
    <sheet name="ZIP Code Uninsured Rates" sheetId="9" r:id="rId7"/>
    <sheet name="Data, Definitions, Notes" sheetId="18" r:id="rId8"/>
    <sheet name="ZIP Code with No Available Data" sheetId="8" r:id="rId9"/>
  </sheets>
  <definedNames>
    <definedName name="_xlnm._FilterDatabase" localSheetId="4" hidden="1">'Backsheet - SVI'!$A$1:$DJ$495</definedName>
    <definedName name="_xlnm._FilterDatabase" localSheetId="5" hidden="1">'County Uninsured Rates'!$A$1:$E$25</definedName>
    <definedName name="_xlnm._FilterDatabase" localSheetId="6" hidden="1">'ZIP Code Uninsured Rates'!$A$1:$G$184</definedName>
    <definedName name="_xlnm._FilterDatabase" localSheetId="8" hidden="1">'ZIP Code with No Available Data'!$A$2:$A$295</definedName>
    <definedName name="_xlnm.Print_Area" localSheetId="1">'How To Use'!$A$1:$F$24</definedName>
    <definedName name="_xlnm.Print_Area" localSheetId="0">Purpose!$A$1:$D$7</definedName>
    <definedName name="_xlnm.Print_Area" localSheetId="2">'Uninsured Profile'!$A$2:$O$179</definedName>
    <definedName name="_xlnm.Print_Area" localSheetId="8">'ZIP Code with No Available Data'!$A$1:$D$295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2" l="1"/>
  <c r="E3" i="12"/>
  <c r="D5" i="12"/>
  <c r="E2" i="12"/>
  <c r="E8" i="12"/>
  <c r="E25" i="12"/>
  <c r="E9" i="12"/>
  <c r="E12" i="12"/>
  <c r="D10" i="12"/>
  <c r="E5" i="12"/>
  <c r="D8" i="12"/>
  <c r="F3" i="2" l="1"/>
  <c r="E4" i="12" l="1"/>
  <c r="E6" i="12"/>
  <c r="E10" i="12"/>
  <c r="E11" i="12"/>
  <c r="E13" i="12"/>
  <c r="E14" i="12"/>
  <c r="E15" i="12"/>
  <c r="E16" i="12"/>
  <c r="E17" i="12"/>
  <c r="E18" i="12"/>
  <c r="E19" i="12"/>
  <c r="E21" i="12"/>
  <c r="E20" i="12"/>
  <c r="E22" i="12"/>
  <c r="E23" i="12"/>
  <c r="E24" i="12"/>
  <c r="G2" i="9"/>
  <c r="G3" i="9"/>
  <c r="G4" i="9"/>
  <c r="G5" i="9"/>
  <c r="G6" i="9"/>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74" i="9"/>
  <c r="G75"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1" i="9"/>
  <c r="G182" i="9"/>
  <c r="G183" i="9"/>
  <c r="G184" i="9"/>
  <c r="P3" i="2"/>
  <c r="D3" i="12" l="1"/>
  <c r="D4" i="12"/>
  <c r="D6" i="12"/>
  <c r="D7" i="12"/>
  <c r="D9" i="12"/>
  <c r="D11" i="12"/>
  <c r="D12" i="12"/>
  <c r="D13" i="12"/>
  <c r="D14" i="12"/>
  <c r="D15" i="12"/>
  <c r="D16" i="12"/>
  <c r="D17" i="12"/>
  <c r="D18" i="12"/>
  <c r="D19" i="12"/>
  <c r="D21" i="12"/>
  <c r="D20" i="12"/>
  <c r="D22" i="12"/>
  <c r="D23" i="12"/>
  <c r="D24" i="12"/>
  <c r="D25" i="12"/>
  <c r="D2" i="12"/>
  <c r="E153" i="2" l="1"/>
  <c r="H3" i="2"/>
  <c r="E172" i="2" l="1"/>
  <c r="E104" i="2" l="1"/>
  <c r="E176" i="2" l="1"/>
  <c r="E175" i="2"/>
  <c r="G172" i="2"/>
  <c r="E171" i="2"/>
  <c r="E168" i="2"/>
  <c r="E167" i="2"/>
  <c r="E159" i="2"/>
  <c r="E158" i="2"/>
  <c r="E154" i="2"/>
  <c r="E166" i="2"/>
  <c r="E165" i="2"/>
  <c r="E164" i="2"/>
  <c r="E163" i="2"/>
  <c r="E149" i="2"/>
  <c r="E148" i="2"/>
  <c r="E147" i="2"/>
  <c r="E146" i="2"/>
  <c r="E142" i="2"/>
  <c r="E141" i="2"/>
  <c r="E140" i="2"/>
  <c r="E139" i="2"/>
  <c r="E136" i="2"/>
  <c r="E145" i="2"/>
  <c r="E144" i="2"/>
  <c r="E143" i="2"/>
  <c r="E135" i="2"/>
  <c r="E134" i="2"/>
  <c r="E133" i="2"/>
  <c r="E129" i="2"/>
  <c r="E128" i="2"/>
  <c r="E127" i="2"/>
  <c r="E126" i="2"/>
  <c r="E125" i="2"/>
  <c r="E124" i="2"/>
  <c r="E123" i="2"/>
  <c r="E122" i="2"/>
  <c r="E121" i="2"/>
  <c r="E120" i="2"/>
  <c r="E119" i="2"/>
  <c r="E118" i="2"/>
  <c r="E117" i="2"/>
  <c r="E113" i="2"/>
  <c r="E112" i="2"/>
  <c r="E111" i="2"/>
  <c r="E110" i="2"/>
  <c r="E109" i="2"/>
  <c r="E108" i="2"/>
  <c r="E107" i="2"/>
  <c r="E106" i="2"/>
  <c r="E105" i="2"/>
  <c r="E103" i="2"/>
  <c r="E114" i="2" s="1"/>
  <c r="G103" i="2" s="1"/>
  <c r="E99" i="2"/>
  <c r="E98" i="2"/>
  <c r="E97" i="2"/>
  <c r="E96" i="2"/>
  <c r="H86" i="2"/>
  <c r="H85" i="2"/>
  <c r="H84" i="2"/>
  <c r="H83" i="2"/>
  <c r="H82" i="2"/>
  <c r="H81" i="2"/>
  <c r="H80" i="2"/>
  <c r="H79" i="2"/>
  <c r="D86" i="2"/>
  <c r="D85" i="2"/>
  <c r="D84" i="2"/>
  <c r="D83" i="2"/>
  <c r="D82" i="2"/>
  <c r="D81" i="2"/>
  <c r="D80" i="2"/>
  <c r="D79" i="2"/>
  <c r="H76" i="2"/>
  <c r="H75" i="2"/>
  <c r="H74" i="2"/>
  <c r="D76" i="2"/>
  <c r="D75" i="2"/>
  <c r="D74" i="2"/>
  <c r="H70" i="2"/>
  <c r="H69" i="2"/>
  <c r="H68" i="2"/>
  <c r="D70" i="2"/>
  <c r="D69" i="2"/>
  <c r="D68" i="2"/>
  <c r="H64" i="2"/>
  <c r="H63" i="2"/>
  <c r="H62" i="2"/>
  <c r="H61" i="2"/>
  <c r="D64" i="2"/>
  <c r="D63" i="2"/>
  <c r="D62" i="2"/>
  <c r="D61" i="2"/>
  <c r="H57" i="2"/>
  <c r="H56" i="2"/>
  <c r="H55" i="2"/>
  <c r="H54" i="2"/>
  <c r="D57" i="2"/>
  <c r="D56" i="2"/>
  <c r="D55" i="2"/>
  <c r="D54" i="2"/>
  <c r="H50" i="2"/>
  <c r="H49" i="2"/>
  <c r="D50" i="2"/>
  <c r="D49" i="2"/>
  <c r="H45" i="2"/>
  <c r="H44" i="2"/>
  <c r="D45" i="2"/>
  <c r="D44" i="2"/>
  <c r="H40" i="2"/>
  <c r="H39" i="2"/>
  <c r="H38" i="2"/>
  <c r="H37" i="2"/>
  <c r="D40" i="2"/>
  <c r="D39" i="2"/>
  <c r="D38" i="2"/>
  <c r="D37" i="2"/>
  <c r="H34" i="2"/>
  <c r="H33" i="2"/>
  <c r="D34" i="2"/>
  <c r="D33" i="2"/>
  <c r="H27" i="2"/>
  <c r="H30" i="2"/>
  <c r="H29" i="2"/>
  <c r="H26" i="2"/>
  <c r="H25" i="2"/>
  <c r="H24" i="2"/>
  <c r="D30" i="2"/>
  <c r="D29" i="2"/>
  <c r="D27" i="2"/>
  <c r="D26" i="2"/>
  <c r="D25" i="2"/>
  <c r="D24" i="2"/>
  <c r="H20" i="2"/>
  <c r="H19" i="2"/>
  <c r="D20" i="2"/>
  <c r="D19" i="2"/>
  <c r="H18" i="2"/>
  <c r="D18" i="2"/>
  <c r="H17" i="2"/>
  <c r="D17" i="2"/>
  <c r="H14" i="2"/>
  <c r="D14" i="2"/>
  <c r="O3" i="2"/>
  <c r="M3" i="2"/>
  <c r="L3" i="2"/>
  <c r="J3" i="2"/>
  <c r="N38" i="2" l="1"/>
  <c r="N55" i="2"/>
  <c r="N62" i="2"/>
  <c r="N24" i="2"/>
  <c r="N33" i="2"/>
  <c r="N49" i="2"/>
  <c r="N70" i="2"/>
  <c r="N39" i="2"/>
  <c r="N56" i="2"/>
  <c r="N63" i="2"/>
  <c r="N57" i="2"/>
  <c r="N64" i="2"/>
  <c r="N19" i="2"/>
  <c r="N26" i="2"/>
  <c r="N81" i="2"/>
  <c r="N25" i="2"/>
  <c r="N40" i="2"/>
  <c r="N34" i="2"/>
  <c r="N37" i="2"/>
  <c r="N54" i="2"/>
  <c r="N61" i="2"/>
  <c r="N69" i="2"/>
  <c r="N79" i="2"/>
  <c r="N80" i="2"/>
  <c r="N50" i="2"/>
  <c r="N82" i="2"/>
  <c r="N83" i="2"/>
  <c r="N14" i="2"/>
  <c r="N17" i="2"/>
  <c r="N29" i="2"/>
  <c r="N74" i="2"/>
  <c r="N84" i="2"/>
  <c r="N30" i="2"/>
  <c r="N44" i="2"/>
  <c r="N75" i="2"/>
  <c r="N85" i="2"/>
  <c r="N20" i="2"/>
  <c r="N18" i="2"/>
  <c r="N27" i="2"/>
  <c r="N45" i="2"/>
  <c r="N68" i="2"/>
  <c r="N76" i="2"/>
  <c r="N86" i="2"/>
  <c r="H28" i="2"/>
  <c r="E28" i="2"/>
  <c r="E150" i="2"/>
  <c r="G144" i="2" s="1"/>
  <c r="G171" i="2"/>
  <c r="E155" i="2"/>
  <c r="G153" i="2" s="1"/>
  <c r="E160" i="2"/>
  <c r="G158" i="2" s="1"/>
  <c r="E177" i="2"/>
  <c r="G175" i="2" s="1"/>
  <c r="E169" i="2"/>
  <c r="G163" i="2" s="1"/>
  <c r="G133" i="2"/>
  <c r="G134" i="2"/>
  <c r="G135" i="2"/>
  <c r="G105" i="2"/>
  <c r="E130" i="2"/>
  <c r="G121" i="2" s="1"/>
  <c r="N28" i="2" l="1"/>
  <c r="D31" i="2"/>
  <c r="F28" i="2" s="1"/>
  <c r="G166" i="2"/>
  <c r="G164" i="2"/>
  <c r="G168" i="2"/>
  <c r="G167" i="2"/>
  <c r="G165" i="2"/>
  <c r="G159" i="2"/>
  <c r="G154" i="2"/>
  <c r="G176" i="2"/>
  <c r="G177" i="2" s="1"/>
  <c r="G148" i="2"/>
  <c r="G146" i="2"/>
  <c r="G139" i="2"/>
  <c r="G147" i="2"/>
  <c r="G142" i="2"/>
  <c r="G141" i="2"/>
  <c r="G149" i="2"/>
  <c r="G140" i="2"/>
  <c r="G143" i="2"/>
  <c r="G150" i="2"/>
  <c r="G145" i="2"/>
  <c r="G107" i="2"/>
  <c r="G111" i="2"/>
  <c r="G109" i="2"/>
  <c r="G112" i="2"/>
  <c r="G108" i="2"/>
  <c r="G104" i="2"/>
  <c r="G106" i="2"/>
  <c r="G110" i="2"/>
  <c r="G126" i="2"/>
  <c r="G113" i="2"/>
  <c r="G128" i="2"/>
  <c r="G125" i="2"/>
  <c r="G129" i="2"/>
  <c r="G117" i="2"/>
  <c r="G124" i="2"/>
  <c r="G122" i="2"/>
  <c r="G118" i="2"/>
  <c r="G120" i="2"/>
  <c r="G123" i="2"/>
  <c r="G127" i="2"/>
  <c r="G119" i="2"/>
  <c r="I8" i="2" l="1"/>
  <c r="H7" i="2"/>
  <c r="C9" i="2"/>
  <c r="B7" i="2"/>
  <c r="E100" i="2"/>
  <c r="D65" i="2" l="1"/>
  <c r="F65" i="2" s="1"/>
  <c r="D51" i="2"/>
  <c r="F51" i="2" s="1"/>
  <c r="D41" i="2"/>
  <c r="F40" i="2" s="1"/>
  <c r="D46" i="2"/>
  <c r="F46" i="2" s="1"/>
  <c r="D71" i="2"/>
  <c r="F69" i="2" s="1"/>
  <c r="D58" i="2"/>
  <c r="F58" i="2" s="1"/>
  <c r="D87" i="2"/>
  <c r="F79" i="2" s="1"/>
  <c r="D77" i="2"/>
  <c r="H51" i="2"/>
  <c r="J51" i="2" s="1"/>
  <c r="H87" i="2"/>
  <c r="J76" i="2" s="1"/>
  <c r="G169" i="2"/>
  <c r="H31" i="2"/>
  <c r="H71" i="2"/>
  <c r="J71" i="2" s="1"/>
  <c r="H46" i="2"/>
  <c r="J46" i="2" s="1"/>
  <c r="D21" i="2"/>
  <c r="F17" i="2" s="1"/>
  <c r="E7" i="2" s="1"/>
  <c r="G97" i="2"/>
  <c r="B9" i="2"/>
  <c r="G99" i="2"/>
  <c r="G100" i="2"/>
  <c r="G96" i="2"/>
  <c r="G98" i="2"/>
  <c r="G130" i="2"/>
  <c r="G114" i="2"/>
  <c r="E8" i="2"/>
  <c r="G160" i="2"/>
  <c r="H58" i="2"/>
  <c r="J54" i="2" s="1"/>
  <c r="H77" i="2"/>
  <c r="G155" i="2"/>
  <c r="H65" i="2"/>
  <c r="J61" i="2" s="1"/>
  <c r="H21" i="2"/>
  <c r="J17" i="2" s="1"/>
  <c r="H41" i="2"/>
  <c r="J37" i="2" s="1"/>
  <c r="J28" i="2" l="1"/>
  <c r="L28" i="2" s="1"/>
  <c r="J33" i="2"/>
  <c r="F25" i="2"/>
  <c r="F27" i="2"/>
  <c r="F24" i="2"/>
  <c r="E10" i="2"/>
  <c r="L17" i="2"/>
  <c r="F63" i="2"/>
  <c r="F64" i="2"/>
  <c r="F62" i="2"/>
  <c r="F39" i="2"/>
  <c r="J24" i="2"/>
  <c r="F61" i="2"/>
  <c r="L61" i="2" s="1"/>
  <c r="J30" i="2"/>
  <c r="J26" i="2"/>
  <c r="F38" i="2"/>
  <c r="F84" i="2"/>
  <c r="F86" i="2"/>
  <c r="F85" i="2"/>
  <c r="F75" i="2"/>
  <c r="F83" i="2"/>
  <c r="F87" i="2"/>
  <c r="F74" i="2"/>
  <c r="F80" i="2"/>
  <c r="F76" i="2"/>
  <c r="L76" i="2" s="1"/>
  <c r="F81" i="2"/>
  <c r="F82" i="2"/>
  <c r="J70" i="2"/>
  <c r="J69" i="2"/>
  <c r="L69" i="2" s="1"/>
  <c r="J68" i="2"/>
  <c r="F55" i="2"/>
  <c r="J49" i="2"/>
  <c r="J50" i="2"/>
  <c r="F44" i="2"/>
  <c r="F45" i="2"/>
  <c r="F37" i="2"/>
  <c r="L37" i="2" s="1"/>
  <c r="F41" i="2"/>
  <c r="J34" i="2"/>
  <c r="F31" i="2"/>
  <c r="F33" i="2"/>
  <c r="F29" i="2"/>
  <c r="J84" i="2"/>
  <c r="J79" i="2"/>
  <c r="L79" i="2" s="1"/>
  <c r="J82" i="2"/>
  <c r="J81" i="2"/>
  <c r="J75" i="2"/>
  <c r="J74" i="2"/>
  <c r="J80" i="2"/>
  <c r="J85" i="2"/>
  <c r="J83" i="2"/>
  <c r="J87" i="2"/>
  <c r="J86" i="2"/>
  <c r="F68" i="2"/>
  <c r="J64" i="2"/>
  <c r="F54" i="2"/>
  <c r="L54" i="2" s="1"/>
  <c r="F57" i="2"/>
  <c r="F56" i="2"/>
  <c r="J25" i="2"/>
  <c r="J27" i="2"/>
  <c r="J29" i="2"/>
  <c r="F26" i="2"/>
  <c r="F34" i="2"/>
  <c r="F30" i="2"/>
  <c r="F21" i="2"/>
  <c r="F20" i="2"/>
  <c r="J31" i="2"/>
  <c r="J44" i="2"/>
  <c r="J40" i="2"/>
  <c r="L40" i="2" s="1"/>
  <c r="J39" i="2"/>
  <c r="J45" i="2"/>
  <c r="F50" i="2"/>
  <c r="F19" i="2"/>
  <c r="F18" i="2"/>
  <c r="F70" i="2"/>
  <c r="F71" i="2"/>
  <c r="F49" i="2"/>
  <c r="J65" i="2"/>
  <c r="J62" i="2"/>
  <c r="J58" i="2"/>
  <c r="J57" i="2"/>
  <c r="J55" i="2"/>
  <c r="J21" i="2"/>
  <c r="J18" i="2"/>
  <c r="J41" i="2"/>
  <c r="J38" i="2"/>
  <c r="J20" i="2"/>
  <c r="J63" i="2"/>
  <c r="J19" i="2"/>
  <c r="J56" i="2"/>
  <c r="L25" i="2" l="1"/>
  <c r="L33" i="2"/>
  <c r="L20" i="2"/>
  <c r="F77" i="2"/>
  <c r="L24" i="2"/>
  <c r="L27" i="2"/>
  <c r="L26" i="2"/>
  <c r="L30" i="2"/>
  <c r="L29" i="2"/>
  <c r="L50" i="2"/>
  <c r="L63" i="2"/>
  <c r="L64" i="2"/>
  <c r="L45" i="2"/>
  <c r="L62" i="2"/>
  <c r="L55" i="2"/>
  <c r="L44" i="2"/>
  <c r="L68" i="2"/>
  <c r="L49" i="2"/>
  <c r="L84" i="2"/>
  <c r="L39" i="2"/>
  <c r="L70" i="2"/>
  <c r="L38" i="2"/>
  <c r="L75" i="2"/>
  <c r="L82" i="2"/>
  <c r="L83" i="2"/>
  <c r="L85" i="2"/>
  <c r="L80" i="2"/>
  <c r="L86" i="2"/>
  <c r="L81" i="2"/>
  <c r="L74" i="2"/>
  <c r="J77" i="2"/>
  <c r="L56" i="2"/>
  <c r="L57" i="2"/>
  <c r="L34" i="2"/>
  <c r="L18" i="2"/>
  <c r="L19" i="2"/>
</calcChain>
</file>

<file path=xl/sharedStrings.xml><?xml version="1.0" encoding="utf-8"?>
<sst xmlns="http://schemas.openxmlformats.org/spreadsheetml/2006/main" count="3844" uniqueCount="1128">
  <si>
    <t>name</t>
  </si>
  <si>
    <t>nnon_civpop</t>
  </si>
  <si>
    <t>nuninsured</t>
  </si>
  <si>
    <t>nnon_civpop0_19</t>
  </si>
  <si>
    <t>nuninsured0_19</t>
  </si>
  <si>
    <t>nnon_civpop19_64</t>
  </si>
  <si>
    <t>nuninsured19_64</t>
  </si>
  <si>
    <t>nnon_civpop65_older</t>
  </si>
  <si>
    <t>nuninsured65_older</t>
  </si>
  <si>
    <t>nnon_civpop0_6</t>
  </si>
  <si>
    <t>nuninsured0_6</t>
  </si>
  <si>
    <t>nnon_civpop6_18</t>
  </si>
  <si>
    <t>nuninsured6_18</t>
  </si>
  <si>
    <t>nnon_civpop19_25</t>
  </si>
  <si>
    <t>nuninsured19_25</t>
  </si>
  <si>
    <t>nnon_civpop26_34</t>
  </si>
  <si>
    <t>nuninsured26_34</t>
  </si>
  <si>
    <t>nnon_civpop35_44</t>
  </si>
  <si>
    <t>nuninsured35_44</t>
  </si>
  <si>
    <t>nnon_civpop45_54</t>
  </si>
  <si>
    <t>nuninsured45_54</t>
  </si>
  <si>
    <t>nnon_civpop55_64</t>
  </si>
  <si>
    <t>nuninsured55_64</t>
  </si>
  <si>
    <t>nnon_civpop_male</t>
  </si>
  <si>
    <t>nuninsured_male</t>
  </si>
  <si>
    <t>nnon_civpop_female</t>
  </si>
  <si>
    <t>nuninsured_female</t>
  </si>
  <si>
    <t>nnon_civpop_wht</t>
  </si>
  <si>
    <t>nuninsured_wht</t>
  </si>
  <si>
    <t>nnon_civpop_blk</t>
  </si>
  <si>
    <t>nuninsured_blk</t>
  </si>
  <si>
    <t>nnon_civpop_amind</t>
  </si>
  <si>
    <t>nuninsured_amind</t>
  </si>
  <si>
    <t>nnon_civpop_asian</t>
  </si>
  <si>
    <t>nuninsured_asian</t>
  </si>
  <si>
    <t>nnon_civpop_other</t>
  </si>
  <si>
    <t>nuninsured_other</t>
  </si>
  <si>
    <t>nnon_civpop_twoormore</t>
  </si>
  <si>
    <t>nuninsured_twoormore</t>
  </si>
  <si>
    <t>nnon_civpop_hisp</t>
  </si>
  <si>
    <t>nuninsured_hisp</t>
  </si>
  <si>
    <t>nnon_civpop_whtnohisp</t>
  </si>
  <si>
    <t>nuninsured_whtnohisp</t>
  </si>
  <si>
    <t>nnon_civpop_disability</t>
  </si>
  <si>
    <t>nuninsured_disability</t>
  </si>
  <si>
    <t>nnon_civpop_nodisability</t>
  </si>
  <si>
    <t>nuninsured_nodisability</t>
  </si>
  <si>
    <t>nnon_civpop_nativebrn</t>
  </si>
  <si>
    <t>nuninsured_nativebrn</t>
  </si>
  <si>
    <t>nnon_civpop_forbrn</t>
  </si>
  <si>
    <t>nuninsured_forbrn</t>
  </si>
  <si>
    <t>nnon_civpop_forbrncit</t>
  </si>
  <si>
    <t>nuninsured_forbrncit</t>
  </si>
  <si>
    <t>nnon_civpop_forbrnnoncit</t>
  </si>
  <si>
    <t>nuninsured_forbrnnoncit</t>
  </si>
  <si>
    <t>nnon_civpop_educLThs</t>
  </si>
  <si>
    <t>nuninsured_educLThs</t>
  </si>
  <si>
    <t>nnon_civpop_educhs</t>
  </si>
  <si>
    <t>nuninsured_educhs</t>
  </si>
  <si>
    <t>nnon_civpop_educsomecoll</t>
  </si>
  <si>
    <t>nuninsured_educsomecoll</t>
  </si>
  <si>
    <t>nnon_civpop_educBAormore</t>
  </si>
  <si>
    <t>nuninsured_educBAormore</t>
  </si>
  <si>
    <t>nnon_civpop_LFGT17</t>
  </si>
  <si>
    <t>nuninsured_LFGT17</t>
  </si>
  <si>
    <t>nnon_civpop_LFGT17employed</t>
  </si>
  <si>
    <t>nuninsured_LFGT17employed</t>
  </si>
  <si>
    <t>nnon_civpop_LFGT17unemployed</t>
  </si>
  <si>
    <t>nuninsured_LFGT17unemployed</t>
  </si>
  <si>
    <t>nnon_civpop_ninlaborforce</t>
  </si>
  <si>
    <t>nuninsured_notinlaborforce</t>
  </si>
  <si>
    <t>nnon_civpop_fulltime</t>
  </si>
  <si>
    <t>nuninsured_fulltime</t>
  </si>
  <si>
    <t>nnon_civpop_lessthanfulltime</t>
  </si>
  <si>
    <t>nuninsured_lessthanfulltime</t>
  </si>
  <si>
    <t>nnon_civpop_nowork</t>
  </si>
  <si>
    <t>nuninsured_nowork</t>
  </si>
  <si>
    <t>nnon_civpop_povLT100</t>
  </si>
  <si>
    <t>nuninsured_povLT100</t>
  </si>
  <si>
    <t>nnon_civpop_povLT138</t>
  </si>
  <si>
    <t>nuninsured_povLT138</t>
  </si>
  <si>
    <t>nnon_civpop_pov138_399</t>
  </si>
  <si>
    <t>nuninsured_pov138_399</t>
  </si>
  <si>
    <t>nnon_civpop_povGT400</t>
  </si>
  <si>
    <t>nuninsured_povGT400</t>
  </si>
  <si>
    <t>nohealthinsurance</t>
  </si>
  <si>
    <t>ntotalhealthinsurance</t>
  </si>
  <si>
    <t>nprivateinsurance</t>
  </si>
  <si>
    <t>npublicinsurance</t>
  </si>
  <si>
    <t>nenglishonly</t>
  </si>
  <si>
    <t>nnonenglish</t>
  </si>
  <si>
    <t>nnonenglishwell</t>
  </si>
  <si>
    <t>nagriculture</t>
  </si>
  <si>
    <t>nconstruction</t>
  </si>
  <si>
    <t>nmanufacturing</t>
  </si>
  <si>
    <t>nwholesale</t>
  </si>
  <si>
    <t>nretailtrade</t>
  </si>
  <si>
    <t>ntransportation</t>
  </si>
  <si>
    <t>ninformation</t>
  </si>
  <si>
    <t>nfinance</t>
  </si>
  <si>
    <t>nprofessional</t>
  </si>
  <si>
    <t>neducationalservices</t>
  </si>
  <si>
    <t>narts</t>
  </si>
  <si>
    <t>notherservices</t>
  </si>
  <si>
    <t>npublicadmin</t>
  </si>
  <si>
    <t>nsupplementalsecurity</t>
  </si>
  <si>
    <t>ncashassistance</t>
  </si>
  <si>
    <t>nfoodstampsnap</t>
  </si>
  <si>
    <t>nofmarriedfamilies</t>
  </si>
  <si>
    <t>nmarriedwchild</t>
  </si>
  <si>
    <t>nmalehouseholds</t>
  </si>
  <si>
    <t>nmalewchild</t>
  </si>
  <si>
    <t>nfemalehouseholds</t>
  </si>
  <si>
    <t>nfemalewchild</t>
  </si>
  <si>
    <t>nsamehouse</t>
  </si>
  <si>
    <t>ndifferenthouse</t>
  </si>
  <si>
    <t>nowneroccupied</t>
  </si>
  <si>
    <t>nrenteroccupied</t>
  </si>
  <si>
    <t>nrent0_15ofhousehold</t>
  </si>
  <si>
    <t>nrent15_19pt9ofhousehold</t>
  </si>
  <si>
    <t>nrent20_24pt9ofhousehold</t>
  </si>
  <si>
    <t>nrent25_29pt9ofhousehold</t>
  </si>
  <si>
    <t>nrent30_35ofhousehold</t>
  </si>
  <si>
    <t>nrent35ofhousehold</t>
  </si>
  <si>
    <t>numofhouseholds</t>
  </si>
  <si>
    <t>ZIP Name</t>
  </si>
  <si>
    <t>County</t>
  </si>
  <si>
    <t>Region</t>
  </si>
  <si>
    <t>Regional Hotspot       (per Count)</t>
  </si>
  <si>
    <t>Regional Hotspot         (per Rate)</t>
  </si>
  <si>
    <t>Community and Uninsured Profile</t>
  </si>
  <si>
    <t>All Persons</t>
  </si>
  <si>
    <t>Uninsured Persons</t>
  </si>
  <si>
    <t>Count</t>
  </si>
  <si>
    <t>Percent</t>
  </si>
  <si>
    <t>Number</t>
  </si>
  <si>
    <t>POPULATION</t>
  </si>
  <si>
    <t>NA</t>
  </si>
  <si>
    <t>RATIO OF INCOME TO POVERTY LEVEL IN THE PAST 12 MONTHS (excludes individuals under 15 who are not living with a family member)</t>
  </si>
  <si>
    <t>Below 138 percent of the poverty threshold</t>
  </si>
  <si>
    <t xml:space="preserve">   Below 100 percent of the poverty threshold </t>
  </si>
  <si>
    <t>138 to 399 percent of the poverty threshold</t>
  </si>
  <si>
    <t>At or above 400 percent of the poverty threshold</t>
  </si>
  <si>
    <t>Total</t>
  </si>
  <si>
    <t xml:space="preserve">RACE </t>
  </si>
  <si>
    <t>White alone</t>
  </si>
  <si>
    <t>Black or African American alone</t>
  </si>
  <si>
    <t>American Indian and Alaska Native alone</t>
  </si>
  <si>
    <t>Asian alone</t>
  </si>
  <si>
    <t>Some other race alone</t>
  </si>
  <si>
    <t>Two or more races</t>
  </si>
  <si>
    <t>HISPANIC OR LATINO ORIGIN</t>
  </si>
  <si>
    <t>Hispanic or Latino (of any race)</t>
  </si>
  <si>
    <t>White alone, not Hispanic or Latino</t>
  </si>
  <si>
    <t>NATIVITY AND U.S. CITIZENSHIP STATUS</t>
  </si>
  <si>
    <t>U.S. born</t>
  </si>
  <si>
    <t>Foreign born</t>
  </si>
  <si>
    <t xml:space="preserve">   Naturalized</t>
  </si>
  <si>
    <t xml:space="preserve">   Not a citizen</t>
  </si>
  <si>
    <t>SEX</t>
  </si>
  <si>
    <t>Male</t>
  </si>
  <si>
    <t>Female</t>
  </si>
  <si>
    <t>DISABILITY STATUS</t>
  </si>
  <si>
    <t>With a disability</t>
  </si>
  <si>
    <t>No disability</t>
  </si>
  <si>
    <t>EDUCATIONAL ATTAINMENT (26 years and over)</t>
  </si>
  <si>
    <t>Less than high school graduate</t>
  </si>
  <si>
    <t>High school graduate (includes equivalency)</t>
  </si>
  <si>
    <t>Some college or associate's degree</t>
  </si>
  <si>
    <t>Bachelor's degree or higher</t>
  </si>
  <si>
    <t>EMPLOYMENT STATUS (19 to 64 years old)</t>
  </si>
  <si>
    <t>Not in labor force</t>
  </si>
  <si>
    <t>In labor force</t>
  </si>
  <si>
    <t xml:space="preserve">   Employed</t>
  </si>
  <si>
    <t xml:space="preserve">   Unemployed</t>
  </si>
  <si>
    <t>WORK EXPERIENCE (19 to 64 years old)</t>
  </si>
  <si>
    <t>Worked full-time, year round in the past 12 months</t>
  </si>
  <si>
    <t>Worked less than full-time, year round in the past 12 months</t>
  </si>
  <si>
    <t>Did not work</t>
  </si>
  <si>
    <t>AGE</t>
  </si>
  <si>
    <t>0-18</t>
  </si>
  <si>
    <t>19-64</t>
  </si>
  <si>
    <t>65+</t>
  </si>
  <si>
    <t>ADDITIONAL AGE BREAKDOWN</t>
  </si>
  <si>
    <t xml:space="preserve">   0-5</t>
  </si>
  <si>
    <t xml:space="preserve">   6-18</t>
  </si>
  <si>
    <t xml:space="preserve">   19-25</t>
  </si>
  <si>
    <t xml:space="preserve">   26-34</t>
  </si>
  <si>
    <t xml:space="preserve">   35-44</t>
  </si>
  <si>
    <t xml:space="preserve">   45-54</t>
  </si>
  <si>
    <t xml:space="preserve">   55-64</t>
  </si>
  <si>
    <t xml:space="preserve">   65+</t>
  </si>
  <si>
    <t>Community Profile</t>
  </si>
  <si>
    <t>ALL Persons</t>
  </si>
  <si>
    <t>HEALTH INSURANCE COVERAGE</t>
  </si>
  <si>
    <t>No health insurance</t>
  </si>
  <si>
    <t>With health insurance coverage</t>
  </si>
  <si>
    <t xml:space="preserve">  With private health insurance*</t>
  </si>
  <si>
    <t xml:space="preserve">  With public coverage*</t>
  </si>
  <si>
    <t>LANGUAGE SPOKEN AT HOME (5 years and over)</t>
  </si>
  <si>
    <t>English only</t>
  </si>
  <si>
    <t>Language other than English</t>
  </si>
  <si>
    <t xml:space="preserve">  Speak English less than "very well"</t>
  </si>
  <si>
    <t>INDUSTRY (Employed age 16 years and over)</t>
  </si>
  <si>
    <t>Agriculture, forestry, fishing and hunting, and mining</t>
  </si>
  <si>
    <t>Construction</t>
  </si>
  <si>
    <t>Manufacturing</t>
  </si>
  <si>
    <t>Wholesale trade</t>
  </si>
  <si>
    <t>Retail trade</t>
  </si>
  <si>
    <t>Transportation and warehousing, and utilities</t>
  </si>
  <si>
    <t>Information</t>
  </si>
  <si>
    <t>Finance and insurance, and real estate and rental and leasing</t>
  </si>
  <si>
    <t>Professional, scientific, and management, and administrative and waste management services</t>
  </si>
  <si>
    <t>Educational services, and health care and social assistance</t>
  </si>
  <si>
    <t>Arts, entertainment, and recreation, and accommodation and food services</t>
  </si>
  <si>
    <t>Other services, except public administration</t>
  </si>
  <si>
    <t>Public administration</t>
  </si>
  <si>
    <t>INCOME AND BENEFITS (number of households)</t>
  </si>
  <si>
    <t xml:space="preserve">  With Supplemental Security Income*</t>
  </si>
  <si>
    <t xml:space="preserve">  With Food Stamp/SNAP benefits in the past 12 months*</t>
  </si>
  <si>
    <t>HOUSEHOLDS BY TYPE (number of households)</t>
  </si>
  <si>
    <t xml:space="preserve">    With own children of the householder under 18 years</t>
  </si>
  <si>
    <t>RESIDENCE 1 YEAR AGO (Includes all people one year and older)</t>
  </si>
  <si>
    <t>Same house</t>
  </si>
  <si>
    <t>HOUSING TENURE (all occuped units)</t>
  </si>
  <si>
    <t>Owner-occupied</t>
  </si>
  <si>
    <t>Rent-occupied</t>
  </si>
  <si>
    <t>GROSS RENT AS A PERCENTAGE OF HOUSEHOLD INCOME (occupied units paying rent)</t>
  </si>
  <si>
    <t>Less than 15%</t>
  </si>
  <si>
    <t>15 - 19.9%</t>
  </si>
  <si>
    <t>20 - 24.9%</t>
  </si>
  <si>
    <t>25 - 29.9%</t>
  </si>
  <si>
    <t>30 - 34.9%</t>
  </si>
  <si>
    <t>35% or more</t>
  </si>
  <si>
    <t>*Categories are not mutually exclusive</t>
  </si>
  <si>
    <t>EDR</t>
  </si>
  <si>
    <t>Minnesota</t>
  </si>
  <si>
    <t>Washington</t>
  </si>
  <si>
    <t>How to use</t>
  </si>
  <si>
    <t>Population (#)</t>
  </si>
  <si>
    <t>Uninsured (#)</t>
  </si>
  <si>
    <t>Uninsured (%)</t>
  </si>
  <si>
    <t>Data</t>
  </si>
  <si>
    <t>Definitions</t>
  </si>
  <si>
    <t>ZIP Code Uninsured Rates and Profile Tab</t>
  </si>
  <si>
    <t xml:space="preserve">The information in this profile can be interpreted as follows: </t>
  </si>
  <si>
    <t xml:space="preserve">Difference in Percentage Point </t>
  </si>
  <si>
    <t>(PP)</t>
  </si>
  <si>
    <t>Community Uninsured
Rate</t>
  </si>
  <si>
    <t xml:space="preserve">Note: Italicized sections are not mutually exclusive. </t>
  </si>
  <si>
    <t>View Profiles of the Uninsured and Community</t>
  </si>
  <si>
    <t>Uninsured Profile Tab</t>
  </si>
  <si>
    <t>Community 
of Interest</t>
  </si>
  <si>
    <t>With a Broadband Internet Subscription</t>
  </si>
  <si>
    <t>Total Households</t>
  </si>
  <si>
    <t>VEHICLES AVAILABLE</t>
  </si>
  <si>
    <t>No Vehicles</t>
  </si>
  <si>
    <t>1+ Vehicles</t>
  </si>
  <si>
    <t>Row 14 shows:</t>
  </si>
  <si>
    <t>Row 17 shows:</t>
  </si>
  <si>
    <t>geo_label</t>
  </si>
  <si>
    <t>zipname</t>
  </si>
  <si>
    <t>hotspot_c</t>
  </si>
  <si>
    <t>hotspot_r</t>
  </si>
  <si>
    <t>nspanish</t>
  </si>
  <si>
    <t>nspanishenglishwell</t>
  </si>
  <si>
    <t>neuro</t>
  </si>
  <si>
    <t>neurolessenglish</t>
  </si>
  <si>
    <t>nasianlang</t>
  </si>
  <si>
    <t>nasianlangwell</t>
  </si>
  <si>
    <t>nothlang</t>
  </si>
  <si>
    <t>nothlangwell</t>
  </si>
  <si>
    <t>nmalealone</t>
  </si>
  <si>
    <t>nfemalealone</t>
  </si>
  <si>
    <t>nhouseunder18</t>
  </si>
  <si>
    <t>ninternethouse</t>
  </si>
  <si>
    <t>ninternetinhouse</t>
  </si>
  <si>
    <t>nnovehicles</t>
  </si>
  <si>
    <t>n1vehicles</t>
  </si>
  <si>
    <t>n2vehicles</t>
  </si>
  <si>
    <t>n3vehicles</t>
  </si>
  <si>
    <t>Other Indo-European languages</t>
  </si>
  <si>
    <t>Asian and Pacific Islander languages</t>
  </si>
  <si>
    <t xml:space="preserve">  With Public Assistance Income*</t>
  </si>
  <si>
    <t xml:space="preserve">    Householder living alone</t>
  </si>
  <si>
    <t xml:space="preserve">  Households with one or more people under 18 years</t>
  </si>
  <si>
    <t>ncohabitcouple</t>
  </si>
  <si>
    <t>ncohabitcouplewchild</t>
  </si>
  <si>
    <t>Sum of 1+ vehicles</t>
  </si>
  <si>
    <t>Rows 16 – 86 present demographic information about the community (Census-defined ZIP Code) and uninsured for the selected ZIP Codes.</t>
  </si>
  <si>
    <t>INTERNET USE</t>
  </si>
  <si>
    <t>Other languages</t>
  </si>
  <si>
    <t>Spanish language</t>
  </si>
  <si>
    <t>Native Hawaiian and Other Pacific Islander alone</t>
  </si>
  <si>
    <t xml:space="preserve">  Cohabitating couple Household</t>
  </si>
  <si>
    <t xml:space="preserve">  Married-couple household</t>
  </si>
  <si>
    <t xml:space="preserve">  Male householder, no spouse/partner present</t>
  </si>
  <si>
    <t xml:space="preserve">  Female householder, no spouse/partner present</t>
  </si>
  <si>
    <t>Different house (in the U.S. or abroad)</t>
  </si>
  <si>
    <t>EP_UNEMP</t>
  </si>
  <si>
    <t>EP_NOHSDP</t>
  </si>
  <si>
    <t>EP_AGE65</t>
  </si>
  <si>
    <t>EP_AGE17</t>
  </si>
  <si>
    <t>EP_DISABL</t>
  </si>
  <si>
    <t>EP_SNGPNT</t>
  </si>
  <si>
    <t>EP_MINRTY</t>
  </si>
  <si>
    <t>EP_LIMENG</t>
  </si>
  <si>
    <t>EP_MUNIT</t>
  </si>
  <si>
    <t>EP_MOBILE</t>
  </si>
  <si>
    <t>EP_CROWD</t>
  </si>
  <si>
    <t>EP_NOVEH</t>
  </si>
  <si>
    <t>EP_GROUPQ</t>
  </si>
  <si>
    <t>EPL_UNEMP</t>
  </si>
  <si>
    <t>EPL_NOHSDP</t>
  </si>
  <si>
    <t>EPL_AGE65</t>
  </si>
  <si>
    <t>EPL_AGE17</t>
  </si>
  <si>
    <t>EPL_DISABL</t>
  </si>
  <si>
    <t>EPL_SNGPNT</t>
  </si>
  <si>
    <t>EPL_MINRTY</t>
  </si>
  <si>
    <t>EPL_LIMENG</t>
  </si>
  <si>
    <t>EPL_MUNIT</t>
  </si>
  <si>
    <t>EPL_MOBILE</t>
  </si>
  <si>
    <t>EPL_CROWD</t>
  </si>
  <si>
    <t>EPL_NOVEH</t>
  </si>
  <si>
    <t>EPL_GROUPQ</t>
  </si>
  <si>
    <t>SPL_THEME1</t>
  </si>
  <si>
    <t>SPL_THEME2</t>
  </si>
  <si>
    <t>SPL_THEME3</t>
  </si>
  <si>
    <t>SPL_THEME4</t>
  </si>
  <si>
    <t>SPL_THEMES</t>
  </si>
  <si>
    <t>RPL_THEME1</t>
  </si>
  <si>
    <t>RPL_THEME2</t>
  </si>
  <si>
    <t>RPL_THEME3</t>
  </si>
  <si>
    <t>RPL_THEME4</t>
  </si>
  <si>
    <t>RPL_THEMES</t>
  </si>
  <si>
    <t>Level of Social Vulnerability</t>
  </si>
  <si>
    <t>Source: SHADAC analysis of the 2018-2022 American Community Survey 5-Year Estimates, downloaded from data.census.gov Tables S2701, DP02, DP03, DP04, DP05, January 2024</t>
  </si>
  <si>
    <t>Allegany</t>
  </si>
  <si>
    <t>county</t>
  </si>
  <si>
    <t>Anne Arundel</t>
  </si>
  <si>
    <t>Baltimore</t>
  </si>
  <si>
    <t>Calvert</t>
  </si>
  <si>
    <t>Caroline</t>
  </si>
  <si>
    <t>Carroll</t>
  </si>
  <si>
    <t>Cecil</t>
  </si>
  <si>
    <t>Charles</t>
  </si>
  <si>
    <t>Dorchester</t>
  </si>
  <si>
    <t>Frederick</t>
  </si>
  <si>
    <t>Garrett</t>
  </si>
  <si>
    <t>Harford</t>
  </si>
  <si>
    <t>Howard</t>
  </si>
  <si>
    <t>Kent</t>
  </si>
  <si>
    <t>Montgomery</t>
  </si>
  <si>
    <t>Prince George's</t>
  </si>
  <si>
    <t>Queen Anne's</t>
  </si>
  <si>
    <t>St. Mary's</t>
  </si>
  <si>
    <t>Somerset</t>
  </si>
  <si>
    <t>Talbot</t>
  </si>
  <si>
    <t>Wicomico</t>
  </si>
  <si>
    <t>Worcester</t>
  </si>
  <si>
    <t>Congressional District 1 (119th Congress), Maryland</t>
  </si>
  <si>
    <t>congressional district</t>
  </si>
  <si>
    <t>Congressional District 2 (119th Congress), Maryland</t>
  </si>
  <si>
    <t>Congressional District 3 (119th Congress), Maryland</t>
  </si>
  <si>
    <t>Congressional District 4 (119th Congress), Maryland</t>
  </si>
  <si>
    <t>Congressional District 5 (119th Congress), Maryland</t>
  </si>
  <si>
    <t>Congressional District 6 (119th Congress), Maryland</t>
  </si>
  <si>
    <t>Congressional District 7 (119th Congress), Maryland</t>
  </si>
  <si>
    <t>Congressional District 8 (119th Congress), Maryland</t>
  </si>
  <si>
    <t>Allegany, Garrett &amp; West Washington Counties--Hancock &amp; Clear Spring</t>
  </si>
  <si>
    <t>public use microdata area</t>
  </si>
  <si>
    <t>Central Washington County--Hagerstown City</t>
  </si>
  <si>
    <t>Central Frederick County--Frederick City</t>
  </si>
  <si>
    <t>Outer Frederick County</t>
  </si>
  <si>
    <t>Carroll County--Westminster City</t>
  </si>
  <si>
    <t>Outer Baltimore County</t>
  </si>
  <si>
    <t>Inner West Baltimore County--Randallstown, Owings Mills &amp; Milford Mill</t>
  </si>
  <si>
    <t>West Central Baltimore County--Pikesville, Towson &amp; Cockeysville</t>
  </si>
  <si>
    <t>East Central Baltimore County--Towson, Parkville &amp; Carney</t>
  </si>
  <si>
    <t>Inner East Baltimore County--Middle River, Rosedale &amp; White Marsh</t>
  </si>
  <si>
    <t>Southeast Baltimore County--Dundalk, Essex, Edgemere</t>
  </si>
  <si>
    <t>Southwest Baltimore County--Catonsville, Woodlawn &amp; Arbutus</t>
  </si>
  <si>
    <t>North Harford County--Bel Air Town, Fallston &amp; Jarrettsville</t>
  </si>
  <si>
    <t>South Harford County--Aberdeen, Havre de Grace Cities</t>
  </si>
  <si>
    <t>Cecil County--Elkton</t>
  </si>
  <si>
    <t>Northwest Baltimore City--Sandtown, Winchester, Ashburton &amp; Mount Washington</t>
  </si>
  <si>
    <t>North Central Baltimore City--Guilford, Roland Park &amp; Druid Lake</t>
  </si>
  <si>
    <t>Northeast Baltimore City--Frankford, Belair-Edison &amp; Loch Raven</t>
  </si>
  <si>
    <t>East Baltimore City--Inner Harbor, Canton &amp; Bayview</t>
  </si>
  <si>
    <t>Southwest Baltimore City--Irvington, Ten Hills &amp; Cherry Hill</t>
  </si>
  <si>
    <t>West Howard County--Ellicott City (North &amp; West), Fulton &amp; Highland</t>
  </si>
  <si>
    <t>Central Howard County--Columbia</t>
  </si>
  <si>
    <t>East Howard County--Ellicott City (Southeast), North Laurel &amp; Elkridge</t>
  </si>
  <si>
    <t>North Montgomery County--Olney, Damascus &amp; Darnestown</t>
  </si>
  <si>
    <t>North Central Montgomery County--Germantown, Clarksburg &amp; Montgomery Village</t>
  </si>
  <si>
    <t>Central Montgomery County--Gaithersburg &amp; Rockville</t>
  </si>
  <si>
    <t>Southwest Montgomery County--North Bethesda &amp; Potomac</t>
  </si>
  <si>
    <t>East Central Montgomery County--Wheaton, Aspen Hill &amp; Glenmont</t>
  </si>
  <si>
    <t>East Montgomery County--Fairland, Colesville &amp; White Oak</t>
  </si>
  <si>
    <t>Southeast Montgomery County--Takoma Park City &amp; Silver Spring</t>
  </si>
  <si>
    <t>South Montgomery County--South Bethesda &amp; Chevy Chase</t>
  </si>
  <si>
    <t>Inner Northwest Prince George's County--College Park City &amp; Langley Park</t>
  </si>
  <si>
    <t>North Prince George's County--Laurel, Greenbelt &amp; Beltsville</t>
  </si>
  <si>
    <t>Inner Northeast Prince George's County--New Carrollton &amp; Hyattsville</t>
  </si>
  <si>
    <t>Central Prince George's County--Seat Pleasant City, Capitol Heights Town &amp; Landover</t>
  </si>
  <si>
    <t>East Prince George's County--Bowie City, Kettering &amp; Largo</t>
  </si>
  <si>
    <t>South Prince George's County--Clinton, Fort Washington &amp; Rosaryville</t>
  </si>
  <si>
    <t>Southwest Prince George's County--Oxon Hill, Hillcrest Heights &amp; Temple Hills</t>
  </si>
  <si>
    <t>Northwest Anne Arundel County--Severn, Odenton &amp; Crofton</t>
  </si>
  <si>
    <t>North Anne Arundel County--Glen Burnie, Pasadena, Ferndale &amp; Brooklyn Park</t>
  </si>
  <si>
    <t>East Anne Arundel County--Severna Park, Arnold &amp; Lake Shore</t>
  </si>
  <si>
    <t>Central Anne Arundel County</t>
  </si>
  <si>
    <t>Southeast Anne Arundel County--Annapolis City, Parole &amp; Annapolis Neck</t>
  </si>
  <si>
    <t>Queen Anne's, Talbot, Caroline, Dorchester &amp; Kent Counties</t>
  </si>
  <si>
    <t>Wicomico, Worcester &amp; Somerset Counties--Salisbury City</t>
  </si>
  <si>
    <t>Calvert &amp; Southeast St. Mary's Counties--Chesapeake Beach &amp; California</t>
  </si>
  <si>
    <t>Central St. Mary's County--Lexington Park City &amp; Leonardtown</t>
  </si>
  <si>
    <t>Charles County--La Plata Town &amp; Waldorf City</t>
  </si>
  <si>
    <t>State Senate District 1 (2024)</t>
  </si>
  <si>
    <t>state legislative district (upper chamber)</t>
  </si>
  <si>
    <t>State Senate District 2 (2024)</t>
  </si>
  <si>
    <t>State Senate District 3 (2024)</t>
  </si>
  <si>
    <t>State Senate District 4 (2024)</t>
  </si>
  <si>
    <t>State Senate District 5 (2024)</t>
  </si>
  <si>
    <t>State Senate District 6 (2024)</t>
  </si>
  <si>
    <t>State Senate District 7 (2024)</t>
  </si>
  <si>
    <t>State Senate District 8 (2024)</t>
  </si>
  <si>
    <t>State Senate District 9 (2024)</t>
  </si>
  <si>
    <t>State Senate District 10 (2024)</t>
  </si>
  <si>
    <t>State Senate District 11 (2024)</t>
  </si>
  <si>
    <t>State Senate District 12 (2024)</t>
  </si>
  <si>
    <t>State Senate District 13 (2024)</t>
  </si>
  <si>
    <t>State Senate District 14 (2024)</t>
  </si>
  <si>
    <t>State Senate District 15 (2024)</t>
  </si>
  <si>
    <t>State Senate District 16 (2024)</t>
  </si>
  <si>
    <t>State Senate District 17 (2024)</t>
  </si>
  <si>
    <t>State Senate District 18 (2024)</t>
  </si>
  <si>
    <t>State Senate District 19 (2024)</t>
  </si>
  <si>
    <t>State Senate District 20 (2024)</t>
  </si>
  <si>
    <t>State Senate District 21 (2024)</t>
  </si>
  <si>
    <t>State Senate District 22 (2024)</t>
  </si>
  <si>
    <t>State Senate District 23 (2024)</t>
  </si>
  <si>
    <t>State Senate District 24 (2024)</t>
  </si>
  <si>
    <t>State Senate District 25 (2024)</t>
  </si>
  <si>
    <t>State Senate District 26 (2024)</t>
  </si>
  <si>
    <t>State Senate District 27 (2024)</t>
  </si>
  <si>
    <t>State Senate District 28 (2024)</t>
  </si>
  <si>
    <t>State Senate District 29 (2024)</t>
  </si>
  <si>
    <t>State Senate District 30 (2024)</t>
  </si>
  <si>
    <t>State Senate District 31 (2024)</t>
  </si>
  <si>
    <t>State Senate District 32 (2024)</t>
  </si>
  <si>
    <t>State Senate District 33 (2024)</t>
  </si>
  <si>
    <t>State Senate District 34 (2024)</t>
  </si>
  <si>
    <t>State Senate District 35 (2024)</t>
  </si>
  <si>
    <t>State Senate District 36 (2024)</t>
  </si>
  <si>
    <t>State Senate District 37 (2024)</t>
  </si>
  <si>
    <t>State Senate District 38 (2024)</t>
  </si>
  <si>
    <t>State Senate District 39 (2024)</t>
  </si>
  <si>
    <t>State Senate District 40 (2024)</t>
  </si>
  <si>
    <t>State Senate District 41 (2024)</t>
  </si>
  <si>
    <t>State Senate District 42 (2024)</t>
  </si>
  <si>
    <t>State Senate District 43 (2024)</t>
  </si>
  <si>
    <t>State Senate District 44 (2024)</t>
  </si>
  <si>
    <t>State Senate District 45 (2024)</t>
  </si>
  <si>
    <t>State Senate District 46 (2024)</t>
  </si>
  <si>
    <t>State Senate District 47 (2024)</t>
  </si>
  <si>
    <t>State Legislative District 3 (2024)</t>
  </si>
  <si>
    <t>state legislative district (lower chamber)</t>
  </si>
  <si>
    <t>State Legislative District 4 (2024)</t>
  </si>
  <si>
    <t>State Legislative District 5 (2024)</t>
  </si>
  <si>
    <t>State Legislative District 6 (2024)</t>
  </si>
  <si>
    <t>State Legislative District 8 (2024)</t>
  </si>
  <si>
    <t>State Legislative District 10 (2024)</t>
  </si>
  <si>
    <t>State Legislative District 13 (2024)</t>
  </si>
  <si>
    <t>State Legislative District 14 (2024)</t>
  </si>
  <si>
    <t>State Legislative District 15 (2024)</t>
  </si>
  <si>
    <t>State Legislative District 16 (2024)</t>
  </si>
  <si>
    <t>State Legislative District 17 (2024)</t>
  </si>
  <si>
    <t>State Legislative District 18 (2024)</t>
  </si>
  <si>
    <t>State Legislative District 19 (2024)</t>
  </si>
  <si>
    <t>State Legislative Subdistrict 1A (2024)</t>
  </si>
  <si>
    <t>State Legislative Subdistrict 1B (2024)</t>
  </si>
  <si>
    <t>State Legislative Subdistrict 1C (2024)</t>
  </si>
  <si>
    <t>State Legislative District 20 (2024)</t>
  </si>
  <si>
    <t>State Legislative District 21 (2024)</t>
  </si>
  <si>
    <t>State Legislative District 22 (2024)</t>
  </si>
  <si>
    <t>State Legislative District 23 (2024)</t>
  </si>
  <si>
    <t>State Legislative District 24 (2024)</t>
  </si>
  <si>
    <t>State Legislative District 25 (2024)</t>
  </si>
  <si>
    <t>State Legislative District 26 (2024)</t>
  </si>
  <si>
    <t>State Legislative District 28 (2024)</t>
  </si>
  <si>
    <t>State Legislative Subdistrict 2A (2024)</t>
  </si>
  <si>
    <t>State Legislative Subdistrict 2B (2024)</t>
  </si>
  <si>
    <t>State Legislative District 31 (2024)</t>
  </si>
  <si>
    <t>State Legislative District 32 (2024)</t>
  </si>
  <si>
    <t>State Legislative District 36 (2024)</t>
  </si>
  <si>
    <t>State Legislative District 39 (2024)</t>
  </si>
  <si>
    <t>State Legislative District 40 (2024)</t>
  </si>
  <si>
    <t>State Legislative District 41 (2024)</t>
  </si>
  <si>
    <t>State Legislative District 45 (2024)</t>
  </si>
  <si>
    <t>State Legislative District 46 (2024)</t>
  </si>
  <si>
    <t>State Legislative Subdistrict 7A (2024)</t>
  </si>
  <si>
    <t>State Legislative Subdistrict 7B (2024)</t>
  </si>
  <si>
    <t>State Legislative Subdistrict 9A (2024)</t>
  </si>
  <si>
    <t>State Legislative Subdistrict 9B (2024)</t>
  </si>
  <si>
    <t>State Legislative Subdistrict 11A (2024)</t>
  </si>
  <si>
    <t>State Legislative Subdistrict 11B (2024)</t>
  </si>
  <si>
    <t>State Legislative Subdistrict 12A (2024)</t>
  </si>
  <si>
    <t>State Legislative Subdistrict 12B (2024)</t>
  </si>
  <si>
    <t>State Legislative Subdistrict 27A (2024)</t>
  </si>
  <si>
    <t>State Legislative Subdistrict 27B (2024)</t>
  </si>
  <si>
    <t>State Legislative Subdistrict 27C (2024)</t>
  </si>
  <si>
    <t>State Legislative Subdistrict 29A (2024)</t>
  </si>
  <si>
    <t>State Legislative Subdistrict 29B (2024)</t>
  </si>
  <si>
    <t>State Legislative Subdistrict 29C (2024)</t>
  </si>
  <si>
    <t>State Legislative Subdistrict 30A (2024)</t>
  </si>
  <si>
    <t>State Legislative Subdistrict 30B (2024)</t>
  </si>
  <si>
    <t>State Legislative Subdistrict 33A (2024)</t>
  </si>
  <si>
    <t>State Legislative Subdistrict 33B (2024)</t>
  </si>
  <si>
    <t>State Legislative Subdistrict 33C (2024)</t>
  </si>
  <si>
    <t>State Legislative Subdistrict 34A (2024)</t>
  </si>
  <si>
    <t>State Legislative Subdistrict 34B (2024)</t>
  </si>
  <si>
    <t>State Legislative Subdistrict 35A (2024)</t>
  </si>
  <si>
    <t>State Legislative Subdistrict 35B (2024)</t>
  </si>
  <si>
    <t>State Legislative Subdistrict 37A (2024)</t>
  </si>
  <si>
    <t>State Legislative Subdistrict 37B (2024)</t>
  </si>
  <si>
    <t>State Legislative Subdistrict 38A (2024)</t>
  </si>
  <si>
    <t>State Legislative Subdistrict 38B (2024)</t>
  </si>
  <si>
    <t>State Legislative Subdistrict 38C (2024)</t>
  </si>
  <si>
    <t>State Legislative Subdistrict 42A (2024)</t>
  </si>
  <si>
    <t>State Legislative Subdistrict 42B (2024)</t>
  </si>
  <si>
    <t>State Legislative Subdistrict 42C (2024)</t>
  </si>
  <si>
    <t>State Legislative Subdistrict 43A (2024)</t>
  </si>
  <si>
    <t>State Legislative Subdistrict 43B (2024)</t>
  </si>
  <si>
    <t>State Legislative Subdistrict 44A (2024)</t>
  </si>
  <si>
    <t>State Legislative Subdistrict 44B (2024)</t>
  </si>
  <si>
    <t>State Legislative Subdistrict 47A (2024)</t>
  </si>
  <si>
    <t>State Legislative Subdistrict 47B (2024)</t>
  </si>
  <si>
    <t>Alabama</t>
  </si>
  <si>
    <t>state</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</si>
  <si>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</si>
  <si>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</si>
  <si>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</si>
  <si>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</si>
  <si>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</si>
  <si>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</si>
  <si>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</si>
  <si>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</si>
  <si>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</si>
  <si>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</si>
  <si>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</si>
  <si>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</si>
  <si>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</si>
  <si>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</si>
  <si>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</si>
  <si>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</si>
  <si>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</si>
  <si>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</si>
  <si>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</si>
  <si>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</si>
  <si>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</si>
  <si>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</si>
  <si>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</si>
  <si>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</si>
  <si>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</si>
  <si>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</si>
  <si>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</si>
  <si>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</si>
  <si>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</si>
  <si>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</si>
  <si>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</si>
  <si>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</si>
  <si>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</si>
  <si>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</si>
  <si>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</si>
  <si>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</si>
  <si>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</si>
  <si>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</si>
  <si>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</si>
  <si>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</si>
  <si>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</si>
  <si>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</si>
  <si>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</si>
  <si>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</si>
  <si>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</si>
  <si>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West Virginia</t>
  </si>
  <si>
    <t>Wisconsin</t>
  </si>
  <si>
    <t>Wyoming</t>
  </si>
  <si>
    <t>Puerto Rico</t>
  </si>
  <si>
    <t>zcta</t>
  </si>
  <si>
    <t>Waldorf</t>
  </si>
  <si>
    <t>Brandywine</t>
  </si>
  <si>
    <t>Prince Georges</t>
  </si>
  <si>
    <t>Huntingtown</t>
  </si>
  <si>
    <t>Indian Head</t>
  </si>
  <si>
    <t>La Plata</t>
  </si>
  <si>
    <t>Leonardtown</t>
  </si>
  <si>
    <t>St. Marys</t>
  </si>
  <si>
    <t>Lexington Park</t>
  </si>
  <si>
    <t>Lusby</t>
  </si>
  <si>
    <t>Mechanicsville</t>
  </si>
  <si>
    <t>Prince Frederick</t>
  </si>
  <si>
    <t>Beltsville</t>
  </si>
  <si>
    <t>Lanham</t>
  </si>
  <si>
    <t>Laurel</t>
  </si>
  <si>
    <t>Bladensburg</t>
  </si>
  <si>
    <t>Mount Rainier</t>
  </si>
  <si>
    <t>Bowie</t>
  </si>
  <si>
    <t>Brentwood</t>
  </si>
  <si>
    <t>Chesapeake Beach</t>
  </si>
  <si>
    <t>Clinton</t>
  </si>
  <si>
    <t>Riverdale</t>
  </si>
  <si>
    <t>College Park</t>
  </si>
  <si>
    <t>Capitol Heights</t>
  </si>
  <si>
    <t>Fort Washington</t>
  </si>
  <si>
    <t>Oxon Hill</t>
  </si>
  <si>
    <t>Suitland</t>
  </si>
  <si>
    <t>District Heights</t>
  </si>
  <si>
    <t>Temple Hills</t>
  </si>
  <si>
    <t>Greenbelt</t>
  </si>
  <si>
    <t>Upper Marlboro</t>
  </si>
  <si>
    <t>Hyattsville</t>
  </si>
  <si>
    <t>Jessup</t>
  </si>
  <si>
    <t>Bethesda</t>
  </si>
  <si>
    <t>Olney</t>
  </si>
  <si>
    <t>Rockville</t>
  </si>
  <si>
    <t>Potomac</t>
  </si>
  <si>
    <t>Derwood</t>
  </si>
  <si>
    <t>Burtonsville</t>
  </si>
  <si>
    <t>Clarksburg</t>
  </si>
  <si>
    <t>Damascus</t>
  </si>
  <si>
    <t>Germantown</t>
  </si>
  <si>
    <t>Gaithersburg</t>
  </si>
  <si>
    <t>Montgomery Village</t>
  </si>
  <si>
    <t>Silver Spring</t>
  </si>
  <si>
    <t>Takoma Park</t>
  </si>
  <si>
    <t>Aberdeen</t>
  </si>
  <si>
    <t>Abingdon</t>
  </si>
  <si>
    <t>Arnold</t>
  </si>
  <si>
    <t>Bel Air</t>
  </si>
  <si>
    <t>Clarksville</t>
  </si>
  <si>
    <t>Cockeysville</t>
  </si>
  <si>
    <t>Edgewater</t>
  </si>
  <si>
    <t>Edgewood</t>
  </si>
  <si>
    <t>Ellicott City</t>
  </si>
  <si>
    <t>Columbia</t>
  </si>
  <si>
    <t>Gambrills</t>
  </si>
  <si>
    <t>Glen Burnie</t>
  </si>
  <si>
    <t>Elkridge</t>
  </si>
  <si>
    <t>Hanover</t>
  </si>
  <si>
    <t>Havre De Grace</t>
  </si>
  <si>
    <t>Joppa</t>
  </si>
  <si>
    <t>Linthicum Heights</t>
  </si>
  <si>
    <t>Lutherville Timonium</t>
  </si>
  <si>
    <t>Odenton</t>
  </si>
  <si>
    <t>Crofton</t>
  </si>
  <si>
    <t>Owings Mills</t>
  </si>
  <si>
    <t>Pasadena</t>
  </si>
  <si>
    <t>Perry Hall</t>
  </si>
  <si>
    <t>Randallstown</t>
  </si>
  <si>
    <t>Reisterstown</t>
  </si>
  <si>
    <t>Severn</t>
  </si>
  <si>
    <t>Severna Park</t>
  </si>
  <si>
    <t>Upperco</t>
  </si>
  <si>
    <t>Westminster</t>
  </si>
  <si>
    <t>Baltimore city</t>
  </si>
  <si>
    <t>Towson</t>
  </si>
  <si>
    <t>Gwynn Oak</t>
  </si>
  <si>
    <t>Pikesville</t>
  </si>
  <si>
    <t>Middle River</t>
  </si>
  <si>
    <t>Essex</t>
  </si>
  <si>
    <t>Dundalk</t>
  </si>
  <si>
    <t>Brooklyn</t>
  </si>
  <si>
    <t>Halethorpe</t>
  </si>
  <si>
    <t>Catonsville</t>
  </si>
  <si>
    <t>Parkville</t>
  </si>
  <si>
    <t>Nottingham</t>
  </si>
  <si>
    <t>Rosedale</t>
  </si>
  <si>
    <t>Windsor Mill</t>
  </si>
  <si>
    <t>Annapolis</t>
  </si>
  <si>
    <t>Cumberland</t>
  </si>
  <si>
    <t>Frostburg</t>
  </si>
  <si>
    <t>Oakland</t>
  </si>
  <si>
    <t>Easton</t>
  </si>
  <si>
    <t>Cambridge</t>
  </si>
  <si>
    <t>Chestertown</t>
  </si>
  <si>
    <t>Federalsburg</t>
  </si>
  <si>
    <t>Fishing Creek</t>
  </si>
  <si>
    <t>Goldsboro</t>
  </si>
  <si>
    <t>Greensboro</t>
  </si>
  <si>
    <t>Henderson</t>
  </si>
  <si>
    <t>Marydel</t>
  </si>
  <si>
    <t>Queenstown</t>
  </si>
  <si>
    <t>Queen Annes</t>
  </si>
  <si>
    <t>Stevensville</t>
  </si>
  <si>
    <t>Sudlersville</t>
  </si>
  <si>
    <t>Boonsboro</t>
  </si>
  <si>
    <t>Brunswick</t>
  </si>
  <si>
    <t>Emmitsburg</t>
  </si>
  <si>
    <t>Hagerstown</t>
  </si>
  <si>
    <t>Middletown</t>
  </si>
  <si>
    <t>Mount Airy</t>
  </si>
  <si>
    <t>New Market</t>
  </si>
  <si>
    <t>Smithsburg</t>
  </si>
  <si>
    <t>Sykesville</t>
  </si>
  <si>
    <t>Taneytown</t>
  </si>
  <si>
    <t>Thurmont</t>
  </si>
  <si>
    <t>Union Bridge</t>
  </si>
  <si>
    <t>Walkersville</t>
  </si>
  <si>
    <t>Salisbury</t>
  </si>
  <si>
    <t>Berlin</t>
  </si>
  <si>
    <t>Ocean City</t>
  </si>
  <si>
    <t>Princess Anne</t>
  </si>
  <si>
    <t>Willards</t>
  </si>
  <si>
    <t>North East</t>
  </si>
  <si>
    <t>Elkton</t>
  </si>
  <si>
    <t>GEOID</t>
  </si>
  <si>
    <t>geog</t>
  </si>
  <si>
    <t>E_POV150</t>
  </si>
  <si>
    <t>M_POV150</t>
  </si>
  <si>
    <t>EP_POV150</t>
  </si>
  <si>
    <t>MP_POV150</t>
  </si>
  <si>
    <t>E_UNEMP</t>
  </si>
  <si>
    <t>M_UNEMP</t>
  </si>
  <si>
    <t>MP_UNEMP</t>
  </si>
  <si>
    <t>E_HBURD</t>
  </si>
  <si>
    <t>M_HBURD</t>
  </si>
  <si>
    <t>EP_HBURD</t>
  </si>
  <si>
    <t>MP_HBURD</t>
  </si>
  <si>
    <t>E_NOHSDP</t>
  </si>
  <si>
    <t>M_NOHSDP</t>
  </si>
  <si>
    <t>MP_NOHSDP</t>
  </si>
  <si>
    <t>E_UNINSUR</t>
  </si>
  <si>
    <t>M_UNINSUR</t>
  </si>
  <si>
    <t>EP_UNINSUR</t>
  </si>
  <si>
    <t>MP_UNINSUR</t>
  </si>
  <si>
    <t>E_AGE65</t>
  </si>
  <si>
    <t>M_AGE65</t>
  </si>
  <si>
    <t>MP_AGE65</t>
  </si>
  <si>
    <t>E_AGE17</t>
  </si>
  <si>
    <t>M_AGE17</t>
  </si>
  <si>
    <t>MP_AGE17</t>
  </si>
  <si>
    <t>E_DISABL</t>
  </si>
  <si>
    <t>M_DISABL</t>
  </si>
  <si>
    <t>MP_DISABL</t>
  </si>
  <si>
    <t>E_SNGPNT</t>
  </si>
  <si>
    <t>M_SNGPNT</t>
  </si>
  <si>
    <t>MP_SNGPNT</t>
  </si>
  <si>
    <t>E_LIMENG</t>
  </si>
  <si>
    <t>M_LIMENG</t>
  </si>
  <si>
    <t>MP_LIMENG</t>
  </si>
  <si>
    <t>E_MINRTY</t>
  </si>
  <si>
    <t>M_MINRTY</t>
  </si>
  <si>
    <t>MP_MINRTY</t>
  </si>
  <si>
    <t>E_MUNIT</t>
  </si>
  <si>
    <t>M_MUNIT</t>
  </si>
  <si>
    <t>MP_MUNIT</t>
  </si>
  <si>
    <t>E_MOBILE</t>
  </si>
  <si>
    <t>M_MOBILE</t>
  </si>
  <si>
    <t>MP_MOBILE</t>
  </si>
  <si>
    <t>E_CROWD</t>
  </si>
  <si>
    <t>M_CROWD</t>
  </si>
  <si>
    <t>MP_CROWD</t>
  </si>
  <si>
    <t>E_NOVEH</t>
  </si>
  <si>
    <t>M_NOVEH</t>
  </si>
  <si>
    <t>MP_NOVEH</t>
  </si>
  <si>
    <t>E_GROUPQ</t>
  </si>
  <si>
    <t>M_GROUPQ</t>
  </si>
  <si>
    <t>MP_GROUPQ</t>
  </si>
  <si>
    <t>EPL_POV150</t>
  </si>
  <si>
    <t>EPL_HBURD</t>
  </si>
  <si>
    <t>EPL_UNINSUR</t>
  </si>
  <si>
    <t>F_POV150</t>
  </si>
  <si>
    <t>F_UNEMP</t>
  </si>
  <si>
    <t>F_HBURD</t>
  </si>
  <si>
    <t>F_NOHSDP</t>
  </si>
  <si>
    <t>F_UNINSUR</t>
  </si>
  <si>
    <t>F_AGE65</t>
  </si>
  <si>
    <t>F_AGE17</t>
  </si>
  <si>
    <t>F_DISABL</t>
  </si>
  <si>
    <t>F_SNGPNT</t>
  </si>
  <si>
    <t>F_LIMENG</t>
  </si>
  <si>
    <t>F_MINRTY</t>
  </si>
  <si>
    <t>F_MUNIT</t>
  </si>
  <si>
    <t>F_MOBILE</t>
  </si>
  <si>
    <t>F_CROWD</t>
  </si>
  <si>
    <t>F_NOVEH</t>
  </si>
  <si>
    <t>F_GROUPQ</t>
  </si>
  <si>
    <t>F_THEME1</t>
  </si>
  <si>
    <t>F_THEME2</t>
  </si>
  <si>
    <t>F_THEME3</t>
  </si>
  <si>
    <t>F_THEME4</t>
  </si>
  <si>
    <t>F_TOTAL</t>
  </si>
  <si>
    <t>Significant vulnerability</t>
  </si>
  <si>
    <t>Most vulnerability</t>
  </si>
  <si>
    <t>Least vulnerability</t>
  </si>
  <si>
    <t>Some vulnerability</t>
  </si>
  <si>
    <t>Reason</t>
  </si>
  <si>
    <t>Barton</t>
  </si>
  <si>
    <t>Estimate too uncertain to report reliably</t>
  </si>
  <si>
    <t>Corriganville (PO boxes)</t>
  </si>
  <si>
    <t>Too few uninsured residents and estimate too uncertain</t>
  </si>
  <si>
    <t>Ellerslie (PO boxes)</t>
  </si>
  <si>
    <t>Flintstone</t>
  </si>
  <si>
    <t>Lonaconing</t>
  </si>
  <si>
    <t>Luke</t>
  </si>
  <si>
    <t>Midland (PO boxes)</t>
  </si>
  <si>
    <t>Midlothian (PO boxes)</t>
  </si>
  <si>
    <t>Mount Savage</t>
  </si>
  <si>
    <t>Oldtown</t>
  </si>
  <si>
    <t>Rawlings</t>
  </si>
  <si>
    <t>Spring Gap (PO boxes)</t>
  </si>
  <si>
    <t>Westernport</t>
  </si>
  <si>
    <t>Little Orleans</t>
  </si>
  <si>
    <t>Annapolis Junction</t>
  </si>
  <si>
    <t>Lothian</t>
  </si>
  <si>
    <t>Churchton</t>
  </si>
  <si>
    <t>Deale</t>
  </si>
  <si>
    <t>Fort George G Meade</t>
  </si>
  <si>
    <t>Friendship</t>
  </si>
  <si>
    <t>Shady Side</t>
  </si>
  <si>
    <t>Galesville (PO boxes)</t>
  </si>
  <si>
    <t>Harwood</t>
  </si>
  <si>
    <t>West River</t>
  </si>
  <si>
    <t>Tracys Landing</t>
  </si>
  <si>
    <t>Crownsville</t>
  </si>
  <si>
    <t>Davidsonville</t>
  </si>
  <si>
    <t>Gibson Island (PO boxes)</t>
  </si>
  <si>
    <t>Harmans</t>
  </si>
  <si>
    <t>Millersville</t>
  </si>
  <si>
    <t>Riva</t>
  </si>
  <si>
    <t>Curtis Bay</t>
  </si>
  <si>
    <t>Baldwin</t>
  </si>
  <si>
    <t>Butler (PO boxes)</t>
  </si>
  <si>
    <t>Hunt Valley</t>
  </si>
  <si>
    <t>Fork</t>
  </si>
  <si>
    <t>Fort Howard (PO boxes)</t>
  </si>
  <si>
    <t>Freeland</t>
  </si>
  <si>
    <t>Glen Arm</t>
  </si>
  <si>
    <t>Glyndon (PO boxes)</t>
  </si>
  <si>
    <t>Hydes</t>
  </si>
  <si>
    <t>Kingsville</t>
  </si>
  <si>
    <t>Maryland Line (PO boxes)</t>
  </si>
  <si>
    <t>Monkton</t>
  </si>
  <si>
    <t>Parkton</t>
  </si>
  <si>
    <t>Phoenix</t>
  </si>
  <si>
    <t>Sparks Glencoe</t>
  </si>
  <si>
    <t>Stevenson (PO boxes)</t>
  </si>
  <si>
    <t>Upper Falls</t>
  </si>
  <si>
    <t>White Marsh</t>
  </si>
  <si>
    <t>Sparrows Point</t>
  </si>
  <si>
    <t>Towson (PO boxes)</t>
  </si>
  <si>
    <t>Too few uninsured residents to report reliably</t>
  </si>
  <si>
    <t>Broomes Island</t>
  </si>
  <si>
    <t>Dowell (PO boxes)</t>
  </si>
  <si>
    <t>Port Republic</t>
  </si>
  <si>
    <t>Saint Leonard</t>
  </si>
  <si>
    <t>Solomons</t>
  </si>
  <si>
    <t>Sunderland</t>
  </si>
  <si>
    <t>North Beach</t>
  </si>
  <si>
    <t>Owings</t>
  </si>
  <si>
    <t>Dunkirk</t>
  </si>
  <si>
    <t>Denton</t>
  </si>
  <si>
    <t>Hillsboro (PO boxes)</t>
  </si>
  <si>
    <t>Preston</t>
  </si>
  <si>
    <t>Ridgely</t>
  </si>
  <si>
    <t>Finksburg</t>
  </si>
  <si>
    <t>Hampstead</t>
  </si>
  <si>
    <t>Manchester</t>
  </si>
  <si>
    <t>New Windsor</t>
  </si>
  <si>
    <t>Perry Point (PO boxes)</t>
  </si>
  <si>
    <t>Perryville</t>
  </si>
  <si>
    <t>Port Deposit</t>
  </si>
  <si>
    <t>Rising Sun</t>
  </si>
  <si>
    <t>Warwick</t>
  </si>
  <si>
    <t>Cecilton (PO boxes)</t>
  </si>
  <si>
    <t>Charlestown (PO boxes)</t>
  </si>
  <si>
    <t>Chesapeake City</t>
  </si>
  <si>
    <t>Colora</t>
  </si>
  <si>
    <t>Conowingo</t>
  </si>
  <si>
    <t>Earleville</t>
  </si>
  <si>
    <t>Elk Mills (PO boxes)</t>
  </si>
  <si>
    <t>Georgetown (PO boxes)</t>
  </si>
  <si>
    <t>Bel Alton</t>
  </si>
  <si>
    <t>Benedict (PO boxes)</t>
  </si>
  <si>
    <t>Bryans Road</t>
  </si>
  <si>
    <t>Bryantown</t>
  </si>
  <si>
    <t>Charlotte Hall</t>
  </si>
  <si>
    <t>Cobb Island (PO boxes)</t>
  </si>
  <si>
    <t>Faulkner</t>
  </si>
  <si>
    <t>Hughesville</t>
  </si>
  <si>
    <t>Issue</t>
  </si>
  <si>
    <t>Marbury</t>
  </si>
  <si>
    <t>Nanjemoy</t>
  </si>
  <si>
    <t>Newburg</t>
  </si>
  <si>
    <t>Pomfret</t>
  </si>
  <si>
    <t>Port Tobacco</t>
  </si>
  <si>
    <t>Welcome</t>
  </si>
  <si>
    <t>White Plains</t>
  </si>
  <si>
    <t>Church Creek</t>
  </si>
  <si>
    <t>Crapo</t>
  </si>
  <si>
    <t>Crocheron</t>
  </si>
  <si>
    <t>East New Market</t>
  </si>
  <si>
    <t>Hurlock</t>
  </si>
  <si>
    <t>Madison</t>
  </si>
  <si>
    <t>Rhodesdale</t>
  </si>
  <si>
    <t>Secretary (PO boxes)</t>
  </si>
  <si>
    <t>Taylors Island (PO boxes)</t>
  </si>
  <si>
    <t>Toddville</t>
  </si>
  <si>
    <t>Wingate</t>
  </si>
  <si>
    <t>Woolford</t>
  </si>
  <si>
    <t>Linkwood</t>
  </si>
  <si>
    <t>Vienna</t>
  </si>
  <si>
    <t>Frederick (PO boxes)</t>
  </si>
  <si>
    <t>Adamstown</t>
  </si>
  <si>
    <t>Braddock Heights (PO boxes)</t>
  </si>
  <si>
    <t>Buckeystown (PO boxes)</t>
  </si>
  <si>
    <t>Burkittsville</t>
  </si>
  <si>
    <t>Ijamsville</t>
  </si>
  <si>
    <t>Jefferson</t>
  </si>
  <si>
    <t>Keymar</t>
  </si>
  <si>
    <t>Knoxville</t>
  </si>
  <si>
    <t>Libertytown (PO boxes)</t>
  </si>
  <si>
    <t>Monrovia</t>
  </si>
  <si>
    <t>Myersville</t>
  </si>
  <si>
    <t>Point Of Rocks</t>
  </si>
  <si>
    <t>Rocky Ridge</t>
  </si>
  <si>
    <t>Sabillasville</t>
  </si>
  <si>
    <t>Tuscarora</t>
  </si>
  <si>
    <t>Woodsboro</t>
  </si>
  <si>
    <t>Accident</t>
  </si>
  <si>
    <t>Bloomington</t>
  </si>
  <si>
    <t>Friendsville</t>
  </si>
  <si>
    <t>Grantsville</t>
  </si>
  <si>
    <t>Kitzmiller</t>
  </si>
  <si>
    <t>Mc Henry</t>
  </si>
  <si>
    <t>Swanton</t>
  </si>
  <si>
    <t>Aberdeen Proving Ground</t>
  </si>
  <si>
    <t>Gunpowder</t>
  </si>
  <si>
    <t>Belcamp</t>
  </si>
  <si>
    <t>Churchville</t>
  </si>
  <si>
    <t>Darlington</t>
  </si>
  <si>
    <t>Fallston</t>
  </si>
  <si>
    <t>Forest Hill</t>
  </si>
  <si>
    <t>Jarrettsville</t>
  </si>
  <si>
    <t>Perryman (PO boxes)</t>
  </si>
  <si>
    <t>Pylesville</t>
  </si>
  <si>
    <t>Street</t>
  </si>
  <si>
    <t>Whiteford</t>
  </si>
  <si>
    <t>White Hall</t>
  </si>
  <si>
    <t>Fulton</t>
  </si>
  <si>
    <t>Savage</t>
  </si>
  <si>
    <t>Highland</t>
  </si>
  <si>
    <t>Dayton</t>
  </si>
  <si>
    <t>Marriottsville</t>
  </si>
  <si>
    <t>Woodstock</t>
  </si>
  <si>
    <t>Cooksville</t>
  </si>
  <si>
    <t>Glenelg</t>
  </si>
  <si>
    <t>Glenwood</t>
  </si>
  <si>
    <t>West Friendship</t>
  </si>
  <si>
    <t>Woodbine</t>
  </si>
  <si>
    <t>Betterton</t>
  </si>
  <si>
    <t>Galena</t>
  </si>
  <si>
    <t>Kennedyville</t>
  </si>
  <si>
    <t>Massey</t>
  </si>
  <si>
    <t>Millington</t>
  </si>
  <si>
    <t>Rock Hall</t>
  </si>
  <si>
    <t>Still Pond</t>
  </si>
  <si>
    <t>Worton</t>
  </si>
  <si>
    <t>Glen Echo</t>
  </si>
  <si>
    <t>Chevy Chase</t>
  </si>
  <si>
    <t>Cabin John</t>
  </si>
  <si>
    <t>Brookeville</t>
  </si>
  <si>
    <t>Poolesville</t>
  </si>
  <si>
    <t>Barnesville</t>
  </si>
  <si>
    <t>Beallsville</t>
  </si>
  <si>
    <t>Boyds</t>
  </si>
  <si>
    <t>Dickerson</t>
  </si>
  <si>
    <t>Sandy Spring</t>
  </si>
  <si>
    <t>Ashton</t>
  </si>
  <si>
    <t>Brinklow</t>
  </si>
  <si>
    <t>Spencerville</t>
  </si>
  <si>
    <t>Washington Grove (PO boxes)</t>
  </si>
  <si>
    <t>Kensington</t>
  </si>
  <si>
    <t>Garrett Park (PO boxes)</t>
  </si>
  <si>
    <t>Accokeek</t>
  </si>
  <si>
    <t>Aquasco</t>
  </si>
  <si>
    <t>Cheltenham</t>
  </si>
  <si>
    <t>Andrews Air Force Base</t>
  </si>
  <si>
    <t>Glenn Dale</t>
  </si>
  <si>
    <t>Barclay</t>
  </si>
  <si>
    <t>Centreville</t>
  </si>
  <si>
    <t>Chester</t>
  </si>
  <si>
    <t>Church Hill</t>
  </si>
  <si>
    <t>Crumpton (PO boxes)</t>
  </si>
  <si>
    <t>Grasonville</t>
  </si>
  <si>
    <t>Ingleside</t>
  </si>
  <si>
    <t>Queen Anne</t>
  </si>
  <si>
    <t>Crisfield</t>
  </si>
  <si>
    <t>Deal Island</t>
  </si>
  <si>
    <t>Ewell</t>
  </si>
  <si>
    <t>Marion Station</t>
  </si>
  <si>
    <t>Tylerton (PO boxes)</t>
  </si>
  <si>
    <t>Upper Fairmount (PO boxes)</t>
  </si>
  <si>
    <t>Westover</t>
  </si>
  <si>
    <t>Abell</t>
  </si>
  <si>
    <t>Avenue</t>
  </si>
  <si>
    <t>Bushwood</t>
  </si>
  <si>
    <t>Callaway</t>
  </si>
  <si>
    <t>Chaptico</t>
  </si>
  <si>
    <t>Clements</t>
  </si>
  <si>
    <t>Coltons Point</t>
  </si>
  <si>
    <t>Dameron</t>
  </si>
  <si>
    <t>Drayden</t>
  </si>
  <si>
    <t>Great Mills</t>
  </si>
  <si>
    <t>Hollywood</t>
  </si>
  <si>
    <t>Loveville</t>
  </si>
  <si>
    <t>Morganza (PO boxes)</t>
  </si>
  <si>
    <t>Park Hall</t>
  </si>
  <si>
    <t>Patuxent River</t>
  </si>
  <si>
    <t>Piney Point</t>
  </si>
  <si>
    <t>Ridge</t>
  </si>
  <si>
    <t>Saint Inigoes</t>
  </si>
  <si>
    <t>Saint Marys City (PO boxes)</t>
  </si>
  <si>
    <t>Scotland</t>
  </si>
  <si>
    <t>Tall Timbers</t>
  </si>
  <si>
    <t>Valley Lee</t>
  </si>
  <si>
    <t>Bozman</t>
  </si>
  <si>
    <t>Claiborne (PO boxes)</t>
  </si>
  <si>
    <t>Cordova</t>
  </si>
  <si>
    <t>Mcdaniel</t>
  </si>
  <si>
    <t>Neavitt (PO boxes)</t>
  </si>
  <si>
    <t>Newcomb (PO boxes)</t>
  </si>
  <si>
    <t>Oxford</t>
  </si>
  <si>
    <t>Royal Oak</t>
  </si>
  <si>
    <t>Saint Michaels</t>
  </si>
  <si>
    <t>Sherwood</t>
  </si>
  <si>
    <t>Tilghman</t>
  </si>
  <si>
    <t>Trappe</t>
  </si>
  <si>
    <t>Wittman</t>
  </si>
  <si>
    <t>Wye Mills</t>
  </si>
  <si>
    <t>Big Pool</t>
  </si>
  <si>
    <t>Brownsville (PO boxes)</t>
  </si>
  <si>
    <t>Cascade</t>
  </si>
  <si>
    <t>Clear Spring</t>
  </si>
  <si>
    <t>Fairplay</t>
  </si>
  <si>
    <t>Funkstown (PO boxes)</t>
  </si>
  <si>
    <t>Hancock</t>
  </si>
  <si>
    <t>Keedysville</t>
  </si>
  <si>
    <t>Maugansville</t>
  </si>
  <si>
    <t>Rohrersville</t>
  </si>
  <si>
    <t>Saint James (PO boxes)</t>
  </si>
  <si>
    <t>Sharpsburg</t>
  </si>
  <si>
    <t>Williamsport</t>
  </si>
  <si>
    <t>Allen (PO boxes)</t>
  </si>
  <si>
    <t>Bivalve</t>
  </si>
  <si>
    <t>Eden</t>
  </si>
  <si>
    <t>Fruitland</t>
  </si>
  <si>
    <t>Hebron</t>
  </si>
  <si>
    <t>Mardela Springs</t>
  </si>
  <si>
    <t>Nanticoke</t>
  </si>
  <si>
    <t>Parsonsburg</t>
  </si>
  <si>
    <t>Pittsville</t>
  </si>
  <si>
    <t>Quantico</t>
  </si>
  <si>
    <t>Sharptown (PO boxes)</t>
  </si>
  <si>
    <t>Tyaskin</t>
  </si>
  <si>
    <t>Delmar</t>
  </si>
  <si>
    <t>Bishopville</t>
  </si>
  <si>
    <t>Girdletree</t>
  </si>
  <si>
    <t>Newark</t>
  </si>
  <si>
    <t>Pocomoke City</t>
  </si>
  <si>
    <t>Showell</t>
  </si>
  <si>
    <t>Snow Hill</t>
  </si>
  <si>
    <t>Stockton</t>
  </si>
  <si>
    <t>Whaleyville</t>
  </si>
  <si>
    <t>Mount Victoria</t>
  </si>
  <si>
    <t>Johns Hopkins</t>
  </si>
  <si>
    <t>Note</t>
  </si>
  <si>
    <r>
      <t xml:space="preserve">Enter ZIP Code, County Name, Legislative District,  or "Maryland" 
</t>
    </r>
    <r>
      <rPr>
        <b/>
        <sz val="16"/>
        <color theme="0"/>
        <rFont val="Calibri"/>
        <family val="2"/>
        <scheme val="minor"/>
      </rPr>
      <t>HERE</t>
    </r>
    <r>
      <rPr>
        <b/>
        <sz val="11.5"/>
        <color theme="5" tint="-0.249977111117893"/>
        <rFont val="Calibri"/>
        <family val="2"/>
        <scheme val="minor"/>
      </rPr>
      <t xml:space="preserve"> _____</t>
    </r>
  </si>
  <si>
    <t>Data for some Census defined ZIP codes (ZCTAs) were suppressed if the relative standard error (se/estimate) was greater than 30% or the number of uninsured was less than 50. Data were suppressed for approximately 913,911 of the total state population (or 15%) but only 30137 uninsured Marylanders (8%) of the total uninsured. A list of these ZIP codes with no available data is available in the tab "ZIP Code with No Available Data." 
Residence-one-year-ago (mover) statistics are published by the Census Bureau only for counties and states; ZIP-code and district rows are left blank.</t>
  </si>
  <si>
    <t>ZIP Code</t>
  </si>
  <si>
    <r>
      <t>Data Sources:</t>
    </r>
    <r>
      <rPr>
        <sz val="12"/>
        <color rgb="FF000000"/>
        <rFont val="Calibri"/>
        <family val="2"/>
        <scheme val="minor"/>
      </rPr>
      <t xml:space="preserve"> Profile estimates are based on U.S. Census Bureau’s American Community Survey 5-year file (2020-2024).</t>
    </r>
  </si>
  <si>
    <r>
      <t xml:space="preserve">State legislative district (Senate and House): </t>
    </r>
    <r>
      <rPr>
        <sz val="12"/>
        <color rgb="FF000000"/>
        <rFont val="Calibri"/>
        <family val="2"/>
        <scheme val="minor"/>
      </rPr>
      <t xml:space="preserve">Maryland has 47 Senate Districts, each with about 131,392 people based on the 2020 Census. Each Senate District also elects three delegates to the Maryland House of Delegates. Some of these House seats come from smaller sub-districts within the Senate District. You can find your Maryland Senate and House districts using </t>
    </r>
    <r>
      <rPr>
        <u/>
        <sz val="12"/>
        <color rgb="FF000000"/>
        <rFont val="Calibri"/>
        <family val="2"/>
        <scheme val="minor"/>
      </rPr>
      <t>https://msa.maryland.gov/msa/mdmanual/07leg/map/html/map.html</t>
    </r>
  </si>
  <si>
    <r>
      <t>Census-defined ZIP codes:</t>
    </r>
    <r>
      <rPr>
        <sz val="12"/>
        <color rgb="FF000000"/>
        <rFont val="Calibri"/>
        <family val="2"/>
        <scheme val="minor"/>
      </rPr>
      <t xml:space="preserve"> Also known as ZIP Code Tabulation Area (ZCTA), which are geographic areas defined by the Census Bureau that roughly 
correspond to the areas covered by the U.S. Postal Service ZIP codes. For a more detailed definition go to: </t>
    </r>
    <r>
      <rPr>
        <u/>
        <sz val="12"/>
        <color theme="1"/>
        <rFont val="Calibri"/>
        <family val="2"/>
        <scheme val="minor"/>
      </rPr>
      <t>https://www.census.gov/geo/reference/zctas.html</t>
    </r>
  </si>
  <si>
    <r>
      <t>ZIP name:</t>
    </r>
    <r>
      <rPr>
        <sz val="12"/>
        <color rgb="FF000000"/>
        <rFont val="Calibri"/>
        <family val="2"/>
        <scheme val="minor"/>
      </rPr>
      <t xml:space="preserve"> City in which the census defined ZIP code resides. The ZIP name and county are based on the Missouri Census Data Center 
Geocorr 2022: Geographic Correspondence Engine.</t>
    </r>
  </si>
  <si>
    <r>
      <t>•</t>
    </r>
    <r>
      <rPr>
        <b/>
        <sz val="12"/>
        <color theme="1"/>
        <rFont val="Calibri"/>
        <family val="2"/>
        <scheme val="minor"/>
      </rPr>
      <t xml:space="preserve"> Columns E and G: </t>
    </r>
    <r>
      <rPr>
        <sz val="12"/>
        <color theme="1"/>
        <rFont val="Calibri"/>
        <family val="2"/>
        <scheme val="minor"/>
      </rPr>
      <t xml:space="preserve">Population counts and percent for community (Census-defined ZIP Code).
• </t>
    </r>
    <r>
      <rPr>
        <b/>
        <sz val="12"/>
        <color theme="1"/>
        <rFont val="Calibri"/>
        <family val="2"/>
        <scheme val="minor"/>
      </rPr>
      <t>Columns I and K:</t>
    </r>
    <r>
      <rPr>
        <sz val="12"/>
        <color theme="1"/>
        <rFont val="Calibri"/>
        <family val="2"/>
        <scheme val="minor"/>
      </rPr>
      <t xml:space="preserve"> Uninsured counts and percent for community (Census-defined ZIP Code).
• </t>
    </r>
    <r>
      <rPr>
        <b/>
        <sz val="12"/>
        <color theme="1"/>
        <rFont val="Calibri"/>
        <family val="2"/>
        <scheme val="minor"/>
      </rPr>
      <t xml:space="preserve">Column L: </t>
    </r>
    <r>
      <rPr>
        <sz val="12"/>
        <color theme="1"/>
        <rFont val="Calibri"/>
        <family val="2"/>
        <scheme val="minor"/>
      </rPr>
      <t>Percentage point difference between community and uninsured (Column K – Column G = Column L).
•</t>
    </r>
    <r>
      <rPr>
        <b/>
        <sz val="12"/>
        <color theme="1"/>
        <rFont val="Calibri"/>
        <family val="2"/>
        <scheme val="minor"/>
      </rPr>
      <t xml:space="preserve"> Column O: </t>
    </r>
    <r>
      <rPr>
        <sz val="12"/>
        <color theme="1"/>
        <rFont val="Calibri"/>
        <family val="2"/>
        <scheme val="minor"/>
      </rPr>
      <t>The uninsured rate for each demographic characteristic.</t>
    </r>
  </si>
  <si>
    <r>
      <t>Population:</t>
    </r>
    <r>
      <rPr>
        <sz val="12"/>
        <color theme="1"/>
        <rFont val="Calibri"/>
        <family val="2"/>
        <scheme val="minor"/>
      </rPr>
      <t xml:space="preserve"> Civilian non-institutionalized population</t>
    </r>
  </si>
  <si>
    <r>
      <t>Ratio of Income to Poverty Level in the Past 12 Months (excludes individuals under 15 who are not living with a family member):
Poverty Level:</t>
    </r>
    <r>
      <rPr>
        <sz val="12"/>
        <color theme="1"/>
        <rFont val="Calibri"/>
        <family val="2"/>
        <scheme val="minor"/>
      </rPr>
      <t xml:space="preserve"> Threshold income below which individuals are considered to be in poverty; </t>
    </r>
    <r>
      <rPr>
        <b/>
        <sz val="12"/>
        <color theme="1"/>
        <rFont val="Calibri"/>
        <family val="2"/>
        <scheme val="minor"/>
      </rPr>
      <t xml:space="preserve">Below 138% of poverty threshold: </t>
    </r>
    <r>
      <rPr>
        <sz val="12"/>
        <color theme="1"/>
        <rFont val="Calibri"/>
        <family val="2"/>
        <scheme val="minor"/>
      </rPr>
      <t xml:space="preserve">Approximates the Medicaid eligibility threshold. </t>
    </r>
    <r>
      <rPr>
        <b/>
        <sz val="12"/>
        <color theme="1"/>
        <rFont val="Calibri"/>
        <family val="2"/>
        <scheme val="minor"/>
      </rPr>
      <t>Between 138 to 399 percent of poverty threshold:</t>
    </r>
    <r>
      <rPr>
        <sz val="12"/>
        <color theme="1"/>
        <rFont val="Calibri"/>
        <family val="2"/>
        <scheme val="minor"/>
      </rPr>
      <t xml:space="preserve"> Approximates MinnesotaCare eligibility and incomes eligible for a marketplace subsidy.  </t>
    </r>
    <r>
      <rPr>
        <b/>
        <sz val="12"/>
        <color theme="1"/>
        <rFont val="Calibri"/>
        <family val="2"/>
        <scheme val="minor"/>
      </rPr>
      <t>Note:</t>
    </r>
    <r>
      <rPr>
        <sz val="12"/>
        <color theme="1"/>
        <rFont val="Calibri"/>
        <family val="2"/>
        <scheme val="minor"/>
      </rPr>
      <t xml:space="preserve"> Below 100 percent of the poverty threshold is part of the below 138 percent of the poverty threshold measure.</t>
    </r>
  </si>
  <si>
    <r>
      <t xml:space="preserve">Race: </t>
    </r>
    <r>
      <rPr>
        <sz val="12"/>
        <color theme="1"/>
        <rFont val="Calibri"/>
        <family val="2"/>
        <scheme val="minor"/>
      </rPr>
      <t xml:space="preserve">Census asks separately about race and ethnicity. People self-identify their race checking one or more of the options provided: </t>
    </r>
    <r>
      <rPr>
        <b/>
        <sz val="12"/>
        <color theme="1"/>
        <rFont val="Calibri"/>
        <family val="2"/>
        <scheme val="minor"/>
      </rPr>
      <t>White, Black or African American, American Indian or Alaska Native, Asian</t>
    </r>
    <r>
      <rPr>
        <sz val="12"/>
        <color theme="1"/>
        <rFont val="Calibri"/>
        <family val="2"/>
        <scheme val="minor"/>
      </rPr>
      <t xml:space="preserve">, and </t>
    </r>
    <r>
      <rPr>
        <b/>
        <sz val="12"/>
        <color theme="1"/>
        <rFont val="Calibri"/>
        <family val="2"/>
        <scheme val="minor"/>
      </rPr>
      <t>Native Hawaiian and Other Pacific Islander</t>
    </r>
    <r>
      <rPr>
        <sz val="12"/>
        <color theme="1"/>
        <rFont val="Calibri"/>
        <family val="2"/>
        <scheme val="minor"/>
      </rPr>
      <t xml:space="preserve">. </t>
    </r>
    <r>
      <rPr>
        <b/>
        <sz val="12"/>
        <color theme="1"/>
        <rFont val="Calibri"/>
        <family val="2"/>
        <scheme val="minor"/>
      </rPr>
      <t xml:space="preserve">Note: </t>
    </r>
    <r>
      <rPr>
        <sz val="12"/>
        <color theme="1"/>
        <rFont val="Calibri"/>
        <family val="2"/>
        <scheme val="minor"/>
      </rPr>
      <t xml:space="preserve">Race is a social definition, not a biological or genetic definition or grouping. </t>
    </r>
  </si>
  <si>
    <r>
      <t xml:space="preserve">Hispanic or Latino Origin: </t>
    </r>
    <r>
      <rPr>
        <sz val="12"/>
        <color theme="1"/>
        <rFont val="Calibri"/>
        <family val="2"/>
        <scheme val="minor"/>
      </rPr>
      <t xml:space="preserve">Census asks separately about race and ethnicity. </t>
    </r>
    <r>
      <rPr>
        <b/>
        <sz val="12"/>
        <color theme="1"/>
        <rFont val="Calibri"/>
        <family val="2"/>
        <scheme val="minor"/>
      </rPr>
      <t>Hispanic or Latino</t>
    </r>
    <r>
      <rPr>
        <sz val="12"/>
        <color theme="1"/>
        <rFont val="Calibri"/>
        <family val="2"/>
        <scheme val="minor"/>
      </rPr>
      <t xml:space="preserve"> includes people of any race. The Census only provides estimates for the categories reported in the profile: </t>
    </r>
    <r>
      <rPr>
        <b/>
        <sz val="12"/>
        <color theme="1"/>
        <rFont val="Calibri"/>
        <family val="2"/>
        <scheme val="minor"/>
      </rPr>
      <t>Hispanic or Latino (any race)</t>
    </r>
    <r>
      <rPr>
        <sz val="12"/>
        <color theme="1"/>
        <rFont val="Calibri"/>
        <family val="2"/>
        <scheme val="minor"/>
      </rPr>
      <t xml:space="preserve"> and </t>
    </r>
    <r>
      <rPr>
        <b/>
        <sz val="12"/>
        <color theme="1"/>
        <rFont val="Calibri"/>
        <family val="2"/>
        <scheme val="minor"/>
      </rPr>
      <t xml:space="preserve">White alone, not Hispanic or Latino. </t>
    </r>
    <r>
      <rPr>
        <sz val="12"/>
        <color theme="1"/>
        <rFont val="Calibri"/>
        <family val="2"/>
        <scheme val="minor"/>
      </rPr>
      <t xml:space="preserve">The total for this variable do not sum to the total population. </t>
    </r>
  </si>
  <si>
    <r>
      <t xml:space="preserve">Nativity and U.S. Citizenship Status </t>
    </r>
    <r>
      <rPr>
        <sz val="12"/>
        <color theme="1"/>
        <rFont val="Calibri"/>
        <family val="2"/>
        <scheme val="minor"/>
      </rPr>
      <t>– Not a Citizen: Includes lawful permanent residents (have or are awaiting "green cards"), nonimmigrants (work, tourist, 
and student visas), refugees, asylees, and unauthorized immigrants.</t>
    </r>
  </si>
  <si>
    <r>
      <t xml:space="preserve">Disability Status – With a Disability: </t>
    </r>
    <r>
      <rPr>
        <sz val="12"/>
        <color theme="1"/>
        <rFont val="Calibri"/>
        <family val="2"/>
        <scheme val="minor"/>
      </rPr>
      <t>Reported at least one of six types of functional difficulties: hearing, vision, cognitive, ambulatory, self-care, or 
independent living.</t>
    </r>
  </si>
  <si>
    <r>
      <t xml:space="preserve">Employment Status (19 to 64 years) – Not in Labor Force: </t>
    </r>
    <r>
      <rPr>
        <sz val="12"/>
        <color theme="1"/>
        <rFont val="Calibri"/>
        <family val="2"/>
        <scheme val="minor"/>
      </rPr>
      <t xml:space="preserve">Not looking for work (e.g., retired workers, homemakers, seasonal workers, and students); 
</t>
    </r>
    <r>
      <rPr>
        <b/>
        <sz val="12"/>
        <color theme="1"/>
        <rFont val="Calibri"/>
        <family val="2"/>
        <scheme val="minor"/>
      </rPr>
      <t>Employed:</t>
    </r>
    <r>
      <rPr>
        <sz val="12"/>
        <color theme="1"/>
        <rFont val="Calibri"/>
        <family val="2"/>
        <scheme val="minor"/>
      </rPr>
      <t xml:space="preserve"> At work or with a job; </t>
    </r>
    <r>
      <rPr>
        <b/>
        <sz val="12"/>
        <color theme="1"/>
        <rFont val="Calibri"/>
        <family val="2"/>
        <scheme val="minor"/>
      </rPr>
      <t xml:space="preserve">Unemployed: </t>
    </r>
    <r>
      <rPr>
        <sz val="12"/>
        <color theme="1"/>
        <rFont val="Calibri"/>
        <family val="2"/>
        <scheme val="minor"/>
      </rPr>
      <t>Not at work or with a job but actively looking for work.</t>
    </r>
  </si>
  <si>
    <r>
      <t xml:space="preserve">Work Experience (19 to 64 years) – Full-time, year-round: </t>
    </r>
    <r>
      <rPr>
        <sz val="12"/>
        <color theme="1"/>
        <rFont val="Calibri"/>
        <family val="2"/>
        <scheme val="minor"/>
      </rPr>
      <t>Usually worked 35 hours or more for 50 to 52 weeks in past 12 months;</t>
    </r>
    <r>
      <rPr>
        <b/>
        <sz val="12"/>
        <color theme="1"/>
        <rFont val="Calibri"/>
        <family val="2"/>
        <scheme val="minor"/>
      </rPr>
      <t xml:space="preserve"> 
Did not work:</t>
    </r>
    <r>
      <rPr>
        <sz val="12"/>
        <color theme="1"/>
        <rFont val="Calibri"/>
        <family val="2"/>
        <scheme val="minor"/>
      </rPr>
      <t xml:space="preserve"> Worked less than 1 week in the past 12 months.</t>
    </r>
  </si>
  <si>
    <r>
      <rPr>
        <b/>
        <i/>
        <sz val="12"/>
        <color rgb="FF01525A"/>
        <rFont val="Calibri"/>
        <family val="2"/>
        <scheme val="minor"/>
      </rPr>
      <t>Community Profile:</t>
    </r>
    <r>
      <rPr>
        <b/>
        <sz val="12"/>
        <color theme="1"/>
        <rFont val="Calibri"/>
        <family val="2"/>
        <scheme val="minor"/>
      </rPr>
      <t xml:space="preserve"> 
</t>
    </r>
    <r>
      <rPr>
        <i/>
        <sz val="12"/>
        <color theme="1"/>
        <rFont val="Calibri"/>
        <family val="2"/>
        <scheme val="minor"/>
      </rPr>
      <t xml:space="preserve">Rows 95-176 presents additional demographic information about the community (Census-defined ZIP Code).
</t>
    </r>
  </si>
  <si>
    <r>
      <t xml:space="preserve">Health Insurance Coverage – Private: </t>
    </r>
    <r>
      <rPr>
        <sz val="12"/>
        <color theme="1"/>
        <rFont val="Calibri"/>
        <family val="2"/>
        <scheme val="minor"/>
      </rPr>
      <t xml:space="preserve">Includes employer-sponsored, direct purchase, military and Tricare health insurance; 
</t>
    </r>
    <r>
      <rPr>
        <b/>
        <sz val="12"/>
        <color theme="1"/>
        <rFont val="Calibri"/>
        <family val="2"/>
        <scheme val="minor"/>
      </rPr>
      <t xml:space="preserve">Public: </t>
    </r>
    <r>
      <rPr>
        <sz val="12"/>
        <color theme="1"/>
        <rFont val="Calibri"/>
        <family val="2"/>
        <scheme val="minor"/>
      </rPr>
      <t>Includes Medicare, VA, and Medicaid.</t>
    </r>
  </si>
  <si>
    <r>
      <t xml:space="preserve">Income and Benefits (number of households) – Supplemental Security Income: </t>
    </r>
    <r>
      <rPr>
        <sz val="12"/>
        <color theme="1"/>
        <rFont val="Calibri"/>
        <family val="2"/>
        <scheme val="minor"/>
      </rPr>
      <t xml:space="preserve">Assistance program that guarantees a minimum level of income for
needy aged, blind, or disabled (ABD) individuals; </t>
    </r>
    <r>
      <rPr>
        <b/>
        <sz val="12"/>
        <color theme="1"/>
        <rFont val="Calibri"/>
        <family val="2"/>
        <scheme val="minor"/>
      </rPr>
      <t xml:space="preserve">Public Assistance Income: </t>
    </r>
    <r>
      <rPr>
        <sz val="12"/>
        <color theme="1"/>
        <rFont val="Calibri"/>
        <family val="2"/>
        <scheme val="minor"/>
      </rPr>
      <t>General assistance and Temporary Assistance to Needy Families (TANF) income.</t>
    </r>
  </si>
  <si>
    <r>
      <t xml:space="preserve">Households by Type (number of households) – Nonfamily households: </t>
    </r>
    <r>
      <rPr>
        <sz val="12"/>
        <color theme="1"/>
        <rFont val="Calibri"/>
        <family val="2"/>
        <scheme val="minor"/>
      </rPr>
      <t xml:space="preserve">Householder living alone or only with non-relatives; 
</t>
    </r>
    <r>
      <rPr>
        <b/>
        <sz val="12"/>
        <color theme="1"/>
        <rFont val="Calibri"/>
        <family val="2"/>
        <scheme val="minor"/>
      </rPr>
      <t xml:space="preserve">Family Households: </t>
    </r>
    <r>
      <rPr>
        <sz val="12"/>
        <color theme="1"/>
        <rFont val="Calibri"/>
        <family val="2"/>
        <scheme val="minor"/>
      </rPr>
      <t>A family consists of a householder and one or more other people living in the same household who are related to the householder by birth, marriage, or adoption.</t>
    </r>
  </si>
  <si>
    <r>
      <t xml:space="preserve">Residence 1 Year Ago (Includes all people one year and older): </t>
    </r>
    <r>
      <rPr>
        <sz val="12"/>
        <color theme="1"/>
        <rFont val="Calibri"/>
        <family val="2"/>
        <scheme val="minor"/>
      </rPr>
      <t xml:space="preserve">This is used to determine the extent of residential mobility. </t>
    </r>
  </si>
  <si>
    <r>
      <t xml:space="preserve">Gross Rent as a Percentage of Household Income (occupied units paying rent): </t>
    </r>
    <r>
      <rPr>
        <sz val="12"/>
        <color theme="1"/>
        <rFont val="Calibri"/>
        <family val="2"/>
        <scheme val="minor"/>
      </rPr>
      <t>Ratio between gross rent (rent +utilities) and monthly household income.</t>
    </r>
  </si>
  <si>
    <r>
      <t xml:space="preserve">Vehicles Available: </t>
    </r>
    <r>
      <rPr>
        <sz val="12"/>
        <color theme="1"/>
        <rFont val="Calibri"/>
        <family val="2"/>
        <scheme val="minor"/>
      </rPr>
      <t>The percent of households with no vehicle or 1+ vehicles (automobiles, vans, and trucks of one-ton capacity or less) kept at home for use by members of household.</t>
    </r>
  </si>
  <si>
    <r>
      <rPr>
        <b/>
        <sz val="12"/>
        <color theme="1"/>
        <rFont val="Calibri"/>
        <family val="2"/>
        <scheme val="minor"/>
      </rPr>
      <t>Level of Social Vulnerability:</t>
    </r>
    <r>
      <rPr>
        <sz val="12"/>
        <color theme="1"/>
        <rFont val="Calibri"/>
        <family val="2"/>
        <scheme val="minor"/>
      </rPr>
      <t xml:space="preserve"> The ZIP code's level of social vulnerability compared to other Maryland ZIP codes. MD ZIPs in the bottom 25 percentile (%ile) of vulnerability are classified with "Least vulnerability," those in the 25-50%ile of vulnerability have "Some vulnerability," those in the 50-75%ile of vulnerability have "Significant vulnerability," and those in the top 75%ile of vulnerability have "Most vulnerability." Level of vulnerability is determined using the Center for Disease Control's Social Vulnerability Index methodology that looks into four major themes: socioeconomic status, household characteristics, racial &amp; ethnic minority status, and housing type &amp; transportation. More information is available at </t>
    </r>
    <r>
      <rPr>
        <u/>
        <sz val="12"/>
        <color theme="1"/>
        <rFont val="Calibri"/>
        <family val="2"/>
        <scheme val="minor"/>
      </rPr>
      <t>https://www.atsdr.cdc.gov/placeandhealth/svi/index.html.</t>
    </r>
  </si>
  <si>
    <t>This workbook shows characteristics of the uninsured across Maryland — statewide and by ZIP code, county, congressional district, and state legislative district (Senate and House).</t>
  </si>
  <si>
    <t>Tab</t>
  </si>
  <si>
    <t>Answers the question</t>
  </si>
  <si>
    <t>Uninsured Profile</t>
  </si>
  <si>
    <t>"Tell me everything about one place."</t>
  </si>
  <si>
    <t>ZIP Code Uninsured Rates</t>
  </si>
  <si>
    <t>"Compare ZIP codes. Where is the need greatest?"</t>
  </si>
  <si>
    <t>County Uninsured Rates</t>
  </si>
  <si>
    <t>"Compare counties. Where is the need greatest?"</t>
  </si>
  <si>
    <t>Data, Definitions, Notes</t>
  </si>
  <si>
    <t>"What does this column mean? Where do the numbers come from?"</t>
  </si>
  <si>
    <t>ZIP Codes with No Available Data</t>
  </si>
  <si>
    <t>"Why isn't my ZIP code listed?"</t>
  </si>
  <si>
    <t>Which tab do I need?</t>
  </si>
  <si>
    <t>Find the profile for community of interest</t>
  </si>
  <si>
    <r>
      <rPr>
        <sz val="12"/>
        <color theme="1"/>
        <rFont val="Calibri (Body)"/>
      </rPr>
      <t xml:space="preserve">Use this when you know the place:
1. Go to the </t>
    </r>
    <r>
      <rPr>
        <b/>
        <sz val="12"/>
        <color theme="1"/>
        <rFont val="Calibri (Body)"/>
      </rPr>
      <t>Uninsured Profile</t>
    </r>
    <r>
      <rPr>
        <sz val="12"/>
        <color theme="1"/>
        <rFont val="Calibri (Body)"/>
      </rPr>
      <t xml:space="preserve"> tab.
2. In the orange cell (C4) under "Community of interest," type or select your community: 
</t>
    </r>
    <r>
      <rPr>
        <b/>
        <sz val="12"/>
        <color theme="6" tint="-0.499984740745262"/>
        <rFont val="Calibri (Body)"/>
      </rPr>
      <t>County</t>
    </r>
    <r>
      <rPr>
        <sz val="12"/>
        <color theme="1"/>
        <rFont val="Calibri (Body)"/>
      </rPr>
      <t xml:space="preserve">: enter the county name (e.g., Howard)
</t>
    </r>
    <r>
      <rPr>
        <b/>
        <sz val="12"/>
        <color theme="6" tint="-0.499984740745262"/>
        <rFont val="Calibri (Body)"/>
      </rPr>
      <t>ZIP code</t>
    </r>
    <r>
      <rPr>
        <sz val="12"/>
        <color theme="1"/>
        <rFont val="Calibri (Body)"/>
      </rPr>
      <t xml:space="preserve">: enter the 5-digit code (e.g., 21740)
</t>
    </r>
    <r>
      <rPr>
        <b/>
        <sz val="12"/>
        <color theme="6" tint="-0.499984740745262"/>
        <rFont val="Calibri (Body)"/>
      </rPr>
      <t>Senate district:</t>
    </r>
    <r>
      <rPr>
        <sz val="12"/>
        <color theme="1"/>
        <rFont val="Calibri (Body)"/>
      </rPr>
      <t xml:space="preserve"> enter the number (e.g., 1)
</t>
    </r>
    <r>
      <rPr>
        <b/>
        <sz val="12"/>
        <color theme="6" tint="-0.499984740745262"/>
        <rFont val="Calibri (Body)"/>
      </rPr>
      <t>House district</t>
    </r>
    <r>
      <rPr>
        <sz val="12"/>
        <color theme="1"/>
        <rFont val="Calibri (Body)"/>
      </rPr>
      <t xml:space="preserve">: enter the number and letter (e.g., 1A)
</t>
    </r>
    <r>
      <rPr>
        <b/>
        <sz val="12"/>
        <color theme="6" tint="-0.499984740745262"/>
        <rFont val="Calibri (Body)"/>
      </rPr>
      <t>Statewide</t>
    </r>
    <r>
      <rPr>
        <sz val="12"/>
        <color theme="1"/>
        <rFont val="Calibri (Body)"/>
      </rPr>
      <t xml:space="preserve">: enter Maryland
3. The </t>
    </r>
    <r>
      <rPr>
        <b/>
        <sz val="12"/>
        <color theme="1"/>
        <rFont val="Calibri (Body)"/>
      </rPr>
      <t>uninsured profile</t>
    </r>
    <r>
      <rPr>
        <sz val="12"/>
        <color theme="1"/>
        <rFont val="Calibri (Body)"/>
      </rPr>
      <t xml:space="preserve"> appears at the top of the tab; the </t>
    </r>
    <r>
      <rPr>
        <b/>
        <sz val="12"/>
        <color theme="1"/>
        <rFont val="Calibri (Body)"/>
      </rPr>
      <t>community profile</t>
    </r>
    <r>
      <rPr>
        <sz val="12"/>
        <color theme="1"/>
        <rFont val="Calibri (Body)"/>
      </rPr>
      <t xml:space="preserve"> appears below it.</t>
    </r>
  </si>
  <si>
    <t>Compare ZIP codes to find where need is greatest</t>
  </si>
  <si>
    <t>Compare counties to find where need is greatest</t>
  </si>
  <si>
    <r>
      <t xml:space="preserve">1. Go to the County Uninsured Rates tab.
2. Filter with the arrows in the </t>
    </r>
    <r>
      <rPr>
        <b/>
        <sz val="12"/>
        <color theme="1"/>
        <rFont val="Calibri"/>
        <family val="2"/>
        <scheme val="minor"/>
      </rPr>
      <t>County</t>
    </r>
    <r>
      <rPr>
        <sz val="12"/>
        <color theme="1"/>
        <rFont val="Calibri"/>
        <family val="2"/>
        <scheme val="minor"/>
      </rPr>
      <t xml:space="preserve"> header, then click OK.
3. Sort by Uninsured (#) or Uninsured (%), largest to smallest.</t>
    </r>
  </si>
  <si>
    <r>
      <t xml:space="preserve">1. Go to the </t>
    </r>
    <r>
      <rPr>
        <b/>
        <sz val="12"/>
        <color theme="1"/>
        <rFont val="Calibri"/>
        <family val="2"/>
        <scheme val="minor"/>
      </rPr>
      <t>ZIP Code Uninsured Rates</t>
    </r>
    <r>
      <rPr>
        <sz val="12"/>
        <color theme="1"/>
        <rFont val="Calibri"/>
        <family val="2"/>
        <scheme val="minor"/>
      </rPr>
      <t xml:space="preserve"> tab.
2. Narrow to your area: click the arrow in the </t>
    </r>
    <r>
      <rPr>
        <b/>
        <sz val="12"/>
        <color theme="1"/>
        <rFont val="Calibri"/>
        <family val="2"/>
        <scheme val="minor"/>
      </rPr>
      <t>County</t>
    </r>
    <r>
      <rPr>
        <sz val="12"/>
        <color theme="1"/>
        <rFont val="Calibri"/>
        <family val="2"/>
        <scheme val="minor"/>
      </rPr>
      <t xml:space="preserve"> column header, uncheck (Select All), check the county you want, and click OK.
3. Rank the results: click the arrow on Uninsured (#) or Uninsured (%) and choose Ascending or Descending.</t>
    </r>
  </si>
  <si>
    <t xml:space="preserve">      https://planning.maryland.gov/Redistricting/Pages/2020/legiDist.aspx</t>
  </si>
  <si>
    <r>
      <rPr>
        <b/>
        <i/>
        <sz val="12"/>
        <color theme="6" tint="-0.499984740745262"/>
        <rFont val="Calibri (Body)"/>
      </rPr>
      <t>Find your legislative district</t>
    </r>
    <r>
      <rPr>
        <b/>
        <sz val="12"/>
        <color theme="5"/>
        <rFont val="Calibri"/>
        <family val="2"/>
        <scheme val="minor"/>
      </rPr>
      <t xml:space="preserve">, </t>
    </r>
    <r>
      <rPr>
        <sz val="12"/>
        <color theme="1"/>
        <rFont val="Calibri"/>
        <family val="2"/>
        <scheme val="minor"/>
      </rPr>
      <t>If you don't know your Senate or House district, look it up with the Maryland Department of Planning tool, then return to the Uninsured Profile tab and enter the district:</t>
    </r>
  </si>
  <si>
    <t>Reading the numbers</t>
  </si>
  <si>
    <r>
      <rPr>
        <b/>
        <sz val="12"/>
        <color theme="1"/>
        <rFont val="Calibri"/>
        <family val="2"/>
        <scheme val="minor"/>
      </rPr>
      <t xml:space="preserve">Number vs. percent, </t>
    </r>
    <r>
      <rPr>
        <sz val="12"/>
        <color theme="1"/>
        <rFont val="Calibri"/>
        <family val="2"/>
        <scheme val="minor"/>
      </rPr>
      <t xml:space="preserve">they tell different stories. The ZIP codes and counties with the most uninsured people are not the same as those with the highest uninsured rate. A large suburban county can have thousands of uninsured residents at a low rate, while a small rural county can have a high rate but few people. Sort by Uninsured (#) to find where the most people are affected; sort by Uninsured (%) to find where the greatest share of the community is affected. Both views are useful, choose the one that matches your question.
</t>
    </r>
    <r>
      <rPr>
        <b/>
        <sz val="12"/>
        <color theme="1"/>
        <rFont val="Calibri"/>
        <family val="2"/>
        <scheme val="minor"/>
      </rPr>
      <t>Level of Social Vulnerability</t>
    </r>
    <r>
      <rPr>
        <sz val="12"/>
        <color theme="1"/>
        <rFont val="Calibri"/>
        <family val="2"/>
        <scheme val="minor"/>
      </rPr>
      <t xml:space="preserve"> (ZIP codes only) describes how a ZIP code compares to other Maryland ZIP codes on a set of social factors, grouped into four categories from "Least vulnerability" to "Most vulnerability." See the </t>
    </r>
    <r>
      <rPr>
        <b/>
        <sz val="12"/>
        <color theme="1"/>
        <rFont val="Calibri"/>
        <family val="2"/>
        <scheme val="minor"/>
      </rPr>
      <t xml:space="preserve">Data, Definitions, Notes </t>
    </r>
    <r>
      <rPr>
        <sz val="12"/>
        <color theme="1"/>
        <rFont val="Calibri"/>
        <family val="2"/>
        <scheme val="minor"/>
      </rPr>
      <t xml:space="preserve">tab for the full definition.
</t>
    </r>
    <r>
      <rPr>
        <b/>
        <sz val="12"/>
        <color theme="1"/>
        <rFont val="Calibri"/>
        <family val="2"/>
        <scheme val="minor"/>
      </rPr>
      <t>Some ZIP codes have no data</t>
    </r>
    <r>
      <rPr>
        <sz val="12"/>
        <color theme="1"/>
        <rFont val="Calibri"/>
        <family val="2"/>
        <scheme val="minor"/>
      </rPr>
      <t xml:space="preserve">. Estimates for a ZIP code are withheld when they are too small or too uncertain to report reliably. This is expected, it affects a small share of Maryland's uninsured residents. The complete list, with the county and ZIP name, is on the </t>
    </r>
    <r>
      <rPr>
        <b/>
        <sz val="12"/>
        <color theme="1"/>
        <rFont val="Calibri"/>
        <family val="2"/>
        <scheme val="minor"/>
      </rPr>
      <t>ZIP Codes with No Available Data tab.</t>
    </r>
  </si>
  <si>
    <r>
      <rPr>
        <b/>
        <i/>
        <sz val="16"/>
        <color theme="7"/>
        <rFont val="Calibri"/>
        <family val="2"/>
        <scheme val="minor"/>
      </rPr>
      <t xml:space="preserve">
Acknowledgement</t>
    </r>
    <r>
      <rPr>
        <sz val="16"/>
        <color theme="1"/>
        <rFont val="Calibri"/>
        <family val="2"/>
        <scheme val="minor"/>
      </rPr>
      <t xml:space="preserve">
The workbook was inspired by </t>
    </r>
    <r>
      <rPr>
        <u/>
        <sz val="16"/>
        <color rgb="FF295783"/>
        <rFont val="Calibri (Body)"/>
      </rPr>
      <t>Minnesota's Community and Uninsured Profile</t>
    </r>
    <r>
      <rPr>
        <sz val="16"/>
        <color theme="1"/>
        <rFont val="Calibri"/>
        <family val="2"/>
        <scheme val="minor"/>
      </rPr>
      <t>. Technical guidance was provided from the State Health Access Data Assistance Center (</t>
    </r>
    <r>
      <rPr>
        <u/>
        <sz val="16"/>
        <color rgb="FF295783"/>
        <rFont val="Calibri (Body)"/>
      </rPr>
      <t>SHADAC</t>
    </r>
    <r>
      <rPr>
        <sz val="16"/>
        <color theme="1"/>
        <rFont val="Calibri"/>
        <family val="2"/>
        <scheme val="minor"/>
      </rPr>
      <t xml:space="preserve">) as part of the Robert Wood Johnson Foundation's </t>
    </r>
    <r>
      <rPr>
        <u/>
        <sz val="16"/>
        <color rgb="FF295783"/>
        <rFont val="Calibri (Body)"/>
      </rPr>
      <t>State Health &amp; Values Strategies Program</t>
    </r>
    <r>
      <rPr>
        <sz val="16"/>
        <color theme="1"/>
        <rFont val="Calibri"/>
        <family val="2"/>
        <scheme val="minor"/>
      </rPr>
      <t>.</t>
    </r>
  </si>
  <si>
    <r>
      <rPr>
        <b/>
        <i/>
        <sz val="16"/>
        <color theme="1"/>
        <rFont val="Calibri (Body)"/>
      </rPr>
      <t>Maryland’s Community and Uninsured Profile</t>
    </r>
    <r>
      <rPr>
        <sz val="16"/>
        <color theme="1"/>
        <rFont val="Calibri"/>
        <family val="2"/>
        <scheme val="minor"/>
      </rPr>
      <t xml:space="preserve">
Developed by the </t>
    </r>
    <r>
      <rPr>
        <u/>
        <sz val="16"/>
        <color rgb="FF295783"/>
        <rFont val="Calibri (Body)"/>
      </rPr>
      <t>Maryland Health Benefit Exchange</t>
    </r>
    <r>
      <rPr>
        <sz val="16"/>
        <color theme="1"/>
        <rFont val="Calibri"/>
        <family val="2"/>
        <scheme val="minor"/>
      </rPr>
      <t>, this workbook provides information about health coverage in Maryland, one community at a time. It is built to support outreach, enrollment, planning, and policy work at the community level.
Estimates are available statewide and by Census-defined ZIP code, county, Public Use Microdata Area (PUMA), congressional district, and state legislative district. ZIP code and county estimates also include a social vulnerability score.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</si>
</sst>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
    <numFmt numFmtId="165" formatCode="0.0\ &quot;PPT&quot;"/>
    <numFmt numFmtId="166" formatCode="_(* #,##0_);_(* \(#,##0\);_(* &quot;-&quot;??_);_(@_)"/>
    <numFmt numFmtId="167" formatCode="0.0\ &quot;PP&quot;"/>
    <numFmt numFmtId="168" formatCode="&quot;The total population for this community is &quot;#,##0&quot; people.&quot;"/>
    <numFmt numFmtId="169" formatCode="0.0%&quot; of people in this community&quot;"/>
    <numFmt numFmtId="170" formatCode="\(#,###&quot; individuals) are uninsured.&quot;"/>
    <numFmt numFmtId="171" formatCode="&quot;This is &quot;0.0%&quot; of the total number of uninsured individuals in this community.&quot;"/>
    <numFmt numFmtId="172" formatCode="\(#,###&quot; individuals) have incomes below 138% of the poverty threshold, which approximates Medicaid eligibility.&quot;"/>
    <numFmt numFmtId="173" formatCode="\(#,###&quot; individuals) that have incomes below 138% of the poverty threshold, are uninsured.&quot;"/>
  </numFmts>
  <fonts count="5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color theme="0"/>
      <name val="Calibri"/>
      <family val="2"/>
      <scheme val="minor"/>
    </font>
    <font>
      <b/>
      <sz val="16"/>
      <color theme="0"/>
      <name val="Calibri"/>
      <family val="2"/>
      <scheme val="minor"/>
    </font>
    <font>
      <b/>
      <sz val="11.5"/>
      <color theme="0"/>
      <name val="Calibri"/>
      <family val="2"/>
      <scheme val="minor"/>
    </font>
    <font>
      <b/>
      <sz val="11"/>
      <name val="Calibri"/>
      <family val="2"/>
      <scheme val="minor"/>
    </font>
    <font>
      <i/>
      <sz val="11"/>
      <color theme="1"/>
      <name val="Calibri"/>
      <family val="2"/>
      <scheme val="minor"/>
    </font>
    <font>
      <sz val="8"/>
      <name val="Calibri"/>
      <family val="2"/>
      <scheme val="minor"/>
    </font>
    <font>
      <sz val="8"/>
      <color theme="1"/>
      <name val="Calibri"/>
      <family val="2"/>
      <scheme val="minor"/>
    </font>
    <font>
      <sz val="11"/>
      <color rgb="FF0070C0"/>
      <name val="Calibri"/>
      <family val="2"/>
      <scheme val="minor"/>
    </font>
    <font>
      <i/>
      <sz val="11"/>
      <name val="Calibri"/>
      <family val="2"/>
      <scheme val="minor"/>
    </font>
    <font>
      <sz val="10"/>
      <name val="Arial"/>
      <family val="2"/>
    </font>
    <font>
      <b/>
      <i/>
      <sz val="20"/>
      <color theme="0"/>
      <name val="Calibri"/>
      <family val="2"/>
      <scheme val="minor"/>
    </font>
    <font>
      <sz val="11"/>
      <color rgb="FF000000"/>
      <name val="Calibri"/>
      <family val="2"/>
      <scheme val="minor"/>
    </font>
    <font>
      <b/>
      <sz val="12"/>
      <name val="Calibri"/>
      <family val="2"/>
      <scheme val="minor"/>
    </font>
    <font>
      <b/>
      <sz val="10.5"/>
      <color theme="0"/>
      <name val="Calibri"/>
      <family val="2"/>
      <scheme val="minor"/>
    </font>
    <font>
      <sz val="10"/>
      <color theme="1"/>
      <name val="Calibri"/>
      <family val="2"/>
      <scheme val="minor"/>
    </font>
    <font>
      <b/>
      <i/>
      <sz val="14"/>
      <color theme="0"/>
      <name val="Calibri"/>
      <family val="2"/>
      <scheme val="minor"/>
    </font>
    <font>
      <b/>
      <sz val="11.5"/>
      <color theme="5" tint="-0.249977111117893"/>
      <name val="Calibri"/>
      <family val="2"/>
      <scheme val="minor"/>
    </font>
    <font>
      <i/>
      <sz val="11"/>
      <color rgb="FF000000"/>
      <name val="Calibri"/>
      <family val="2"/>
      <scheme val="minor"/>
    </font>
    <font>
      <sz val="10"/>
      <color theme="1"/>
      <name val="Helvetica"/>
      <family val="2"/>
    </font>
    <font>
      <b/>
      <sz val="18"/>
      <color rgb="FFFFFFFF"/>
      <name val="Calibri"/>
      <family val="2"/>
      <scheme val="minor"/>
    </font>
    <font>
      <sz val="11"/>
      <name val="Helvetica"/>
      <family val="2"/>
    </font>
    <font>
      <sz val="10"/>
      <name val="Arial"/>
      <family val="2"/>
    </font>
    <font>
      <sz val="11"/>
      <name val="Calibri"/>
      <family val="2"/>
    </font>
    <font>
      <sz val="16"/>
      <color theme="1"/>
      <name val="Calibri"/>
      <family val="2"/>
      <scheme val="minor"/>
    </font>
    <font>
      <b/>
      <i/>
      <sz val="16"/>
      <color theme="7"/>
      <name val="Calibri"/>
      <family val="2"/>
      <scheme val="minor"/>
    </font>
    <font>
      <b/>
      <i/>
      <sz val="16"/>
      <color theme="1"/>
      <name val="Calibri (Body)"/>
    </font>
    <font>
      <b/>
      <sz val="12"/>
      <color theme="1"/>
      <name val="Calibri"/>
      <family val="2"/>
      <scheme val="minor"/>
    </font>
    <font>
      <b/>
      <sz val="12"/>
      <color rgb="FFFFFFFF"/>
      <name val="Calibri"/>
      <family val="2"/>
      <scheme val="minor"/>
    </font>
    <font>
      <b/>
      <i/>
      <sz val="12"/>
      <color theme="0"/>
      <name val="Calibri"/>
      <family val="2"/>
      <scheme val="minor"/>
    </font>
    <font>
      <b/>
      <i/>
      <sz val="12"/>
      <color rgb="FF01525A"/>
      <name val="Calibri"/>
      <family val="2"/>
      <scheme val="minor"/>
    </font>
    <font>
      <b/>
      <sz val="12"/>
      <color theme="5"/>
      <name val="Calibri"/>
      <family val="2"/>
      <scheme val="minor"/>
    </font>
    <font>
      <i/>
      <sz val="12"/>
      <color theme="1"/>
      <name val="Calibri"/>
      <family val="2"/>
      <scheme val="minor"/>
    </font>
    <font>
      <u/>
      <sz val="12"/>
      <color theme="1"/>
      <name val="Calibri"/>
      <family val="2"/>
      <scheme val="minor"/>
    </font>
    <font>
      <b/>
      <sz val="12"/>
      <color rgb="FF000000"/>
      <name val="Calibri"/>
      <family val="2"/>
      <scheme val="minor"/>
    </font>
    <font>
      <sz val="12"/>
      <color rgb="FF000000"/>
      <name val="Calibri"/>
      <family val="2"/>
      <scheme val="minor"/>
    </font>
    <font>
      <u/>
      <sz val="12"/>
      <color rgb="FF000000"/>
      <name val="Calibri"/>
      <family val="2"/>
      <scheme val="minor"/>
    </font>
    <font>
      <b/>
      <sz val="11"/>
      <color theme="2"/>
      <name val="Calibri"/>
      <family val="2"/>
      <scheme val="minor"/>
    </font>
    <font>
      <b/>
      <sz val="12"/>
      <color theme="1"/>
      <name val="Calibri (Body)"/>
    </font>
    <font>
      <sz val="12"/>
      <color theme="1"/>
      <name val="Calibri (Body)"/>
    </font>
    <font>
      <b/>
      <sz val="12"/>
      <color theme="6" tint="-0.499984740745262"/>
      <name val="Calibri (Body)"/>
    </font>
    <font>
      <b/>
      <sz val="12"/>
      <color rgb="FF01525A"/>
      <name val="Calibri (Body)"/>
    </font>
    <font>
      <u/>
      <sz val="11"/>
      <color theme="10"/>
      <name val="Calibri"/>
      <family val="2"/>
      <scheme val="minor"/>
    </font>
    <font>
      <b/>
      <i/>
      <sz val="12"/>
      <color theme="6" tint="-0.499984740745262"/>
      <name val="Calibri (Body)"/>
    </font>
    <font>
      <u/>
      <sz val="16"/>
      <color rgb="FF295783"/>
      <name val="Calibri (Body)"/>
    </font>
  </fonts>
  <fills count="14">
    <fill>
      <patternFill patternType="none"/>
    </fill>
    <fill>
      <patternFill patternType="gray125"/>
    </fill>
    <fill>
      <patternFill patternType="solid">
        <fgColor theme="0"/>
        <bgColor indexed="64"/>
      </patternFill>
    </fill>
    <fill>
      <patternFill patternType="solid">
        <fgColor rgb="FF01525A"/>
        <bgColor indexed="64"/>
      </patternFill>
    </fill>
    <fill>
      <patternFill patternType="solid">
        <fgColor rgb="FF00A5B8"/>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4.9989318521683403E-2"/>
        <bgColor indexed="64"/>
      </patternFill>
    </fill>
    <fill>
      <patternFill patternType="solid">
        <fgColor theme="7"/>
        <bgColor indexed="64"/>
      </patternFill>
    </fill>
    <fill>
      <patternFill patternType="solid">
        <fgColor theme="6"/>
        <bgColor indexed="64"/>
      </patternFill>
    </fill>
    <fill>
      <patternFill patternType="solid">
        <fgColor theme="5" tint="-0.249977111117893"/>
        <bgColor indexed="64"/>
      </patternFill>
    </fill>
    <fill>
      <patternFill patternType="solid">
        <fgColor rgb="FFFFFFFF"/>
        <bgColor rgb="FF000000"/>
      </patternFill>
    </fill>
    <fill>
      <patternFill patternType="solid">
        <fgColor rgb="FFE38431"/>
        <bgColor rgb="FF000000"/>
      </patternFill>
    </fill>
    <fill>
      <patternFill patternType="solid">
        <fgColor theme="4"/>
        <bgColor theme="4"/>
      </patternFill>
    </fill>
  </fills>
  <borders count="91">
    <border>
      <left/>
      <right/>
      <top/>
      <bottom/>
      <diagonal/>
    </border>
    <border>
      <left style="medium">
        <color theme="0" tint="-0.14999847407452621"/>
      </left>
      <right/>
      <top/>
      <bottom/>
      <diagonal/>
    </border>
    <border>
      <left/>
      <right/>
      <top/>
      <bottom style="medium">
        <color theme="0" tint="-0.14996795556505021"/>
      </bottom>
      <diagonal/>
    </border>
    <border>
      <left/>
      <right/>
      <top style="medium">
        <color theme="0" tint="-0.14993743705557422"/>
      </top>
      <bottom/>
      <diagonal/>
    </border>
    <border>
      <left/>
      <right style="medium">
        <color theme="0" tint="-0.14993743705557422"/>
      </right>
      <top style="medium">
        <color theme="0" tint="-0.14993743705557422"/>
      </top>
      <bottom/>
      <diagonal/>
    </border>
    <border>
      <left style="medium">
        <color theme="0" tint="-0.14999847407452621"/>
      </left>
      <right/>
      <top style="medium">
        <color theme="0" tint="-0.14999847407452621"/>
      </top>
      <bottom style="thin">
        <color theme="0" tint="-0.14996795556505021"/>
      </bottom>
      <diagonal/>
    </border>
    <border>
      <left/>
      <right style="medium">
        <color theme="0" tint="-0.14999847407452621"/>
      </right>
      <top style="medium">
        <color theme="0" tint="-0.14999847407452621"/>
      </top>
      <bottom style="thin">
        <color theme="0" tint="-0.14996795556505021"/>
      </bottom>
      <diagonal/>
    </border>
    <border>
      <left/>
      <right style="medium">
        <color theme="0" tint="-0.14993743705557422"/>
      </right>
      <top/>
      <bottom/>
      <diagonal/>
    </border>
    <border>
      <left style="medium">
        <color theme="0" tint="-0.14999847407452621"/>
      </left>
      <right/>
      <top style="thin">
        <color theme="0" tint="-0.14996795556505021"/>
      </top>
      <bottom style="thin">
        <color theme="0" tint="-0.14996795556505021"/>
      </bottom>
      <diagonal/>
    </border>
    <border>
      <left/>
      <right style="medium">
        <color theme="0" tint="-0.14999847407452621"/>
      </right>
      <top style="thin">
        <color theme="0" tint="-0.14996795556505021"/>
      </top>
      <bottom style="thin">
        <color theme="0" tint="-0.14996795556505021"/>
      </bottom>
      <diagonal/>
    </border>
    <border>
      <left style="medium">
        <color theme="0" tint="-0.14999847407452621"/>
      </left>
      <right/>
      <top style="thin">
        <color theme="0" tint="-0.14996795556505021"/>
      </top>
      <bottom style="medium">
        <color theme="0" tint="-0.14999847407452621"/>
      </bottom>
      <diagonal/>
    </border>
    <border>
      <left/>
      <right style="medium">
        <color theme="0" tint="-0.14999847407452621"/>
      </right>
      <top style="thin">
        <color theme="0" tint="-0.14996795556505021"/>
      </top>
      <bottom style="medium">
        <color theme="0" tint="-0.14999847407452621"/>
      </bottom>
      <diagonal/>
    </border>
    <border>
      <left/>
      <right/>
      <top style="medium">
        <color theme="0" tint="-0.14999847407452621"/>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medium">
        <color theme="0" tint="-0.14999847407452621"/>
      </bottom>
      <diagonal/>
    </border>
    <border>
      <left style="medium">
        <color theme="0" tint="-0.14999847407452621"/>
      </left>
      <right/>
      <top style="thin">
        <color theme="0" tint="-0.14996795556505021"/>
      </top>
      <bottom/>
      <diagonal/>
    </border>
    <border>
      <left/>
      <right style="medium">
        <color theme="0" tint="-0.14999847407452621"/>
      </right>
      <top style="thin">
        <color theme="0" tint="-0.14996795556505021"/>
      </top>
      <bottom/>
      <diagonal/>
    </border>
    <border>
      <left/>
      <right/>
      <top style="medium">
        <color theme="0" tint="-0.14999847407452621"/>
      </top>
      <bottom/>
      <diagonal/>
    </border>
    <border>
      <left style="medium">
        <color theme="0" tint="-0.14999847407452621"/>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style="medium">
        <color theme="0" tint="-0.14999847407452621"/>
      </bottom>
      <diagonal/>
    </border>
    <border>
      <left/>
      <right/>
      <top/>
      <bottom style="medium">
        <color theme="0" tint="-0.14999847407452621"/>
      </bottom>
      <diagonal/>
    </border>
    <border>
      <left/>
      <right/>
      <top style="medium">
        <color theme="0" tint="-0.14996795556505021"/>
      </top>
      <bottom style="medium">
        <color theme="0" tint="-0.14996795556505021"/>
      </bottom>
      <diagonal/>
    </border>
    <border>
      <left/>
      <right style="medium">
        <color theme="0" tint="-0.14999847407452621"/>
      </right>
      <top/>
      <bottom/>
      <diagonal/>
    </border>
    <border>
      <left style="medium">
        <color theme="0" tint="-0.14999847407452621"/>
      </left>
      <right/>
      <top/>
      <bottom style="thin">
        <color theme="0" tint="-0.14996795556505021"/>
      </bottom>
      <diagonal/>
    </border>
    <border>
      <left/>
      <right/>
      <top/>
      <bottom style="thin">
        <color theme="0" tint="-0.14996795556505021"/>
      </bottom>
      <diagonal/>
    </border>
    <border>
      <left/>
      <right style="medium">
        <color theme="0" tint="-0.14999847407452621"/>
      </right>
      <top/>
      <bottom style="thin">
        <color theme="0" tint="-0.14996795556505021"/>
      </bottom>
      <diagonal/>
    </border>
    <border>
      <left/>
      <right/>
      <top style="thin">
        <color theme="0" tint="-0.1499679555650502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theme="0" tint="-0.14996795556505021"/>
      </left>
      <right style="medium">
        <color theme="0" tint="-0.14996795556505021"/>
      </right>
      <top/>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top/>
      <bottom/>
      <diagonal/>
    </border>
    <border>
      <left/>
      <right style="thick">
        <color theme="7"/>
      </right>
      <top/>
      <bottom/>
      <diagonal/>
    </border>
    <border>
      <left style="thick">
        <color theme="7"/>
      </left>
      <right/>
      <top/>
      <bottom style="thick">
        <color theme="7"/>
      </bottom>
      <diagonal/>
    </border>
    <border>
      <left/>
      <right/>
      <top/>
      <bottom style="thick">
        <color theme="7"/>
      </bottom>
      <diagonal/>
    </border>
    <border>
      <left/>
      <right style="thick">
        <color theme="7"/>
      </right>
      <top/>
      <bottom style="thick">
        <color theme="7"/>
      </bottom>
      <diagonal/>
    </border>
    <border>
      <left/>
      <right style="medium">
        <color theme="0" tint="-0.14999847407452621"/>
      </right>
      <top/>
      <bottom style="medium">
        <color theme="0" tint="-0.14996795556505021"/>
      </bottom>
      <diagonal/>
    </border>
    <border>
      <left style="medium">
        <color theme="0" tint="-0.14990691854609822"/>
      </left>
      <right style="medium">
        <color theme="0" tint="-0.14990691854609822"/>
      </right>
      <top/>
      <bottom/>
      <diagonal/>
    </border>
    <border>
      <left/>
      <right style="medium">
        <color theme="0" tint="-0.14990691854609822"/>
      </right>
      <top/>
      <bottom/>
      <diagonal/>
    </border>
    <border>
      <left/>
      <right/>
      <top style="medium">
        <color theme="0" tint="-0.1498764000366222"/>
      </top>
      <bottom/>
      <diagonal/>
    </border>
    <border>
      <left style="medium">
        <color theme="0" tint="-0.14990691854609822"/>
      </left>
      <right style="medium">
        <color theme="0" tint="-0.14990691854609822"/>
      </right>
      <top style="medium">
        <color theme="0" tint="-0.1498764000366222"/>
      </top>
      <bottom/>
      <diagonal/>
    </border>
    <border>
      <left style="medium">
        <color theme="0" tint="-0.14990691854609822"/>
      </left>
      <right style="medium">
        <color theme="0" tint="-0.1498764000366222"/>
      </right>
      <top style="medium">
        <color theme="0" tint="-0.1498764000366222"/>
      </top>
      <bottom/>
      <diagonal/>
    </border>
    <border>
      <left style="medium">
        <color theme="0" tint="-0.14990691854609822"/>
      </left>
      <right style="medium">
        <color theme="0" tint="-0.1498764000366222"/>
      </right>
      <top/>
      <bottom/>
      <diagonal/>
    </border>
    <border>
      <left/>
      <right style="medium">
        <color theme="0" tint="-0.14990691854609822"/>
      </right>
      <top/>
      <bottom style="medium">
        <color theme="0" tint="-0.1498764000366222"/>
      </bottom>
      <diagonal/>
    </border>
    <border>
      <left/>
      <right/>
      <top/>
      <bottom style="medium">
        <color theme="0" tint="-0.1498764000366222"/>
      </bottom>
      <diagonal/>
    </border>
    <border>
      <left style="medium">
        <color theme="0" tint="-0.14990691854609822"/>
      </left>
      <right style="medium">
        <color theme="0" tint="-0.14990691854609822"/>
      </right>
      <top/>
      <bottom style="medium">
        <color theme="0" tint="-0.1498764000366222"/>
      </bottom>
      <diagonal/>
    </border>
    <border>
      <left style="medium">
        <color theme="0" tint="-0.14990691854609822"/>
      </left>
      <right style="medium">
        <color theme="0" tint="-0.1498764000366222"/>
      </right>
      <top/>
      <bottom style="medium">
        <color theme="0" tint="-0.1498764000366222"/>
      </bottom>
      <diagonal/>
    </border>
    <border>
      <left/>
      <right style="medium">
        <color theme="0" tint="-0.14990691854609822"/>
      </right>
      <top style="medium">
        <color theme="0" tint="-0.1498764000366222"/>
      </top>
      <bottom/>
      <diagonal/>
    </border>
    <border>
      <left style="medium">
        <color theme="0" tint="-0.1498458815271462"/>
      </left>
      <right/>
      <top style="medium">
        <color theme="0" tint="-0.1498458815271462"/>
      </top>
      <bottom/>
      <diagonal/>
    </border>
    <border>
      <left/>
      <right/>
      <top style="medium">
        <color theme="0" tint="-0.1498458815271462"/>
      </top>
      <bottom/>
      <diagonal/>
    </border>
    <border>
      <left/>
      <right style="medium">
        <color theme="0" tint="-0.1498458815271462"/>
      </right>
      <top style="medium">
        <color theme="0" tint="-0.1498458815271462"/>
      </top>
      <bottom/>
      <diagonal/>
    </border>
    <border>
      <left style="medium">
        <color theme="0" tint="-0.1498458815271462"/>
      </left>
      <right/>
      <top/>
      <bottom/>
      <diagonal/>
    </border>
    <border>
      <left/>
      <right style="medium">
        <color theme="0" tint="-0.1498458815271462"/>
      </right>
      <top/>
      <bottom/>
      <diagonal/>
    </border>
    <border>
      <left style="medium">
        <color theme="0" tint="-0.14999847407452621"/>
      </left>
      <right/>
      <top style="medium">
        <color theme="0" tint="-0.14999847407452621"/>
      </top>
      <bottom style="medium">
        <color theme="0" tint="-0.14996795556505021"/>
      </bottom>
      <diagonal/>
    </border>
    <border>
      <left/>
      <right/>
      <top style="medium">
        <color theme="0" tint="-0.14999847407452621"/>
      </top>
      <bottom style="medium">
        <color theme="0" tint="-0.14996795556505021"/>
      </bottom>
      <diagonal/>
    </border>
    <border>
      <left/>
      <right style="medium">
        <color theme="0" tint="-0.14999847407452621"/>
      </right>
      <top style="medium">
        <color theme="0" tint="-0.14999847407452621"/>
      </top>
      <bottom style="medium">
        <color theme="0" tint="-0.14996795556505021"/>
      </bottom>
      <diagonal/>
    </border>
    <border>
      <left style="medium">
        <color theme="0" tint="-0.14999847407452621"/>
      </left>
      <right/>
      <top style="medium">
        <color theme="0" tint="-0.14996795556505021"/>
      </top>
      <bottom style="medium">
        <color theme="0" tint="-0.14999847407452621"/>
      </bottom>
      <diagonal/>
    </border>
    <border>
      <left/>
      <right style="medium">
        <color theme="0" tint="-0.14999847407452621"/>
      </right>
      <top style="medium">
        <color theme="0" tint="-0.14996795556505021"/>
      </top>
      <bottom style="medium">
        <color theme="0" tint="-0.14999847407452621"/>
      </bottom>
      <diagonal/>
    </border>
    <border>
      <left style="medium">
        <color theme="0" tint="-0.14990691854609822"/>
      </left>
      <right/>
      <top style="medium">
        <color theme="0" tint="-0.14993743705557422"/>
      </top>
      <bottom/>
      <diagonal/>
    </border>
    <border>
      <left style="medium">
        <color theme="0" tint="-0.14990691854609822"/>
      </left>
      <right/>
      <top/>
      <bottom style="medium">
        <color theme="0" tint="-0.149998474074526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D9D9D9"/>
      </left>
      <right/>
      <top style="thin">
        <color rgb="FFD9D9D9"/>
      </top>
      <bottom style="thin">
        <color rgb="FFD9D9D9"/>
      </bottom>
      <diagonal/>
    </border>
    <border>
      <left style="medium">
        <color rgb="FFD9D9D9"/>
      </left>
      <right/>
      <top/>
      <bottom style="medium">
        <color rgb="FFD9D9D9"/>
      </bottom>
      <diagonal/>
    </border>
    <border>
      <left/>
      <right/>
      <top/>
      <bottom style="medium">
        <color rgb="FFD9D9D9"/>
      </bottom>
      <diagonal/>
    </border>
    <border>
      <left/>
      <right style="medium">
        <color rgb="FFD9D9D9"/>
      </right>
      <top/>
      <bottom style="medium">
        <color rgb="FFD9D9D9"/>
      </bottom>
      <diagonal/>
    </border>
    <border>
      <left/>
      <right/>
      <top/>
      <bottom style="thin">
        <color indexed="64"/>
      </bottom>
      <diagonal/>
    </border>
    <border>
      <left style="medium">
        <color rgb="FF92D050"/>
      </left>
      <right/>
      <top style="medium">
        <color rgb="FF92D050"/>
      </top>
      <bottom/>
      <diagonal/>
    </border>
    <border>
      <left/>
      <right/>
      <top style="medium">
        <color rgb="FF92D050"/>
      </top>
      <bottom/>
      <diagonal/>
    </border>
    <border>
      <left/>
      <right style="medium">
        <color rgb="FF92D050"/>
      </right>
      <top style="medium">
        <color rgb="FF92D050"/>
      </top>
      <bottom/>
      <diagonal/>
    </border>
    <border>
      <left style="medium">
        <color rgb="FF92D050"/>
      </left>
      <right/>
      <top/>
      <bottom/>
      <diagonal/>
    </border>
    <border>
      <left/>
      <right style="medium">
        <color rgb="FF92D050"/>
      </right>
      <top/>
      <bottom/>
      <diagonal/>
    </border>
    <border>
      <left style="medium">
        <color rgb="FF92D050"/>
      </left>
      <right/>
      <top/>
      <bottom style="medium">
        <color rgb="FF92D050"/>
      </bottom>
      <diagonal/>
    </border>
    <border>
      <left/>
      <right/>
      <top/>
      <bottom style="medium">
        <color rgb="FF92D050"/>
      </bottom>
      <diagonal/>
    </border>
    <border>
      <left/>
      <right style="medium">
        <color rgb="FF92D050"/>
      </right>
      <top/>
      <bottom style="medium">
        <color rgb="FF92D050"/>
      </bottom>
      <diagonal/>
    </border>
    <border>
      <left style="thick">
        <color rgb="FF92D050"/>
      </left>
      <right/>
      <top style="thick">
        <color rgb="FF92D050"/>
      </top>
      <bottom/>
      <diagonal/>
    </border>
    <border>
      <left/>
      <right style="thick">
        <color rgb="FF92D050"/>
      </right>
      <top style="thick">
        <color rgb="FF92D050"/>
      </top>
      <bottom/>
      <diagonal/>
    </border>
    <border>
      <left style="thick">
        <color rgb="FF92D050"/>
      </left>
      <right/>
      <top/>
      <bottom/>
      <diagonal/>
    </border>
    <border>
      <left/>
      <right style="thick">
        <color rgb="FF92D050"/>
      </right>
      <top/>
      <bottom/>
      <diagonal/>
    </border>
    <border>
      <left style="thick">
        <color rgb="FF92D050"/>
      </left>
      <right/>
      <top/>
      <bottom style="thick">
        <color rgb="FF92D050"/>
      </bottom>
      <diagonal/>
    </border>
    <border>
      <left/>
      <right/>
      <top/>
      <bottom style="thick">
        <color rgb="FF92D050"/>
      </bottom>
      <diagonal/>
    </border>
    <border>
      <left/>
      <right style="thick">
        <color rgb="FF92D050"/>
      </right>
      <top/>
      <bottom style="thick">
        <color rgb="FF92D050"/>
      </bottom>
      <diagonal/>
    </border>
    <border>
      <left style="medium">
        <color theme="0" tint="-0.14996795556505021"/>
      </left>
      <right style="medium">
        <color theme="0" tint="-0.14996795556505021"/>
      </right>
      <top/>
      <bottom style="medium">
        <color theme="0" tint="-0.14996795556505021"/>
      </bottom>
      <diagonal/>
    </border>
    <border>
      <left/>
      <right style="thin">
        <color theme="1" tint="0.499984740745262"/>
      </right>
      <top/>
      <bottom/>
      <diagonal/>
    </border>
    <border>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theme="0" tint="-0.14996795556505021"/>
      </left>
      <right/>
      <top/>
      <bottom/>
      <diagonal/>
    </border>
  </borders>
  <cellStyleXfs count="12">
    <xf numFmtId="0" fontId="0"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9" fillId="0" borderId="0"/>
    <xf numFmtId="9" fontId="7" fillId="0" borderId="0" applyFont="0" applyFill="0" applyBorder="0" applyAlignment="0" applyProtection="0"/>
    <xf numFmtId="0" fontId="31" fillId="0" borderId="0"/>
    <xf numFmtId="0" fontId="19" fillId="0" borderId="0"/>
    <xf numFmtId="0" fontId="6" fillId="0" borderId="0"/>
    <xf numFmtId="0" fontId="32" fillId="0" borderId="0"/>
    <xf numFmtId="0" fontId="51" fillId="0" borderId="0" applyNumberFormat="0" applyFill="0" applyBorder="0" applyAlignment="0" applyProtection="0"/>
  </cellStyleXfs>
  <cellXfs count="384">
    <xf numFmtId="0" fontId="0" fillId="0" borderId="0" xfId="0"/>
    <xf numFmtId="0" fontId="9" fillId="2" borderId="0" xfId="1" applyFont="1" applyFill="1"/>
    <xf numFmtId="0" fontId="9" fillId="0" borderId="0" xfId="1" applyFont="1"/>
    <xf numFmtId="0" fontId="7" fillId="2" borderId="0" xfId="1" applyFill="1"/>
    <xf numFmtId="0" fontId="7" fillId="0" borderId="0" xfId="1"/>
    <xf numFmtId="165" fontId="10" fillId="2" borderId="0" xfId="2" applyNumberFormat="1" applyFont="1" applyFill="1" applyBorder="1" applyAlignment="1" applyProtection="1">
      <alignment horizontal="center" vertical="center" wrapText="1"/>
    </xf>
    <xf numFmtId="0" fontId="7" fillId="2" borderId="0" xfId="1" applyFill="1" applyAlignment="1">
      <alignment vertical="center"/>
    </xf>
    <xf numFmtId="165" fontId="10" fillId="2" borderId="0" xfId="2" applyNumberFormat="1" applyFont="1" applyFill="1" applyBorder="1" applyAlignment="1" applyProtection="1">
      <alignment horizontal="center"/>
    </xf>
    <xf numFmtId="0" fontId="7" fillId="0" borderId="0" xfId="1" applyAlignment="1">
      <alignment vertical="center"/>
    </xf>
    <xf numFmtId="165" fontId="0" fillId="2" borderId="0" xfId="2" applyNumberFormat="1" applyFont="1" applyFill="1" applyBorder="1" applyAlignment="1" applyProtection="1">
      <alignment horizontal="right" indent="2"/>
    </xf>
    <xf numFmtId="0" fontId="8" fillId="5" borderId="5" xfId="1" applyFont="1" applyFill="1" applyBorder="1" applyAlignment="1">
      <alignment horizontal="left" vertical="center" indent="1"/>
    </xf>
    <xf numFmtId="167" fontId="7" fillId="2" borderId="0" xfId="1" applyNumberFormat="1" applyFill="1" applyAlignment="1">
      <alignment horizontal="right" indent="2"/>
    </xf>
    <xf numFmtId="0" fontId="7" fillId="2" borderId="8" xfId="1" applyFill="1" applyBorder="1" applyAlignment="1">
      <alignment horizontal="left" indent="1"/>
    </xf>
    <xf numFmtId="166" fontId="0" fillId="2" borderId="13" xfId="3" applyNumberFormat="1" applyFont="1" applyFill="1" applyBorder="1" applyAlignment="1" applyProtection="1">
      <alignment horizontal="right" indent="2"/>
    </xf>
    <xf numFmtId="0" fontId="14" fillId="2" borderId="8" xfId="1" applyFont="1" applyFill="1" applyBorder="1" applyAlignment="1">
      <alignment horizontal="left" indent="1"/>
    </xf>
    <xf numFmtId="166" fontId="14" fillId="2" borderId="13" xfId="3" applyNumberFormat="1" applyFont="1" applyFill="1" applyBorder="1" applyAlignment="1" applyProtection="1">
      <alignment horizontal="right" indent="2"/>
    </xf>
    <xf numFmtId="165" fontId="7" fillId="2" borderId="0" xfId="1" applyNumberFormat="1" applyFill="1" applyAlignment="1">
      <alignment horizontal="right" indent="2"/>
    </xf>
    <xf numFmtId="164" fontId="0" fillId="5" borderId="12" xfId="2" applyNumberFormat="1" applyFont="1" applyFill="1" applyBorder="1" applyAlignment="1" applyProtection="1">
      <alignment horizontal="right" vertical="center" indent="2"/>
    </xf>
    <xf numFmtId="167" fontId="7" fillId="2" borderId="0" xfId="1" applyNumberFormat="1" applyFill="1" applyAlignment="1">
      <alignment horizontal="right" vertical="center" indent="2"/>
    </xf>
    <xf numFmtId="0" fontId="8" fillId="2" borderId="8" xfId="1" applyFont="1" applyFill="1" applyBorder="1" applyAlignment="1">
      <alignment horizontal="left" indent="1"/>
    </xf>
    <xf numFmtId="166" fontId="8" fillId="2" borderId="13" xfId="3" applyNumberFormat="1" applyFont="1" applyFill="1" applyBorder="1" applyAlignment="1" applyProtection="1">
      <alignment horizontal="right" indent="2"/>
    </xf>
    <xf numFmtId="0" fontId="8" fillId="7" borderId="8" xfId="1" applyFont="1" applyFill="1" applyBorder="1" applyAlignment="1">
      <alignment horizontal="left" vertical="center" indent="1"/>
    </xf>
    <xf numFmtId="0" fontId="7" fillId="2" borderId="0" xfId="1" applyFill="1" applyAlignment="1">
      <alignment horizontal="left" indent="1"/>
    </xf>
    <xf numFmtId="167" fontId="8" fillId="2" borderId="0" xfId="1" applyNumberFormat="1" applyFont="1" applyFill="1" applyAlignment="1">
      <alignment horizontal="right" indent="2"/>
    </xf>
    <xf numFmtId="165" fontId="0" fillId="2" borderId="0" xfId="2" applyNumberFormat="1" applyFont="1" applyFill="1" applyBorder="1" applyAlignment="1" applyProtection="1">
      <alignment horizontal="right" vertical="center" indent="2"/>
    </xf>
    <xf numFmtId="9" fontId="13" fillId="2" borderId="0" xfId="2" applyFont="1" applyFill="1" applyBorder="1" applyAlignment="1" applyProtection="1">
      <alignment horizontal="center"/>
    </xf>
    <xf numFmtId="0" fontId="7" fillId="2" borderId="0" xfId="1" applyFill="1" applyAlignment="1">
      <alignment vertical="top"/>
    </xf>
    <xf numFmtId="0" fontId="7" fillId="0" borderId="0" xfId="1" applyAlignment="1">
      <alignment vertical="top"/>
    </xf>
    <xf numFmtId="1" fontId="7" fillId="2" borderId="0" xfId="1" applyNumberFormat="1" applyFill="1"/>
    <xf numFmtId="164" fontId="0" fillId="2" borderId="0" xfId="2" applyNumberFormat="1" applyFont="1" applyFill="1" applyBorder="1" applyProtection="1"/>
    <xf numFmtId="165" fontId="0" fillId="2" borderId="0" xfId="2" applyNumberFormat="1" applyFont="1" applyFill="1" applyBorder="1" applyProtection="1"/>
    <xf numFmtId="9" fontId="17" fillId="2" borderId="0" xfId="2" applyFont="1" applyFill="1" applyBorder="1" applyProtection="1"/>
    <xf numFmtId="0" fontId="10" fillId="4" borderId="18" xfId="1" applyFont="1" applyFill="1" applyBorder="1" applyAlignment="1">
      <alignment horizontal="center" vertical="center"/>
    </xf>
    <xf numFmtId="0" fontId="10" fillId="4" borderId="20" xfId="1" applyFont="1" applyFill="1" applyBorder="1" applyAlignment="1">
      <alignment vertical="center"/>
    </xf>
    <xf numFmtId="0" fontId="7" fillId="2" borderId="22" xfId="1" applyFill="1" applyBorder="1" applyAlignment="1">
      <alignment horizontal="left" indent="1"/>
    </xf>
    <xf numFmtId="1" fontId="7" fillId="2" borderId="22" xfId="1" applyNumberFormat="1" applyFill="1" applyBorder="1" applyAlignment="1">
      <alignment horizontal="left" indent="1"/>
    </xf>
    <xf numFmtId="164" fontId="7" fillId="2" borderId="22" xfId="1" applyNumberFormat="1" applyFill="1" applyBorder="1" applyAlignment="1">
      <alignment horizontal="left" indent="1"/>
    </xf>
    <xf numFmtId="0" fontId="8" fillId="5" borderId="1" xfId="1" applyFont="1" applyFill="1" applyBorder="1" applyAlignment="1">
      <alignment horizontal="left" vertical="center" indent="1"/>
    </xf>
    <xf numFmtId="166" fontId="0" fillId="5" borderId="0" xfId="3" applyNumberFormat="1" applyFont="1" applyFill="1" applyBorder="1" applyProtection="1"/>
    <xf numFmtId="164" fontId="0" fillId="5" borderId="23" xfId="2" applyNumberFormat="1" applyFont="1" applyFill="1" applyBorder="1" applyProtection="1"/>
    <xf numFmtId="0" fontId="7" fillId="2" borderId="24" xfId="1" applyFill="1" applyBorder="1" applyAlignment="1">
      <alignment horizontal="left" indent="1"/>
    </xf>
    <xf numFmtId="166" fontId="0" fillId="2" borderId="25" xfId="3" applyNumberFormat="1" applyFont="1" applyFill="1" applyBorder="1" applyAlignment="1" applyProtection="1">
      <alignment horizontal="right" indent="2"/>
    </xf>
    <xf numFmtId="164" fontId="0" fillId="2" borderId="26" xfId="2" applyNumberFormat="1" applyFont="1" applyFill="1" applyBorder="1" applyAlignment="1" applyProtection="1">
      <alignment horizontal="right" indent="2"/>
    </xf>
    <xf numFmtId="164" fontId="0" fillId="2" borderId="9" xfId="2" applyNumberFormat="1" applyFont="1" applyFill="1" applyBorder="1" applyAlignment="1" applyProtection="1">
      <alignment horizontal="right" indent="2"/>
    </xf>
    <xf numFmtId="164" fontId="14" fillId="2" borderId="9" xfId="2" applyNumberFormat="1" applyFont="1" applyFill="1" applyBorder="1" applyAlignment="1" applyProtection="1">
      <alignment horizontal="right" indent="2"/>
    </xf>
    <xf numFmtId="164" fontId="8" fillId="2" borderId="9" xfId="2" applyNumberFormat="1" applyFont="1" applyFill="1" applyBorder="1" applyAlignment="1" applyProtection="1">
      <alignment horizontal="right" indent="2"/>
    </xf>
    <xf numFmtId="166" fontId="0" fillId="2" borderId="22" xfId="3" applyNumberFormat="1" applyFont="1" applyFill="1" applyBorder="1" applyAlignment="1" applyProtection="1">
      <alignment horizontal="left" indent="1"/>
    </xf>
    <xf numFmtId="166" fontId="0" fillId="5" borderId="0" xfId="3" applyNumberFormat="1" applyFont="1" applyFill="1" applyBorder="1" applyAlignment="1" applyProtection="1">
      <alignment horizontal="right" vertical="center" indent="2"/>
    </xf>
    <xf numFmtId="164" fontId="0" fillId="5" borderId="23" xfId="2" applyNumberFormat="1" applyFont="1" applyFill="1" applyBorder="1" applyAlignment="1" applyProtection="1">
      <alignment horizontal="right" vertical="center" indent="2"/>
    </xf>
    <xf numFmtId="1" fontId="7" fillId="2" borderId="0" xfId="1" applyNumberFormat="1" applyFill="1" applyAlignment="1">
      <alignment vertical="center"/>
    </xf>
    <xf numFmtId="164" fontId="0" fillId="2" borderId="0" xfId="2" applyNumberFormat="1" applyFont="1" applyFill="1" applyBorder="1" applyAlignment="1" applyProtection="1">
      <alignment vertical="center"/>
    </xf>
    <xf numFmtId="165" fontId="0" fillId="2" borderId="0" xfId="2" applyNumberFormat="1" applyFont="1" applyFill="1" applyBorder="1" applyAlignment="1" applyProtection="1">
      <alignment vertical="center"/>
    </xf>
    <xf numFmtId="9" fontId="17" fillId="2" borderId="0" xfId="2" applyFont="1" applyFill="1" applyBorder="1" applyAlignment="1" applyProtection="1">
      <alignment vertical="center"/>
    </xf>
    <xf numFmtId="0" fontId="8" fillId="2" borderId="15" xfId="1" applyFont="1" applyFill="1" applyBorder="1" applyAlignment="1">
      <alignment horizontal="left" indent="1"/>
    </xf>
    <xf numFmtId="166" fontId="8" fillId="2" borderId="27" xfId="3" applyNumberFormat="1" applyFont="1" applyFill="1" applyBorder="1" applyAlignment="1" applyProtection="1">
      <alignment horizontal="right" indent="2"/>
    </xf>
    <xf numFmtId="164" fontId="8" fillId="2" borderId="16" xfId="2" applyNumberFormat="1" applyFont="1" applyFill="1" applyBorder="1" applyAlignment="1" applyProtection="1">
      <alignment horizontal="right" indent="2"/>
    </xf>
    <xf numFmtId="0" fontId="14" fillId="2" borderId="24" xfId="1" applyFont="1" applyFill="1" applyBorder="1" applyAlignment="1">
      <alignment horizontal="left" indent="1"/>
    </xf>
    <xf numFmtId="166" fontId="14" fillId="2" borderId="25" xfId="3" applyNumberFormat="1" applyFont="1" applyFill="1" applyBorder="1" applyAlignment="1" applyProtection="1">
      <alignment horizontal="right" indent="2"/>
    </xf>
    <xf numFmtId="164" fontId="14" fillId="2" borderId="26" xfId="2" applyNumberFormat="1" applyFont="1" applyFill="1" applyBorder="1" applyAlignment="1" applyProtection="1">
      <alignment horizontal="right" indent="2"/>
    </xf>
    <xf numFmtId="0" fontId="18" fillId="2" borderId="8" xfId="1" applyFont="1" applyFill="1" applyBorder="1" applyAlignment="1">
      <alignment horizontal="left" indent="1"/>
    </xf>
    <xf numFmtId="1" fontId="7" fillId="0" borderId="0" xfId="1" applyNumberFormat="1"/>
    <xf numFmtId="164" fontId="0" fillId="0" borderId="0" xfId="2" applyNumberFormat="1" applyFont="1" applyBorder="1" applyProtection="1"/>
    <xf numFmtId="165" fontId="0" fillId="0" borderId="0" xfId="2" applyNumberFormat="1" applyFont="1" applyBorder="1" applyProtection="1"/>
    <xf numFmtId="9" fontId="17" fillId="0" borderId="0" xfId="2" applyFont="1" applyFill="1" applyBorder="1" applyProtection="1"/>
    <xf numFmtId="0" fontId="7" fillId="2" borderId="28" xfId="1" applyFill="1" applyBorder="1"/>
    <xf numFmtId="0" fontId="7" fillId="2" borderId="29" xfId="1" applyFill="1" applyBorder="1"/>
    <xf numFmtId="9" fontId="17" fillId="7" borderId="0" xfId="2" applyFont="1" applyFill="1" applyBorder="1" applyProtection="1"/>
    <xf numFmtId="0" fontId="0" fillId="2" borderId="0" xfId="0" applyFill="1"/>
    <xf numFmtId="0" fontId="20" fillId="3" borderId="30" xfId="0" applyFont="1" applyFill="1" applyBorder="1" applyAlignment="1">
      <alignment horizontal="left" vertical="center" wrapText="1" indent="1"/>
    </xf>
    <xf numFmtId="0" fontId="10" fillId="4" borderId="17" xfId="1" applyFont="1" applyFill="1" applyBorder="1" applyAlignment="1">
      <alignment horizontal="center" vertical="center"/>
    </xf>
    <xf numFmtId="0" fontId="7" fillId="2" borderId="0" xfId="1" applyFill="1" applyAlignment="1">
      <alignment horizontal="center"/>
    </xf>
    <xf numFmtId="0" fontId="7" fillId="2" borderId="0" xfId="1" quotePrefix="1" applyFill="1"/>
    <xf numFmtId="0" fontId="22" fillId="2" borderId="0" xfId="1" applyFont="1" applyFill="1" applyAlignment="1">
      <alignment horizontal="left" vertical="top"/>
    </xf>
    <xf numFmtId="0" fontId="7" fillId="2" borderId="13" xfId="1" applyFill="1" applyBorder="1" applyAlignment="1">
      <alignment horizontal="left" indent="1"/>
    </xf>
    <xf numFmtId="0" fontId="14" fillId="2" borderId="13" xfId="1" applyFont="1" applyFill="1" applyBorder="1" applyAlignment="1">
      <alignment horizontal="left" indent="1"/>
    </xf>
    <xf numFmtId="0" fontId="8" fillId="2" borderId="13" xfId="1" applyFont="1" applyFill="1" applyBorder="1" applyAlignment="1">
      <alignment horizontal="left" indent="1"/>
    </xf>
    <xf numFmtId="0" fontId="8" fillId="7" borderId="13" xfId="1" applyFont="1" applyFill="1" applyBorder="1" applyAlignment="1">
      <alignment horizontal="left" vertical="center" indent="1"/>
    </xf>
    <xf numFmtId="0" fontId="10" fillId="4" borderId="21" xfId="1" applyFont="1" applyFill="1" applyBorder="1" applyAlignment="1">
      <alignment vertical="center"/>
    </xf>
    <xf numFmtId="0" fontId="8" fillId="5" borderId="0" xfId="1" applyFont="1" applyFill="1" applyAlignment="1">
      <alignment horizontal="left" vertical="center" indent="1"/>
    </xf>
    <xf numFmtId="0" fontId="7" fillId="2" borderId="25" xfId="1" applyFill="1" applyBorder="1" applyAlignment="1">
      <alignment horizontal="left" indent="1"/>
    </xf>
    <xf numFmtId="0" fontId="14" fillId="2" borderId="25" xfId="1" applyFont="1" applyFill="1" applyBorder="1" applyAlignment="1">
      <alignment horizontal="left" indent="1"/>
    </xf>
    <xf numFmtId="0" fontId="8" fillId="2" borderId="27" xfId="1" applyFont="1" applyFill="1" applyBorder="1" applyAlignment="1">
      <alignment horizontal="left" indent="1"/>
    </xf>
    <xf numFmtId="0" fontId="7" fillId="2" borderId="25" xfId="1" applyFill="1" applyBorder="1" applyAlignment="1">
      <alignment horizontal="left" wrapText="1" indent="1"/>
    </xf>
    <xf numFmtId="0" fontId="18" fillId="2" borderId="13" xfId="1" applyFont="1" applyFill="1" applyBorder="1" applyAlignment="1">
      <alignment horizontal="left" indent="1"/>
    </xf>
    <xf numFmtId="164" fontId="0" fillId="2" borderId="0" xfId="2" applyNumberFormat="1" applyFont="1" applyFill="1" applyBorder="1" applyAlignment="1" applyProtection="1">
      <alignment horizontal="right" vertical="center" indent="2"/>
    </xf>
    <xf numFmtId="165" fontId="10" fillId="9" borderId="4" xfId="2" applyNumberFormat="1" applyFont="1" applyFill="1" applyBorder="1" applyAlignment="1" applyProtection="1">
      <alignment horizontal="center" vertical="center" wrapText="1"/>
    </xf>
    <xf numFmtId="165" fontId="10" fillId="9" borderId="7" xfId="2" applyNumberFormat="1" applyFont="1" applyFill="1" applyBorder="1" applyAlignment="1" applyProtection="1">
      <alignment horizontal="center" vertical="center"/>
    </xf>
    <xf numFmtId="0" fontId="22" fillId="2" borderId="0" xfId="1" applyFont="1" applyFill="1" applyAlignment="1">
      <alignment horizontal="left" vertical="center"/>
    </xf>
    <xf numFmtId="0" fontId="8" fillId="5" borderId="24" xfId="1" applyFont="1" applyFill="1" applyBorder="1" applyAlignment="1">
      <alignment horizontal="left" vertical="center" indent="1"/>
    </xf>
    <xf numFmtId="0" fontId="8" fillId="5" borderId="25" xfId="1" applyFont="1" applyFill="1" applyBorder="1" applyAlignment="1">
      <alignment horizontal="left" vertical="center" indent="1"/>
    </xf>
    <xf numFmtId="165" fontId="8" fillId="2" borderId="0" xfId="2" applyNumberFormat="1" applyFont="1" applyFill="1" applyBorder="1" applyAlignment="1" applyProtection="1">
      <alignment horizontal="right" vertical="center"/>
    </xf>
    <xf numFmtId="0" fontId="7" fillId="2" borderId="13" xfId="1" applyFill="1" applyBorder="1" applyAlignment="1">
      <alignment horizontal="left" vertical="center"/>
    </xf>
    <xf numFmtId="0" fontId="14" fillId="2" borderId="13" xfId="1" applyFont="1" applyFill="1" applyBorder="1" applyAlignment="1">
      <alignment horizontal="left" vertical="center"/>
    </xf>
    <xf numFmtId="0" fontId="8" fillId="2" borderId="14" xfId="1" applyFont="1" applyFill="1" applyBorder="1" applyAlignment="1">
      <alignment horizontal="left" vertical="center"/>
    </xf>
    <xf numFmtId="167" fontId="7" fillId="2" borderId="0" xfId="1" applyNumberFormat="1" applyFill="1" applyAlignment="1">
      <alignment horizontal="right"/>
    </xf>
    <xf numFmtId="165" fontId="7" fillId="2" borderId="0" xfId="1" applyNumberFormat="1" applyFill="1" applyAlignment="1">
      <alignment horizontal="right"/>
    </xf>
    <xf numFmtId="0" fontId="8" fillId="2" borderId="0" xfId="1" applyFont="1" applyFill="1" applyAlignment="1">
      <alignment horizontal="left" vertical="center"/>
    </xf>
    <xf numFmtId="0" fontId="8" fillId="7" borderId="13" xfId="1" applyFont="1" applyFill="1" applyBorder="1" applyAlignment="1">
      <alignment horizontal="left" vertical="center"/>
    </xf>
    <xf numFmtId="0" fontId="7" fillId="2" borderId="0" xfId="1" applyFill="1" applyAlignment="1">
      <alignment horizontal="left" vertical="center"/>
    </xf>
    <xf numFmtId="0" fontId="8" fillId="5" borderId="12" xfId="1" applyFont="1" applyFill="1" applyBorder="1" applyAlignment="1">
      <alignment horizontal="left" vertical="center"/>
    </xf>
    <xf numFmtId="166" fontId="0" fillId="2" borderId="0" xfId="3" applyNumberFormat="1" applyFont="1" applyFill="1" applyBorder="1" applyAlignment="1" applyProtection="1">
      <alignment horizontal="right" vertical="center"/>
    </xf>
    <xf numFmtId="166" fontId="8" fillId="2" borderId="0" xfId="3" applyNumberFormat="1" applyFont="1" applyFill="1" applyBorder="1" applyAlignment="1" applyProtection="1">
      <alignment horizontal="right" vertical="center"/>
    </xf>
    <xf numFmtId="166" fontId="0" fillId="5" borderId="12" xfId="3" applyNumberFormat="1" applyFont="1" applyFill="1" applyBorder="1" applyAlignment="1" applyProtection="1">
      <alignment horizontal="right" vertical="center"/>
    </xf>
    <xf numFmtId="166" fontId="0" fillId="7" borderId="13" xfId="3" applyNumberFormat="1" applyFont="1" applyFill="1" applyBorder="1" applyAlignment="1" applyProtection="1">
      <alignment horizontal="right" vertical="center"/>
    </xf>
    <xf numFmtId="1" fontId="0" fillId="5" borderId="12" xfId="3" applyNumberFormat="1" applyFont="1" applyFill="1" applyBorder="1" applyAlignment="1" applyProtection="1">
      <alignment horizontal="right" vertical="center"/>
    </xf>
    <xf numFmtId="165" fontId="0" fillId="2" borderId="0" xfId="2" applyNumberFormat="1" applyFont="1" applyFill="1" applyBorder="1" applyAlignment="1" applyProtection="1">
      <alignment horizontal="right" vertical="center" indent="5"/>
    </xf>
    <xf numFmtId="167" fontId="7" fillId="5" borderId="26" xfId="1" applyNumberFormat="1" applyFill="1" applyBorder="1" applyAlignment="1">
      <alignment horizontal="right" vertical="center" indent="5"/>
    </xf>
    <xf numFmtId="165" fontId="7" fillId="2" borderId="0" xfId="1" applyNumberFormat="1" applyFill="1" applyAlignment="1">
      <alignment horizontal="right" vertical="center" indent="5"/>
    </xf>
    <xf numFmtId="167" fontId="7" fillId="5" borderId="6" xfId="1" applyNumberFormat="1" applyFill="1" applyBorder="1" applyAlignment="1">
      <alignment horizontal="right" vertical="center" indent="5"/>
    </xf>
    <xf numFmtId="167" fontId="7" fillId="7" borderId="9" xfId="1" applyNumberFormat="1" applyFill="1" applyBorder="1" applyAlignment="1">
      <alignment horizontal="right" vertical="center" indent="5"/>
    </xf>
    <xf numFmtId="167" fontId="7" fillId="2" borderId="0" xfId="1" applyNumberFormat="1" applyFill="1" applyAlignment="1">
      <alignment horizontal="right" vertical="center" indent="5"/>
    </xf>
    <xf numFmtId="167" fontId="8" fillId="2" borderId="0" xfId="1" applyNumberFormat="1" applyFont="1" applyFill="1" applyAlignment="1">
      <alignment horizontal="right" vertical="center" indent="5"/>
    </xf>
    <xf numFmtId="0" fontId="7" fillId="2" borderId="0" xfId="1" applyFill="1" applyAlignment="1">
      <alignment horizontal="right" vertical="center" indent="5"/>
    </xf>
    <xf numFmtId="165" fontId="0" fillId="5" borderId="6" xfId="2" applyNumberFormat="1" applyFont="1" applyFill="1" applyBorder="1" applyAlignment="1" applyProtection="1">
      <alignment horizontal="right" vertical="center" indent="5"/>
    </xf>
    <xf numFmtId="164" fontId="0" fillId="5" borderId="25" xfId="2" applyNumberFormat="1" applyFont="1" applyFill="1" applyBorder="1" applyAlignment="1" applyProtection="1">
      <alignment horizontal="right" vertical="center" indent="2"/>
    </xf>
    <xf numFmtId="164" fontId="7" fillId="2" borderId="0" xfId="2" applyNumberFormat="1" applyFont="1" applyFill="1" applyBorder="1" applyAlignment="1" applyProtection="1">
      <alignment horizontal="right" vertical="center" indent="2"/>
    </xf>
    <xf numFmtId="164" fontId="0" fillId="7" borderId="13" xfId="2" applyNumberFormat="1" applyFont="1" applyFill="1" applyBorder="1" applyAlignment="1" applyProtection="1">
      <alignment horizontal="right" vertical="center" indent="2"/>
    </xf>
    <xf numFmtId="164" fontId="7" fillId="2" borderId="0" xfId="1" applyNumberFormat="1" applyFill="1" applyAlignment="1">
      <alignment horizontal="right" vertical="center" indent="2"/>
    </xf>
    <xf numFmtId="164" fontId="0" fillId="7" borderId="13" xfId="3" applyNumberFormat="1" applyFont="1" applyFill="1" applyBorder="1" applyAlignment="1" applyProtection="1">
      <alignment horizontal="right" vertical="center" indent="2"/>
    </xf>
    <xf numFmtId="164" fontId="0" fillId="2" borderId="0" xfId="2" applyNumberFormat="1" applyFont="1" applyFill="1" applyBorder="1" applyAlignment="1" applyProtection="1">
      <alignment horizontal="right" vertical="center" indent="3"/>
    </xf>
    <xf numFmtId="164" fontId="0" fillId="5" borderId="25" xfId="2" applyNumberFormat="1" applyFont="1" applyFill="1" applyBorder="1" applyAlignment="1" applyProtection="1">
      <alignment horizontal="right" vertical="center" indent="3"/>
    </xf>
    <xf numFmtId="164" fontId="7" fillId="2" borderId="0" xfId="2" applyNumberFormat="1" applyFont="1" applyFill="1" applyBorder="1" applyAlignment="1" applyProtection="1">
      <alignment horizontal="right" vertical="center" indent="3"/>
    </xf>
    <xf numFmtId="164" fontId="0" fillId="5" borderId="12" xfId="2" applyNumberFormat="1" applyFont="1" applyFill="1" applyBorder="1" applyAlignment="1" applyProtection="1">
      <alignment horizontal="right" vertical="center" indent="3"/>
    </xf>
    <xf numFmtId="164" fontId="0" fillId="7" borderId="13" xfId="2" applyNumberFormat="1" applyFont="1" applyFill="1" applyBorder="1" applyAlignment="1" applyProtection="1">
      <alignment horizontal="right" vertical="center" indent="3"/>
    </xf>
    <xf numFmtId="164" fontId="7" fillId="2" borderId="0" xfId="1" applyNumberFormat="1" applyFill="1" applyAlignment="1">
      <alignment horizontal="right" vertical="center" indent="3"/>
    </xf>
    <xf numFmtId="164" fontId="0" fillId="7" borderId="13" xfId="3" applyNumberFormat="1" applyFont="1" applyFill="1" applyBorder="1" applyAlignment="1" applyProtection="1">
      <alignment horizontal="right" vertical="center" indent="3"/>
    </xf>
    <xf numFmtId="164" fontId="0" fillId="2" borderId="0" xfId="2" applyNumberFormat="1" applyFont="1" applyFill="1" applyBorder="1" applyAlignment="1" applyProtection="1">
      <alignment horizontal="right" vertical="center" indent="5"/>
    </xf>
    <xf numFmtId="164" fontId="0" fillId="5" borderId="25" xfId="2" applyNumberFormat="1" applyFont="1" applyFill="1" applyBorder="1" applyAlignment="1" applyProtection="1">
      <alignment horizontal="right" vertical="center" indent="5"/>
    </xf>
    <xf numFmtId="1" fontId="0" fillId="2" borderId="0" xfId="3" applyNumberFormat="1" applyFont="1" applyFill="1" applyBorder="1" applyAlignment="1" applyProtection="1">
      <alignment horizontal="right" vertical="center" indent="5"/>
    </xf>
    <xf numFmtId="1" fontId="0" fillId="5" borderId="25" xfId="3" applyNumberFormat="1" applyFont="1" applyFill="1" applyBorder="1" applyAlignment="1" applyProtection="1">
      <alignment horizontal="right" vertical="center" indent="5"/>
    </xf>
    <xf numFmtId="166" fontId="8" fillId="2" borderId="0" xfId="3" applyNumberFormat="1" applyFont="1" applyFill="1" applyBorder="1" applyAlignment="1" applyProtection="1">
      <alignment horizontal="right" vertical="center" indent="5"/>
    </xf>
    <xf numFmtId="166" fontId="0" fillId="5" borderId="12" xfId="3" applyNumberFormat="1" applyFont="1" applyFill="1" applyBorder="1" applyAlignment="1" applyProtection="1">
      <alignment horizontal="right" vertical="center" indent="5"/>
    </xf>
    <xf numFmtId="166" fontId="0" fillId="7" borderId="13" xfId="3" applyNumberFormat="1" applyFont="1" applyFill="1" applyBorder="1" applyAlignment="1" applyProtection="1">
      <alignment horizontal="right" vertical="center" indent="5"/>
    </xf>
    <xf numFmtId="166" fontId="0" fillId="2" borderId="0" xfId="3" applyNumberFormat="1" applyFont="1" applyFill="1" applyBorder="1" applyAlignment="1" applyProtection="1">
      <alignment horizontal="right" vertical="center" indent="5"/>
    </xf>
    <xf numFmtId="0" fontId="7" fillId="2" borderId="0" xfId="1" applyFill="1" applyAlignment="1">
      <alignment horizontal="right" vertical="center" indent="2"/>
    </xf>
    <xf numFmtId="166" fontId="0" fillId="5" borderId="25" xfId="3" applyNumberFormat="1" applyFont="1" applyFill="1" applyBorder="1" applyAlignment="1" applyProtection="1">
      <alignment horizontal="right" vertical="center"/>
    </xf>
    <xf numFmtId="167" fontId="7" fillId="2" borderId="9" xfId="1" applyNumberFormat="1" applyFill="1" applyBorder="1" applyAlignment="1">
      <alignment horizontal="right" vertical="center" indent="5"/>
    </xf>
    <xf numFmtId="165" fontId="7" fillId="2" borderId="11" xfId="1" applyNumberFormat="1" applyFill="1" applyBorder="1" applyAlignment="1">
      <alignment horizontal="right" vertical="center" indent="5"/>
    </xf>
    <xf numFmtId="167" fontId="7" fillId="2" borderId="11" xfId="1" applyNumberFormat="1" applyFill="1" applyBorder="1" applyAlignment="1">
      <alignment horizontal="right" vertical="center" indent="5"/>
    </xf>
    <xf numFmtId="167" fontId="8" fillId="2" borderId="11" xfId="1" applyNumberFormat="1" applyFont="1" applyFill="1" applyBorder="1" applyAlignment="1">
      <alignment horizontal="right" vertical="center" indent="5"/>
    </xf>
    <xf numFmtId="0" fontId="8" fillId="2" borderId="0" xfId="1" applyFont="1" applyFill="1" applyAlignment="1">
      <alignment horizontal="left" vertical="center" indent="1"/>
    </xf>
    <xf numFmtId="0" fontId="7" fillId="2" borderId="8" xfId="1" applyFill="1" applyBorder="1" applyAlignment="1">
      <alignment horizontal="left" vertical="center" indent="1"/>
    </xf>
    <xf numFmtId="0" fontId="7" fillId="2" borderId="13" xfId="1" applyFill="1" applyBorder="1" applyAlignment="1">
      <alignment horizontal="left" vertical="center" indent="1"/>
    </xf>
    <xf numFmtId="0" fontId="7" fillId="2" borderId="10" xfId="1" applyFill="1" applyBorder="1" applyAlignment="1">
      <alignment horizontal="left" vertical="center" indent="1"/>
    </xf>
    <xf numFmtId="0" fontId="7" fillId="2" borderId="14" xfId="1" applyFill="1" applyBorder="1" applyAlignment="1">
      <alignment horizontal="left" vertical="center" indent="1"/>
    </xf>
    <xf numFmtId="0" fontId="14" fillId="2" borderId="8" xfId="1" applyFont="1" applyFill="1" applyBorder="1" applyAlignment="1">
      <alignment horizontal="left" vertical="center" indent="1"/>
    </xf>
    <xf numFmtId="0" fontId="8" fillId="2" borderId="10" xfId="1" applyFont="1" applyFill="1" applyBorder="1" applyAlignment="1">
      <alignment horizontal="left" vertical="center" indent="1"/>
    </xf>
    <xf numFmtId="0" fontId="7" fillId="2" borderId="0" xfId="1" applyFill="1" applyAlignment="1">
      <alignment horizontal="left" vertical="center" indent="1"/>
    </xf>
    <xf numFmtId="0" fontId="8" fillId="2" borderId="8" xfId="1" applyFont="1" applyFill="1" applyBorder="1" applyAlignment="1">
      <alignment horizontal="left" vertical="center" indent="1"/>
    </xf>
    <xf numFmtId="0" fontId="8" fillId="2" borderId="13" xfId="1" applyFont="1" applyFill="1" applyBorder="1" applyAlignment="1">
      <alignment horizontal="left" vertical="center"/>
    </xf>
    <xf numFmtId="167" fontId="8" fillId="2" borderId="9" xfId="1" applyNumberFormat="1" applyFont="1" applyFill="1" applyBorder="1" applyAlignment="1">
      <alignment horizontal="right" vertical="center" indent="5"/>
    </xf>
    <xf numFmtId="16" fontId="14" fillId="2" borderId="8" xfId="1" applyNumberFormat="1" applyFont="1" applyFill="1" applyBorder="1" applyAlignment="1">
      <alignment horizontal="left" vertical="center" indent="1"/>
    </xf>
    <xf numFmtId="16" fontId="14" fillId="2" borderId="13" xfId="1" applyNumberFormat="1" applyFont="1" applyFill="1" applyBorder="1" applyAlignment="1">
      <alignment horizontal="left" vertical="center"/>
    </xf>
    <xf numFmtId="166" fontId="0" fillId="2" borderId="25" xfId="3" applyNumberFormat="1" applyFont="1" applyFill="1" applyBorder="1" applyAlignment="1" applyProtection="1">
      <alignment horizontal="right" vertical="center" indent="2"/>
    </xf>
    <xf numFmtId="164" fontId="13" fillId="2" borderId="0" xfId="2" applyNumberFormat="1" applyFont="1" applyFill="1" applyBorder="1" applyAlignment="1" applyProtection="1">
      <alignment horizontal="right" vertical="center" indent="13"/>
    </xf>
    <xf numFmtId="164" fontId="13" fillId="5" borderId="5" xfId="2" applyNumberFormat="1" applyFont="1" applyFill="1" applyBorder="1" applyAlignment="1" applyProtection="1">
      <alignment horizontal="right" vertical="center" indent="13"/>
    </xf>
    <xf numFmtId="164" fontId="13" fillId="5" borderId="6" xfId="2" applyNumberFormat="1" applyFont="1" applyFill="1" applyBorder="1" applyAlignment="1" applyProtection="1">
      <alignment horizontal="right" vertical="center" indent="13"/>
    </xf>
    <xf numFmtId="164" fontId="13" fillId="7" borderId="5" xfId="2" applyNumberFormat="1" applyFont="1" applyFill="1" applyBorder="1" applyAlignment="1" applyProtection="1">
      <alignment horizontal="right" vertical="center" indent="13"/>
    </xf>
    <xf numFmtId="164" fontId="13" fillId="7" borderId="6" xfId="2" applyNumberFormat="1" applyFont="1" applyFill="1" applyBorder="1" applyAlignment="1" applyProtection="1">
      <alignment horizontal="right" vertical="center" indent="13"/>
    </xf>
    <xf numFmtId="164" fontId="13" fillId="2" borderId="17" xfId="2" applyNumberFormat="1" applyFont="1" applyFill="1" applyBorder="1" applyAlignment="1" applyProtection="1">
      <alignment horizontal="right" vertical="center" indent="13"/>
    </xf>
    <xf numFmtId="164" fontId="9" fillId="2" borderId="0" xfId="1" applyNumberFormat="1" applyFont="1" applyFill="1" applyAlignment="1">
      <alignment horizontal="right" vertical="center" indent="13"/>
    </xf>
    <xf numFmtId="0" fontId="25" fillId="9" borderId="30" xfId="0" applyFont="1" applyFill="1" applyBorder="1" applyAlignment="1">
      <alignment horizontal="left" vertical="center" wrapText="1" indent="1"/>
    </xf>
    <xf numFmtId="0" fontId="12" fillId="3" borderId="44" xfId="1" applyFont="1" applyFill="1" applyBorder="1" applyAlignment="1">
      <alignment horizontal="center" vertical="center" wrapText="1"/>
    </xf>
    <xf numFmtId="9" fontId="12" fillId="3" borderId="43" xfId="2" applyFont="1" applyFill="1" applyBorder="1" applyAlignment="1" applyProtection="1">
      <alignment horizontal="center" vertical="center"/>
    </xf>
    <xf numFmtId="0" fontId="8" fillId="5" borderId="56" xfId="1" applyFont="1" applyFill="1" applyBorder="1" applyAlignment="1">
      <alignment horizontal="left" vertical="center" indent="1"/>
    </xf>
    <xf numFmtId="0" fontId="8" fillId="5" borderId="57" xfId="1" applyFont="1" applyFill="1" applyBorder="1" applyAlignment="1">
      <alignment horizontal="left" vertical="center" indent="1"/>
    </xf>
    <xf numFmtId="165" fontId="8" fillId="6" borderId="58" xfId="2" applyNumberFormat="1" applyFont="1" applyFill="1" applyBorder="1" applyAlignment="1" applyProtection="1">
      <alignment horizontal="right" vertical="center" indent="5"/>
    </xf>
    <xf numFmtId="0" fontId="8" fillId="2" borderId="63" xfId="1" applyFont="1" applyFill="1" applyBorder="1" applyAlignment="1">
      <alignment horizontal="left" indent="1"/>
    </xf>
    <xf numFmtId="0" fontId="8" fillId="2" borderId="64" xfId="1" applyFont="1" applyFill="1" applyBorder="1" applyAlignment="1">
      <alignment horizontal="left" indent="1"/>
    </xf>
    <xf numFmtId="166" fontId="8" fillId="2" borderId="64" xfId="3" applyNumberFormat="1" applyFont="1" applyFill="1" applyBorder="1" applyAlignment="1" applyProtection="1">
      <alignment horizontal="right" indent="2"/>
    </xf>
    <xf numFmtId="164" fontId="8" fillId="2" borderId="65" xfId="2" applyNumberFormat="1" applyFont="1" applyFill="1" applyBorder="1" applyAlignment="1" applyProtection="1">
      <alignment horizontal="right" indent="2"/>
    </xf>
    <xf numFmtId="0" fontId="0" fillId="2" borderId="63" xfId="1" applyFont="1" applyFill="1" applyBorder="1" applyAlignment="1">
      <alignment horizontal="left" indent="1"/>
    </xf>
    <xf numFmtId="0" fontId="7" fillId="2" borderId="63" xfId="1" applyFill="1" applyBorder="1" applyAlignment="1">
      <alignment horizontal="left" indent="1"/>
    </xf>
    <xf numFmtId="1" fontId="0" fillId="0" borderId="0" xfId="0" applyNumberFormat="1"/>
    <xf numFmtId="164" fontId="7" fillId="2" borderId="0" xfId="6" applyNumberFormat="1" applyFill="1"/>
    <xf numFmtId="0" fontId="9" fillId="2" borderId="8" xfId="1" applyFont="1" applyFill="1" applyBorder="1" applyAlignment="1">
      <alignment horizontal="left" indent="1"/>
    </xf>
    <xf numFmtId="0" fontId="28" fillId="0" borderId="0" xfId="0" applyFont="1"/>
    <xf numFmtId="166" fontId="0" fillId="2" borderId="64" xfId="3" applyNumberFormat="1" applyFont="1" applyFill="1" applyBorder="1" applyAlignment="1" applyProtection="1">
      <alignment horizontal="right" indent="2"/>
    </xf>
    <xf numFmtId="164" fontId="0" fillId="5" borderId="65" xfId="2" applyNumberFormat="1" applyFont="1" applyFill="1" applyBorder="1" applyAlignment="1" applyProtection="1">
      <alignment horizontal="right" vertical="center" indent="2"/>
    </xf>
    <xf numFmtId="166" fontId="8" fillId="2" borderId="25" xfId="3" applyNumberFormat="1" applyFont="1" applyFill="1" applyBorder="1" applyAlignment="1" applyProtection="1">
      <alignment horizontal="right" indent="2"/>
    </xf>
    <xf numFmtId="0" fontId="30" fillId="0" borderId="0" xfId="0" applyFont="1" applyAlignment="1">
      <alignment horizontal="center"/>
    </xf>
    <xf numFmtId="166" fontId="7" fillId="2" borderId="0" xfId="1" applyNumberFormat="1" applyFill="1"/>
    <xf numFmtId="166" fontId="0" fillId="2" borderId="13" xfId="3" applyNumberFormat="1" applyFont="1" applyFill="1" applyBorder="1" applyAlignment="1" applyProtection="1">
      <alignment horizontal="right" vertical="center"/>
    </xf>
    <xf numFmtId="0" fontId="7" fillId="2" borderId="24" xfId="1" applyFill="1" applyBorder="1" applyAlignment="1">
      <alignment horizontal="left" indent="2"/>
    </xf>
    <xf numFmtId="0" fontId="27" fillId="11" borderId="66" xfId="0" applyFont="1" applyFill="1" applyBorder="1" applyAlignment="1">
      <alignment horizontal="left" indent="2"/>
    </xf>
    <xf numFmtId="0" fontId="21" fillId="11" borderId="66" xfId="0" applyFont="1" applyFill="1" applyBorder="1" applyAlignment="1">
      <alignment horizontal="left" indent="2"/>
    </xf>
    <xf numFmtId="0" fontId="14" fillId="2" borderId="8" xfId="1" applyFont="1" applyFill="1" applyBorder="1" applyAlignment="1">
      <alignment horizontal="left" indent="2"/>
    </xf>
    <xf numFmtId="0" fontId="0" fillId="2" borderId="8" xfId="1" applyFont="1" applyFill="1" applyBorder="1" applyAlignment="1">
      <alignment horizontal="left" indent="2"/>
    </xf>
    <xf numFmtId="0" fontId="0" fillId="2" borderId="24" xfId="1" applyFont="1" applyFill="1" applyBorder="1" applyAlignment="1">
      <alignment horizontal="left" indent="2"/>
    </xf>
    <xf numFmtId="166" fontId="7" fillId="2" borderId="0" xfId="1" applyNumberFormat="1" applyFill="1" applyAlignment="1">
      <alignment vertical="center"/>
    </xf>
    <xf numFmtId="10" fontId="7" fillId="2" borderId="0" xfId="6" applyNumberFormat="1" applyFill="1"/>
    <xf numFmtId="0" fontId="0" fillId="2" borderId="8" xfId="1" applyFont="1" applyFill="1" applyBorder="1" applyAlignment="1">
      <alignment horizontal="left" vertical="center" indent="1"/>
    </xf>
    <xf numFmtId="0" fontId="0" fillId="2" borderId="0" xfId="1" applyFont="1" applyFill="1"/>
    <xf numFmtId="1" fontId="19" fillId="0" borderId="0" xfId="8" applyNumberFormat="1"/>
    <xf numFmtId="0" fontId="19" fillId="0" borderId="0" xfId="8"/>
    <xf numFmtId="0" fontId="9" fillId="0" borderId="0" xfId="5" applyFont="1" applyAlignment="1">
      <alignment horizontal="left"/>
    </xf>
    <xf numFmtId="0" fontId="9" fillId="0" borderId="0" xfId="0" applyFont="1" applyAlignment="1">
      <alignment horizontal="left"/>
    </xf>
    <xf numFmtId="0" fontId="9" fillId="0" borderId="70" xfId="5" applyFont="1" applyBorder="1" applyAlignment="1">
      <alignment horizontal="left"/>
    </xf>
    <xf numFmtId="0" fontId="8" fillId="0" borderId="0" xfId="0" applyFont="1" applyAlignment="1">
      <alignment horizontal="center"/>
    </xf>
    <xf numFmtId="49" fontId="0" fillId="0" borderId="0" xfId="0" applyNumberFormat="1"/>
    <xf numFmtId="0" fontId="5" fillId="2" borderId="0" xfId="0" applyFont="1" applyFill="1" applyAlignment="1">
      <alignment wrapText="1"/>
    </xf>
    <xf numFmtId="0" fontId="5" fillId="2" borderId="0" xfId="0" applyFont="1" applyFill="1"/>
    <xf numFmtId="0" fontId="5" fillId="2" borderId="0" xfId="0" applyFont="1" applyFill="1" applyAlignment="1">
      <alignment vertical="center"/>
    </xf>
    <xf numFmtId="0" fontId="5" fillId="2" borderId="0" xfId="0" applyFont="1" applyFill="1" applyAlignment="1">
      <alignment horizontal="left" vertical="center"/>
    </xf>
    <xf numFmtId="0" fontId="0" fillId="2" borderId="79" xfId="0" applyFill="1" applyBorder="1"/>
    <xf numFmtId="0" fontId="0" fillId="2" borderId="80" xfId="0" applyFill="1" applyBorder="1"/>
    <xf numFmtId="0" fontId="33" fillId="2" borderId="82" xfId="0" applyFont="1" applyFill="1" applyBorder="1" applyAlignment="1">
      <alignment horizontal="left" vertical="top" wrapText="1" indent="1"/>
    </xf>
    <xf numFmtId="0" fontId="5" fillId="2" borderId="83" xfId="0" applyFont="1" applyFill="1" applyBorder="1"/>
    <xf numFmtId="0" fontId="5" fillId="2" borderId="84" xfId="0" applyFont="1" applyFill="1" applyBorder="1"/>
    <xf numFmtId="0" fontId="33" fillId="2" borderId="85" xfId="0" applyFont="1" applyFill="1" applyBorder="1" applyAlignment="1">
      <alignment vertical="top" wrapText="1"/>
    </xf>
    <xf numFmtId="164" fontId="8" fillId="2" borderId="26" xfId="2" applyNumberFormat="1" applyFont="1" applyFill="1" applyBorder="1" applyAlignment="1" applyProtection="1">
      <alignment horizontal="right" indent="2"/>
    </xf>
    <xf numFmtId="0" fontId="4" fillId="0" borderId="0" xfId="0" applyFont="1"/>
    <xf numFmtId="164" fontId="4" fillId="0" borderId="0" xfId="6" applyNumberFormat="1" applyFont="1"/>
    <xf numFmtId="166" fontId="10" fillId="4" borderId="30" xfId="4" applyNumberFormat="1" applyFont="1" applyFill="1" applyBorder="1" applyAlignment="1" applyProtection="1">
      <alignment horizontal="center" vertical="center" wrapText="1"/>
      <protection locked="0"/>
    </xf>
    <xf numFmtId="164" fontId="10" fillId="4" borderId="30" xfId="6" applyNumberFormat="1" applyFont="1" applyFill="1" applyBorder="1" applyAlignment="1" applyProtection="1">
      <alignment horizontal="center" vertical="center" wrapText="1"/>
      <protection locked="0"/>
    </xf>
    <xf numFmtId="0" fontId="4" fillId="2" borderId="0" xfId="0" applyFont="1" applyFill="1"/>
    <xf numFmtId="0" fontId="4" fillId="2" borderId="0" xfId="0" applyFont="1" applyFill="1" applyAlignment="1">
      <alignment horizontal="center"/>
    </xf>
    <xf numFmtId="0" fontId="37" fillId="0" borderId="0" xfId="0" applyFont="1" applyAlignment="1">
      <alignment horizontal="center" vertical="center"/>
    </xf>
    <xf numFmtId="0" fontId="37" fillId="0" borderId="0" xfId="0" applyFont="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10" fillId="3" borderId="30" xfId="0" applyFont="1" applyFill="1" applyBorder="1" applyAlignment="1" applyProtection="1">
      <alignment horizontal="center" vertical="center" wrapText="1"/>
      <protection locked="0"/>
    </xf>
    <xf numFmtId="0" fontId="4" fillId="0" borderId="0" xfId="0" applyFont="1" applyAlignment="1">
      <alignment horizontal="right"/>
    </xf>
    <xf numFmtId="0" fontId="4" fillId="0" borderId="0" xfId="1" applyFont="1" applyAlignment="1">
      <alignment horizontal="left"/>
    </xf>
    <xf numFmtId="0" fontId="4" fillId="0" borderId="0" xfId="1" applyFont="1" applyAlignment="1">
      <alignment horizontal="right"/>
    </xf>
    <xf numFmtId="49" fontId="10" fillId="3" borderId="30" xfId="0" applyNumberFormat="1" applyFont="1" applyFill="1" applyBorder="1" applyAlignment="1" applyProtection="1">
      <alignment horizontal="center" vertical="center" wrapText="1"/>
      <protection locked="0"/>
    </xf>
    <xf numFmtId="0" fontId="4" fillId="2" borderId="0" xfId="0" applyFont="1" applyFill="1" applyAlignment="1">
      <alignment vertical="top" wrapText="1"/>
    </xf>
    <xf numFmtId="0" fontId="4" fillId="8" borderId="0" xfId="0" applyFont="1" applyFill="1" applyAlignment="1">
      <alignment horizontal="center"/>
    </xf>
    <xf numFmtId="0" fontId="43" fillId="2" borderId="30" xfId="0" applyFont="1" applyFill="1" applyBorder="1" applyAlignment="1">
      <alignment horizontal="left" vertical="center" wrapText="1" indent="1"/>
    </xf>
    <xf numFmtId="0" fontId="43" fillId="2" borderId="30" xfId="0" applyFont="1" applyFill="1" applyBorder="1" applyAlignment="1">
      <alignment horizontal="left" vertical="top" wrapText="1" indent="1"/>
    </xf>
    <xf numFmtId="0" fontId="41" fillId="2" borderId="30" xfId="0" applyFont="1" applyFill="1" applyBorder="1" applyAlignment="1">
      <alignment horizontal="left" vertical="top" wrapText="1" indent="1"/>
    </xf>
    <xf numFmtId="0" fontId="4" fillId="2" borderId="30" xfId="0" applyFont="1" applyFill="1" applyBorder="1" applyAlignment="1">
      <alignment horizontal="left" vertical="top" wrapText="1" indent="2"/>
    </xf>
    <xf numFmtId="0" fontId="36" fillId="2" borderId="30" xfId="0" applyFont="1" applyFill="1" applyBorder="1" applyAlignment="1">
      <alignment horizontal="left" vertical="top" wrapText="1" indent="1"/>
    </xf>
    <xf numFmtId="0" fontId="44" fillId="2" borderId="86" xfId="0" applyFont="1" applyFill="1" applyBorder="1" applyAlignment="1">
      <alignment horizontal="left" vertical="top" wrapText="1" indent="1"/>
    </xf>
    <xf numFmtId="0" fontId="39" fillId="2" borderId="74" xfId="0" applyFont="1" applyFill="1" applyBorder="1" applyAlignment="1">
      <alignment horizontal="left" vertical="center" wrapText="1"/>
    </xf>
    <xf numFmtId="0" fontId="4" fillId="2" borderId="75" xfId="0" applyFont="1" applyFill="1" applyBorder="1"/>
    <xf numFmtId="0" fontId="39" fillId="2" borderId="0" xfId="0" applyFont="1" applyFill="1" applyAlignment="1">
      <alignment horizontal="left" vertical="center"/>
    </xf>
    <xf numFmtId="0" fontId="4" fillId="2" borderId="77" xfId="0" applyFont="1" applyFill="1" applyBorder="1"/>
    <xf numFmtId="0" fontId="4" fillId="2" borderId="78" xfId="0" applyFont="1" applyFill="1" applyBorder="1"/>
    <xf numFmtId="0" fontId="39" fillId="2" borderId="0" xfId="0" applyFont="1" applyFill="1" applyAlignment="1">
      <alignment horizontal="left" vertical="center" wrapText="1"/>
    </xf>
    <xf numFmtId="0" fontId="3" fillId="2" borderId="30" xfId="0" applyFont="1" applyFill="1" applyBorder="1" applyAlignment="1">
      <alignment horizontal="left" vertical="top" wrapText="1" indent="1"/>
    </xf>
    <xf numFmtId="0" fontId="3" fillId="2" borderId="0" xfId="0" applyFont="1" applyFill="1" applyAlignment="1">
      <alignment vertical="top" wrapText="1"/>
    </xf>
    <xf numFmtId="0" fontId="4" fillId="2" borderId="0" xfId="0" applyFont="1" applyFill="1" applyAlignment="1">
      <alignment wrapText="1"/>
    </xf>
    <xf numFmtId="0" fontId="8" fillId="0" borderId="87" xfId="0" applyFont="1" applyBorder="1"/>
    <xf numFmtId="0" fontId="8" fillId="0" borderId="88" xfId="0" applyFont="1" applyBorder="1"/>
    <xf numFmtId="0" fontId="0" fillId="0" borderId="87" xfId="0" applyBorder="1" applyAlignment="1">
      <alignment wrapText="1"/>
    </xf>
    <xf numFmtId="0" fontId="0" fillId="0" borderId="88" xfId="0" applyBorder="1" applyAlignment="1">
      <alignment wrapText="1"/>
    </xf>
    <xf numFmtId="0" fontId="46" fillId="9" borderId="89" xfId="0" applyFont="1" applyFill="1" applyBorder="1" applyAlignment="1">
      <alignment horizontal="center" vertical="center"/>
    </xf>
    <xf numFmtId="0" fontId="46" fillId="9" borderId="89" xfId="0" applyFont="1" applyFill="1" applyBorder="1" applyAlignment="1">
      <alignment horizontal="center" vertical="center" wrapText="1"/>
    </xf>
    <xf numFmtId="0" fontId="4" fillId="8" borderId="0" xfId="0" applyFont="1" applyFill="1"/>
    <xf numFmtId="0" fontId="4" fillId="0" borderId="0" xfId="0" applyFont="1" applyProtection="1">
      <protection locked="0"/>
    </xf>
    <xf numFmtId="0" fontId="4" fillId="0" borderId="0" xfId="0" applyFont="1" applyAlignment="1">
      <alignment horizontal="center"/>
    </xf>
    <xf numFmtId="0" fontId="37" fillId="13" borderId="0" xfId="0" applyFont="1" applyFill="1" applyAlignment="1" applyProtection="1">
      <alignment horizontal="center" vertical="center"/>
      <protection locked="0"/>
    </xf>
    <xf numFmtId="166" fontId="10" fillId="4" borderId="90" xfId="4" applyNumberFormat="1" applyFont="1" applyFill="1" applyBorder="1" applyAlignment="1" applyProtection="1">
      <alignment horizontal="center" vertical="center" wrapText="1"/>
      <protection locked="0"/>
    </xf>
    <xf numFmtId="164" fontId="4" fillId="0" borderId="0" xfId="6" applyNumberFormat="1" applyFont="1" applyBorder="1" applyProtection="1">
      <protection locked="0"/>
    </xf>
    <xf numFmtId="0" fontId="4" fillId="0" borderId="0" xfId="0" applyFont="1" applyAlignment="1" applyProtection="1">
      <alignment horizontal="center"/>
      <protection locked="0"/>
    </xf>
    <xf numFmtId="0" fontId="2" fillId="2" borderId="0" xfId="0" applyFont="1" applyFill="1"/>
    <xf numFmtId="0" fontId="4" fillId="2" borderId="0" xfId="0" applyFont="1" applyFill="1" applyAlignment="1">
      <alignment horizontal="right"/>
    </xf>
    <xf numFmtId="0" fontId="33" fillId="2" borderId="81" xfId="0" applyFont="1" applyFill="1" applyBorder="1" applyAlignment="1">
      <alignment horizontal="left" vertical="top" wrapText="1" indent="1"/>
    </xf>
    <xf numFmtId="0" fontId="33" fillId="2" borderId="0" xfId="0" applyFont="1" applyFill="1" applyAlignment="1">
      <alignment horizontal="left" vertical="top" wrapText="1" indent="1"/>
    </xf>
    <xf numFmtId="0" fontId="33" fillId="2" borderId="82" xfId="0" applyFont="1" applyFill="1" applyBorder="1" applyAlignment="1">
      <alignment horizontal="left" vertical="top" wrapText="1" indent="1"/>
    </xf>
    <xf numFmtId="0" fontId="3" fillId="0" borderId="74" xfId="0" applyFont="1" applyBorder="1" applyAlignment="1">
      <alignment horizontal="left" vertical="top" wrapText="1"/>
    </xf>
    <xf numFmtId="0" fontId="4" fillId="0" borderId="0" xfId="0" applyFont="1" applyAlignment="1">
      <alignment horizontal="left" vertical="top" wrapText="1"/>
    </xf>
    <xf numFmtId="0" fontId="39" fillId="2" borderId="74" xfId="0" applyFont="1" applyFill="1" applyBorder="1" applyAlignment="1">
      <alignment horizontal="left" vertical="center" wrapText="1"/>
    </xf>
    <xf numFmtId="0" fontId="39" fillId="2" borderId="0" xfId="0" applyFont="1" applyFill="1" applyAlignment="1">
      <alignment horizontal="left" vertical="center" wrapText="1"/>
    </xf>
    <xf numFmtId="0" fontId="50" fillId="2" borderId="74" xfId="0" applyFont="1" applyFill="1" applyBorder="1" applyAlignment="1">
      <alignment horizontal="left" vertical="center" wrapText="1"/>
    </xf>
    <xf numFmtId="0" fontId="51" fillId="0" borderId="74" xfId="11" applyBorder="1" applyAlignment="1">
      <alignment horizontal="left" vertical="top" wrapText="1"/>
    </xf>
    <xf numFmtId="0" fontId="51" fillId="0" borderId="0" xfId="11" applyBorder="1" applyAlignment="1">
      <alignment horizontal="left" vertical="top" wrapText="1"/>
    </xf>
    <xf numFmtId="0" fontId="3" fillId="2" borderId="74" xfId="0" applyFont="1" applyFill="1" applyBorder="1" applyAlignment="1">
      <alignment horizontal="left" vertical="top" wrapText="1"/>
    </xf>
    <xf numFmtId="0" fontId="3" fillId="2" borderId="0" xfId="0" applyFont="1" applyFill="1" applyAlignment="1">
      <alignment horizontal="left" vertical="top" wrapText="1"/>
    </xf>
    <xf numFmtId="0" fontId="3" fillId="2" borderId="76" xfId="0" applyFont="1" applyFill="1" applyBorder="1" applyAlignment="1">
      <alignment horizontal="left" vertical="top" wrapText="1"/>
    </xf>
    <xf numFmtId="0" fontId="3" fillId="2" borderId="77" xfId="0" applyFont="1" applyFill="1" applyBorder="1" applyAlignment="1">
      <alignment horizontal="left" vertical="top" wrapText="1"/>
    </xf>
    <xf numFmtId="0" fontId="4" fillId="2" borderId="0" xfId="0" applyFont="1" applyFill="1" applyAlignment="1">
      <alignment horizontal="left" vertical="top" wrapText="1"/>
    </xf>
    <xf numFmtId="0" fontId="38" fillId="3" borderId="71" xfId="0" applyFont="1" applyFill="1" applyBorder="1" applyAlignment="1">
      <alignment horizontal="left" vertical="center" indent="1"/>
    </xf>
    <xf numFmtId="0" fontId="38" fillId="3" borderId="72" xfId="0" applyFont="1" applyFill="1" applyBorder="1" applyAlignment="1">
      <alignment horizontal="left" vertical="center" indent="1"/>
    </xf>
    <xf numFmtId="0" fontId="38" fillId="3" borderId="73" xfId="0" applyFont="1" applyFill="1" applyBorder="1" applyAlignment="1">
      <alignment horizontal="left" vertical="center" indent="1"/>
    </xf>
    <xf numFmtId="1" fontId="12" fillId="3" borderId="45" xfId="2" applyNumberFormat="1" applyFont="1" applyFill="1" applyBorder="1" applyAlignment="1" applyProtection="1">
      <alignment horizontal="center" vertical="center" wrapText="1"/>
    </xf>
    <xf numFmtId="1" fontId="12" fillId="3" borderId="49" xfId="2" applyNumberFormat="1" applyFont="1" applyFill="1" applyBorder="1" applyAlignment="1" applyProtection="1">
      <alignment horizontal="center" vertical="center" wrapText="1"/>
    </xf>
    <xf numFmtId="0" fontId="12" fillId="10" borderId="0" xfId="1" applyFont="1" applyFill="1" applyAlignment="1">
      <alignment horizontal="center" vertical="center" wrapText="1"/>
    </xf>
    <xf numFmtId="0" fontId="12" fillId="10" borderId="41" xfId="1" applyFont="1" applyFill="1" applyBorder="1" applyAlignment="1">
      <alignment horizontal="center" vertical="center" wrapText="1"/>
    </xf>
    <xf numFmtId="0" fontId="12" fillId="10" borderId="47" xfId="1" applyFont="1" applyFill="1" applyBorder="1" applyAlignment="1">
      <alignment horizontal="center" vertical="center" wrapText="1"/>
    </xf>
    <xf numFmtId="0" fontId="12" fillId="10" borderId="46" xfId="1" applyFont="1" applyFill="1" applyBorder="1" applyAlignment="1">
      <alignment horizontal="center" vertical="center" wrapText="1"/>
    </xf>
    <xf numFmtId="0" fontId="12" fillId="10" borderId="51" xfId="1" applyFont="1" applyFill="1" applyBorder="1" applyAlignment="1">
      <alignment horizontal="center" vertical="center" wrapText="1"/>
    </xf>
    <xf numFmtId="0" fontId="12" fillId="10" borderId="52" xfId="1" applyFont="1" applyFill="1" applyBorder="1" applyAlignment="1">
      <alignment horizontal="center" vertical="center" wrapText="1"/>
    </xf>
    <xf numFmtId="0" fontId="12" fillId="10" borderId="53" xfId="1" applyFont="1" applyFill="1" applyBorder="1" applyAlignment="1">
      <alignment horizontal="center" vertical="center" wrapText="1"/>
    </xf>
    <xf numFmtId="0" fontId="12" fillId="10" borderId="54" xfId="1" applyFont="1" applyFill="1" applyBorder="1" applyAlignment="1">
      <alignment horizontal="center" vertical="center" wrapText="1"/>
    </xf>
    <xf numFmtId="0" fontId="12" fillId="10" borderId="55" xfId="1" applyFont="1" applyFill="1" applyBorder="1" applyAlignment="1">
      <alignment horizontal="center" vertical="center" wrapText="1"/>
    </xf>
    <xf numFmtId="0" fontId="29" fillId="12" borderId="67" xfId="0" applyFont="1" applyFill="1" applyBorder="1" applyAlignment="1" applyProtection="1">
      <alignment horizontal="center" vertical="center"/>
      <protection locked="0"/>
    </xf>
    <xf numFmtId="0" fontId="29" fillId="12" borderId="68" xfId="0" applyFont="1" applyFill="1" applyBorder="1" applyAlignment="1" applyProtection="1">
      <alignment horizontal="center" vertical="center"/>
      <protection locked="0"/>
    </xf>
    <xf numFmtId="0" fontId="29" fillId="12" borderId="69" xfId="0" applyFont="1" applyFill="1" applyBorder="1" applyAlignment="1" applyProtection="1">
      <alignment horizontal="center" vertical="center"/>
      <protection locked="0"/>
    </xf>
    <xf numFmtId="0" fontId="16" fillId="2" borderId="0" xfId="1" applyFont="1" applyFill="1" applyAlignment="1">
      <alignment horizontal="left"/>
    </xf>
    <xf numFmtId="0" fontId="15" fillId="2" borderId="0" xfId="1" applyFont="1" applyFill="1" applyAlignment="1">
      <alignment horizontal="left" vertical="top" wrapText="1"/>
    </xf>
    <xf numFmtId="164" fontId="0" fillId="2" borderId="13" xfId="2" applyNumberFormat="1" applyFont="1" applyFill="1" applyBorder="1" applyAlignment="1" applyProtection="1">
      <alignment horizontal="right" vertical="center" indent="2"/>
    </xf>
    <xf numFmtId="164" fontId="7" fillId="2" borderId="14" xfId="2" applyNumberFormat="1" applyFont="1" applyFill="1" applyBorder="1" applyAlignment="1" applyProtection="1">
      <alignment horizontal="right" vertical="center" indent="2"/>
    </xf>
    <xf numFmtId="166" fontId="0" fillId="2" borderId="13" xfId="3" applyNumberFormat="1" applyFont="1" applyFill="1" applyBorder="1" applyAlignment="1" applyProtection="1">
      <alignment horizontal="right" vertical="center"/>
    </xf>
    <xf numFmtId="166" fontId="8" fillId="2" borderId="14" xfId="3" applyNumberFormat="1" applyFont="1" applyFill="1" applyBorder="1" applyAlignment="1" applyProtection="1">
      <alignment horizontal="right" vertical="center"/>
    </xf>
    <xf numFmtId="0" fontId="7" fillId="2" borderId="8" xfId="1" applyFill="1" applyBorder="1" applyAlignment="1">
      <alignment horizontal="left" vertical="top" wrapText="1" indent="1"/>
    </xf>
    <xf numFmtId="0" fontId="7" fillId="2" borderId="13" xfId="1" applyFill="1" applyBorder="1" applyAlignment="1">
      <alignment horizontal="left" vertical="top" wrapText="1" indent="1"/>
    </xf>
    <xf numFmtId="166" fontId="0" fillId="2" borderId="13" xfId="3" applyNumberFormat="1" applyFont="1" applyFill="1" applyBorder="1" applyAlignment="1" applyProtection="1">
      <alignment horizontal="right" vertical="center" indent="5"/>
    </xf>
    <xf numFmtId="164" fontId="0" fillId="2" borderId="13" xfId="2" applyNumberFormat="1" applyFont="1" applyFill="1" applyBorder="1" applyAlignment="1" applyProtection="1">
      <alignment horizontal="right" vertical="center" indent="3"/>
    </xf>
    <xf numFmtId="164" fontId="7" fillId="2" borderId="14" xfId="2" applyNumberFormat="1" applyFont="1" applyFill="1" applyBorder="1" applyAlignment="1" applyProtection="1">
      <alignment horizontal="right" vertical="center" indent="3"/>
    </xf>
    <xf numFmtId="166" fontId="8" fillId="2" borderId="14" xfId="3" applyNumberFormat="1" applyFont="1" applyFill="1" applyBorder="1" applyAlignment="1" applyProtection="1">
      <alignment horizontal="right" vertical="center" indent="5"/>
    </xf>
    <xf numFmtId="164" fontId="7" fillId="2" borderId="13" xfId="2" applyNumberFormat="1" applyFont="1" applyFill="1" applyBorder="1" applyAlignment="1" applyProtection="1">
      <alignment horizontal="right" vertical="center" indent="2"/>
    </xf>
    <xf numFmtId="166" fontId="8" fillId="2" borderId="13" xfId="3" applyNumberFormat="1" applyFont="1" applyFill="1" applyBorder="1" applyAlignment="1" applyProtection="1">
      <alignment horizontal="right" vertical="center"/>
    </xf>
    <xf numFmtId="164" fontId="7" fillId="2" borderId="13" xfId="2" applyNumberFormat="1" applyFont="1" applyFill="1" applyBorder="1" applyAlignment="1" applyProtection="1">
      <alignment horizontal="right" vertical="center" indent="3"/>
    </xf>
    <xf numFmtId="166" fontId="8" fillId="2" borderId="13" xfId="3" applyNumberFormat="1" applyFont="1" applyFill="1" applyBorder="1" applyAlignment="1" applyProtection="1">
      <alignment horizontal="right" vertical="center" indent="5"/>
    </xf>
    <xf numFmtId="164" fontId="14" fillId="2" borderId="13" xfId="2" applyNumberFormat="1" applyFont="1" applyFill="1" applyBorder="1" applyAlignment="1" applyProtection="1">
      <alignment horizontal="right" vertical="center" indent="3"/>
    </xf>
    <xf numFmtId="166" fontId="14" fillId="2" borderId="13" xfId="3" applyNumberFormat="1" applyFont="1" applyFill="1" applyBorder="1" applyAlignment="1" applyProtection="1">
      <alignment horizontal="right" vertical="center" indent="5"/>
    </xf>
    <xf numFmtId="164" fontId="14" fillId="2" borderId="13" xfId="2" applyNumberFormat="1" applyFont="1" applyFill="1" applyBorder="1" applyAlignment="1" applyProtection="1">
      <alignment horizontal="right" vertical="center" indent="2"/>
    </xf>
    <xf numFmtId="166" fontId="14" fillId="2" borderId="13" xfId="3" applyNumberFormat="1" applyFont="1" applyFill="1" applyBorder="1" applyAlignment="1" applyProtection="1">
      <alignment horizontal="right" vertical="center"/>
    </xf>
    <xf numFmtId="164" fontId="0" fillId="2" borderId="14" xfId="2" applyNumberFormat="1" applyFont="1" applyFill="1" applyBorder="1" applyAlignment="1" applyProtection="1">
      <alignment horizontal="right" vertical="center" indent="2"/>
    </xf>
    <xf numFmtId="166" fontId="0" fillId="0" borderId="13" xfId="3" applyNumberFormat="1" applyFont="1" applyFill="1" applyBorder="1" applyAlignment="1" applyProtection="1">
      <alignment horizontal="right" vertical="center"/>
    </xf>
    <xf numFmtId="166" fontId="0" fillId="2" borderId="14" xfId="3" applyNumberFormat="1" applyFont="1" applyFill="1" applyBorder="1" applyAlignment="1" applyProtection="1">
      <alignment horizontal="right" vertical="center" indent="5"/>
    </xf>
    <xf numFmtId="164" fontId="0" fillId="2" borderId="14" xfId="2" applyNumberFormat="1" applyFont="1" applyFill="1" applyBorder="1" applyAlignment="1" applyProtection="1">
      <alignment horizontal="right" vertical="center" indent="3"/>
    </xf>
    <xf numFmtId="166" fontId="0" fillId="2" borderId="14" xfId="3" applyNumberFormat="1" applyFont="1" applyFill="1" applyBorder="1" applyAlignment="1" applyProtection="1">
      <alignment horizontal="right" vertical="center"/>
    </xf>
    <xf numFmtId="0" fontId="7" fillId="2" borderId="8" xfId="1" applyFill="1" applyBorder="1" applyAlignment="1">
      <alignment horizontal="left" vertical="center" indent="1"/>
    </xf>
    <xf numFmtId="0" fontId="7" fillId="2" borderId="13" xfId="1" applyFill="1" applyBorder="1" applyAlignment="1">
      <alignment horizontal="left" vertical="center" indent="1"/>
    </xf>
    <xf numFmtId="0" fontId="8" fillId="2" borderId="8" xfId="1" applyFont="1" applyFill="1" applyBorder="1" applyAlignment="1">
      <alignment horizontal="left" vertical="center" indent="1"/>
    </xf>
    <xf numFmtId="0" fontId="8" fillId="2" borderId="13" xfId="1" applyFont="1" applyFill="1" applyBorder="1" applyAlignment="1">
      <alignment horizontal="left" vertical="center" indent="1"/>
    </xf>
    <xf numFmtId="164" fontId="13" fillId="7" borderId="8" xfId="2" applyNumberFormat="1" applyFont="1" applyFill="1" applyBorder="1" applyAlignment="1" applyProtection="1">
      <alignment horizontal="right" vertical="center" indent="13"/>
    </xf>
    <xf numFmtId="164" fontId="13" fillId="7" borderId="9" xfId="2" applyNumberFormat="1" applyFont="1" applyFill="1" applyBorder="1" applyAlignment="1" applyProtection="1">
      <alignment horizontal="right" vertical="center" indent="13"/>
    </xf>
    <xf numFmtId="0" fontId="10" fillId="9" borderId="61" xfId="1" applyFont="1" applyFill="1" applyBorder="1" applyAlignment="1">
      <alignment horizontal="left" vertical="center" indent="1"/>
    </xf>
    <xf numFmtId="0" fontId="10" fillId="9" borderId="3" xfId="1" applyFont="1" applyFill="1" applyBorder="1" applyAlignment="1">
      <alignment horizontal="left" vertical="center" indent="1"/>
    </xf>
    <xf numFmtId="0" fontId="10" fillId="9" borderId="62" xfId="1" applyFont="1" applyFill="1" applyBorder="1" applyAlignment="1">
      <alignment horizontal="left" vertical="center" indent="1"/>
    </xf>
    <xf numFmtId="0" fontId="10" fillId="9" borderId="21" xfId="1" applyFont="1" applyFill="1" applyBorder="1" applyAlignment="1">
      <alignment horizontal="left" vertical="center" indent="1"/>
    </xf>
    <xf numFmtId="0" fontId="8" fillId="5" borderId="5" xfId="1" applyFont="1" applyFill="1" applyBorder="1" applyAlignment="1">
      <alignment horizontal="left" vertical="center" indent="1"/>
    </xf>
    <xf numFmtId="0" fontId="8" fillId="5" borderId="12" xfId="1" applyFont="1" applyFill="1" applyBorder="1" applyAlignment="1">
      <alignment horizontal="left" vertical="center" indent="1"/>
    </xf>
    <xf numFmtId="1" fontId="10" fillId="9" borderId="21" xfId="1" applyNumberFormat="1" applyFont="1" applyFill="1" applyBorder="1" applyAlignment="1">
      <alignment horizontal="right" vertical="center"/>
    </xf>
    <xf numFmtId="164" fontId="13" fillId="7" borderId="10" xfId="2" applyNumberFormat="1" applyFont="1" applyFill="1" applyBorder="1" applyAlignment="1" applyProtection="1">
      <alignment horizontal="right" vertical="center" indent="13"/>
    </xf>
    <xf numFmtId="164" fontId="13" fillId="7" borderId="11" xfId="2" applyNumberFormat="1" applyFont="1" applyFill="1" applyBorder="1" applyAlignment="1" applyProtection="1">
      <alignment horizontal="right" vertical="center" indent="13"/>
    </xf>
    <xf numFmtId="0" fontId="23" fillId="8" borderId="31" xfId="1" applyFont="1" applyFill="1" applyBorder="1" applyAlignment="1">
      <alignment horizontal="center" vertical="center"/>
    </xf>
    <xf numFmtId="0" fontId="23" fillId="8" borderId="33" xfId="1" applyFont="1" applyFill="1" applyBorder="1" applyAlignment="1">
      <alignment horizontal="center" vertical="center"/>
    </xf>
    <xf numFmtId="168" fontId="8" fillId="2" borderId="34" xfId="1" applyNumberFormat="1" applyFont="1" applyFill="1" applyBorder="1" applyAlignment="1">
      <alignment horizontal="center"/>
    </xf>
    <xf numFmtId="168" fontId="8" fillId="2" borderId="35" xfId="1" applyNumberFormat="1" applyFont="1" applyFill="1" applyBorder="1" applyAlignment="1">
      <alignment horizontal="center"/>
    </xf>
    <xf numFmtId="0" fontId="14" fillId="2" borderId="8" xfId="1" applyFont="1" applyFill="1" applyBorder="1" applyAlignment="1">
      <alignment horizontal="left" vertical="center" indent="1"/>
    </xf>
    <xf numFmtId="0" fontId="14" fillId="2" borderId="13" xfId="1" applyFont="1" applyFill="1" applyBorder="1" applyAlignment="1">
      <alignment horizontal="left" vertical="center" indent="1"/>
    </xf>
    <xf numFmtId="0" fontId="8" fillId="2" borderId="10" xfId="1" applyFont="1" applyFill="1" applyBorder="1" applyAlignment="1">
      <alignment horizontal="left" vertical="center" indent="1"/>
    </xf>
    <xf numFmtId="0" fontId="8" fillId="2" borderId="14" xfId="1" applyFont="1" applyFill="1" applyBorder="1" applyAlignment="1">
      <alignment horizontal="left" vertical="center" indent="1"/>
    </xf>
    <xf numFmtId="166" fontId="8" fillId="5" borderId="57" xfId="3" applyNumberFormat="1" applyFont="1" applyFill="1" applyBorder="1" applyAlignment="1" applyProtection="1">
      <alignment horizontal="right" vertical="center" indent="5"/>
    </xf>
    <xf numFmtId="166" fontId="14" fillId="2" borderId="13" xfId="3" applyNumberFormat="1" applyFont="1" applyFill="1" applyBorder="1" applyAlignment="1" applyProtection="1">
      <alignment horizontal="right" vertical="center" indent="6"/>
    </xf>
    <xf numFmtId="166" fontId="8" fillId="5" borderId="57" xfId="3" applyNumberFormat="1" applyFont="1" applyFill="1" applyBorder="1" applyAlignment="1" applyProtection="1">
      <alignment horizontal="right" vertical="center"/>
    </xf>
    <xf numFmtId="169" fontId="24" fillId="2" borderId="34" xfId="1" applyNumberFormat="1" applyFont="1" applyFill="1" applyBorder="1" applyAlignment="1">
      <alignment horizontal="right" vertical="top"/>
    </xf>
    <xf numFmtId="169" fontId="24" fillId="2" borderId="36" xfId="1" applyNumberFormat="1" applyFont="1" applyFill="1" applyBorder="1" applyAlignment="1">
      <alignment horizontal="right" vertical="top"/>
    </xf>
    <xf numFmtId="170" fontId="24" fillId="2" borderId="35" xfId="1" applyNumberFormat="1" applyFont="1" applyFill="1" applyBorder="1" applyAlignment="1">
      <alignment horizontal="left" vertical="top"/>
    </xf>
    <xf numFmtId="170" fontId="24" fillId="2" borderId="38" xfId="1" applyNumberFormat="1" applyFont="1" applyFill="1" applyBorder="1" applyAlignment="1">
      <alignment horizontal="left" vertical="top"/>
    </xf>
    <xf numFmtId="0" fontId="23" fillId="8" borderId="32" xfId="1" applyFont="1" applyFill="1" applyBorder="1" applyAlignment="1">
      <alignment horizontal="center" vertical="center"/>
    </xf>
    <xf numFmtId="0" fontId="10" fillId="4" borderId="17" xfId="1" applyFont="1" applyFill="1" applyBorder="1" applyAlignment="1">
      <alignment horizontal="center" vertical="center"/>
    </xf>
    <xf numFmtId="0" fontId="10" fillId="4" borderId="19" xfId="1" applyFont="1" applyFill="1" applyBorder="1" applyAlignment="1">
      <alignment horizontal="center" vertical="center"/>
    </xf>
    <xf numFmtId="1" fontId="10" fillId="4" borderId="2" xfId="1" applyNumberFormat="1" applyFont="1" applyFill="1" applyBorder="1" applyAlignment="1">
      <alignment horizontal="center" vertical="center" wrapText="1"/>
    </xf>
    <xf numFmtId="164" fontId="10" fillId="4" borderId="2" xfId="1" applyNumberFormat="1" applyFont="1" applyFill="1" applyBorder="1" applyAlignment="1">
      <alignment horizontal="center" vertical="center"/>
    </xf>
    <xf numFmtId="164" fontId="10" fillId="4" borderId="39" xfId="1" applyNumberFormat="1" applyFont="1" applyFill="1" applyBorder="1" applyAlignment="1">
      <alignment horizontal="center" vertical="center"/>
    </xf>
    <xf numFmtId="0" fontId="16" fillId="2" borderId="0" xfId="1" applyFont="1" applyFill="1" applyAlignment="1">
      <alignment horizontal="left" vertical="top"/>
    </xf>
    <xf numFmtId="0" fontId="15" fillId="2" borderId="0" xfId="1" applyFont="1" applyFill="1" applyAlignment="1">
      <alignment horizontal="left" vertical="center" wrapText="1"/>
    </xf>
    <xf numFmtId="164" fontId="13" fillId="5" borderId="5" xfId="2" applyNumberFormat="1" applyFont="1" applyFill="1" applyBorder="1" applyAlignment="1" applyProtection="1">
      <alignment horizontal="right" vertical="center" indent="13"/>
    </xf>
    <xf numFmtId="164" fontId="13" fillId="5" borderId="6" xfId="2" applyNumberFormat="1" applyFont="1" applyFill="1" applyBorder="1" applyAlignment="1" applyProtection="1">
      <alignment horizontal="right" vertical="center" indent="13"/>
    </xf>
    <xf numFmtId="0" fontId="7" fillId="2" borderId="0" xfId="1" applyFill="1" applyAlignment="1">
      <alignment horizontal="center"/>
    </xf>
    <xf numFmtId="9" fontId="10" fillId="3" borderId="18" xfId="2" applyFont="1" applyFill="1" applyBorder="1" applyAlignment="1" applyProtection="1">
      <alignment horizontal="center" vertical="center" wrapText="1"/>
    </xf>
    <xf numFmtId="9" fontId="10" fillId="3" borderId="19" xfId="2" applyFont="1" applyFill="1" applyBorder="1" applyAlignment="1" applyProtection="1">
      <alignment horizontal="center" vertical="center" wrapText="1"/>
    </xf>
    <xf numFmtId="9" fontId="10" fillId="3" borderId="1" xfId="2" applyFont="1" applyFill="1" applyBorder="1" applyAlignment="1" applyProtection="1">
      <alignment horizontal="center" vertical="center" wrapText="1"/>
    </xf>
    <xf numFmtId="9" fontId="10" fillId="3" borderId="23" xfId="2" applyFont="1" applyFill="1" applyBorder="1" applyAlignment="1" applyProtection="1">
      <alignment horizontal="center" vertical="center" wrapText="1"/>
    </xf>
    <xf numFmtId="164" fontId="13" fillId="6" borderId="59" xfId="2" applyNumberFormat="1" applyFont="1" applyFill="1" applyBorder="1" applyAlignment="1" applyProtection="1">
      <alignment horizontal="right" vertical="center" indent="13"/>
    </xf>
    <xf numFmtId="164" fontId="13" fillId="6" borderId="60" xfId="2" applyNumberFormat="1" applyFont="1" applyFill="1" applyBorder="1" applyAlignment="1" applyProtection="1">
      <alignment horizontal="right" vertical="center" indent="13"/>
    </xf>
    <xf numFmtId="0" fontId="12" fillId="3" borderId="43" xfId="1" applyFont="1" applyFill="1" applyBorder="1" applyAlignment="1">
      <alignment horizontal="center" vertical="center" wrapText="1"/>
    </xf>
    <xf numFmtId="1" fontId="12" fillId="3" borderId="43" xfId="2" applyNumberFormat="1" applyFont="1" applyFill="1" applyBorder="1" applyAlignment="1" applyProtection="1">
      <alignment horizontal="center" vertical="center"/>
    </xf>
    <xf numFmtId="164" fontId="12" fillId="3" borderId="43" xfId="2" applyNumberFormat="1" applyFont="1" applyFill="1" applyBorder="1" applyAlignment="1" applyProtection="1">
      <alignment horizontal="center" vertical="center"/>
    </xf>
    <xf numFmtId="171" fontId="24" fillId="2" borderId="36" xfId="1" applyNumberFormat="1" applyFont="1" applyFill="1" applyBorder="1" applyAlignment="1">
      <alignment horizontal="center" vertical="top"/>
    </xf>
    <xf numFmtId="171" fontId="24" fillId="2" borderId="37" xfId="1" applyNumberFormat="1" applyFont="1" applyFill="1" applyBorder="1" applyAlignment="1">
      <alignment horizontal="center" vertical="top"/>
    </xf>
    <xf numFmtId="171" fontId="24" fillId="2" borderId="38" xfId="1" applyNumberFormat="1" applyFont="1" applyFill="1" applyBorder="1" applyAlignment="1">
      <alignment horizontal="center" vertical="top"/>
    </xf>
    <xf numFmtId="0" fontId="10" fillId="9" borderId="3" xfId="1" applyFont="1" applyFill="1" applyBorder="1" applyAlignment="1">
      <alignment horizontal="left" vertical="center" indent="11"/>
    </xf>
    <xf numFmtId="172" fontId="24" fillId="2" borderId="0" xfId="1" applyNumberFormat="1" applyFont="1" applyFill="1" applyAlignment="1">
      <alignment horizontal="left"/>
    </xf>
    <xf numFmtId="172" fontId="24" fillId="2" borderId="35" xfId="1" applyNumberFormat="1" applyFont="1" applyFill="1" applyBorder="1" applyAlignment="1">
      <alignment horizontal="left"/>
    </xf>
    <xf numFmtId="173" fontId="24" fillId="2" borderId="0" xfId="1" applyNumberFormat="1" applyFont="1" applyFill="1" applyAlignment="1">
      <alignment horizontal="left" vertical="center"/>
    </xf>
    <xf numFmtId="173" fontId="24" fillId="2" borderId="35" xfId="1" applyNumberFormat="1" applyFont="1" applyFill="1" applyBorder="1" applyAlignment="1">
      <alignment horizontal="left" vertical="center"/>
    </xf>
    <xf numFmtId="164" fontId="10" fillId="9" borderId="21" xfId="2" applyNumberFormat="1" applyFont="1" applyFill="1" applyBorder="1" applyAlignment="1" applyProtection="1">
      <alignment horizontal="right" vertical="center" indent="2"/>
    </xf>
    <xf numFmtId="164" fontId="8" fillId="5" borderId="57" xfId="2" applyNumberFormat="1" applyFont="1" applyFill="1" applyBorder="1" applyAlignment="1" applyProtection="1">
      <alignment horizontal="right" vertical="center" indent="3"/>
    </xf>
    <xf numFmtId="164" fontId="8" fillId="5" borderId="57" xfId="2" applyNumberFormat="1" applyFont="1" applyFill="1" applyBorder="1" applyAlignment="1" applyProtection="1">
      <alignment horizontal="right" vertical="center" indent="2"/>
    </xf>
    <xf numFmtId="169" fontId="24" fillId="2" borderId="34" xfId="1" applyNumberFormat="1" applyFont="1" applyFill="1" applyBorder="1" applyAlignment="1">
      <alignment horizontal="right"/>
    </xf>
    <xf numFmtId="169" fontId="24" fillId="2" borderId="0" xfId="1" applyNumberFormat="1" applyFont="1" applyFill="1" applyAlignment="1">
      <alignment horizontal="right"/>
    </xf>
    <xf numFmtId="1" fontId="12" fillId="3" borderId="40" xfId="2" applyNumberFormat="1" applyFont="1" applyFill="1" applyBorder="1" applyAlignment="1" applyProtection="1">
      <alignment horizontal="center" vertical="center" wrapText="1"/>
    </xf>
    <xf numFmtId="1" fontId="12" fillId="3" borderId="48" xfId="2" applyNumberFormat="1" applyFont="1" applyFill="1" applyBorder="1" applyAlignment="1" applyProtection="1">
      <alignment horizontal="center" vertical="center" wrapText="1"/>
    </xf>
    <xf numFmtId="169" fontId="24" fillId="2" borderId="34" xfId="1" applyNumberFormat="1" applyFont="1" applyFill="1" applyBorder="1" applyAlignment="1">
      <alignment horizontal="right" vertical="center"/>
    </xf>
    <xf numFmtId="169" fontId="24" fillId="2" borderId="0" xfId="1" applyNumberFormat="1" applyFont="1" applyFill="1" applyAlignment="1">
      <alignment horizontal="right" vertical="center"/>
    </xf>
    <xf numFmtId="0" fontId="12" fillId="3" borderId="42" xfId="1" applyFont="1" applyFill="1" applyBorder="1" applyAlignment="1">
      <alignment horizontal="center" vertical="center" wrapText="1"/>
    </xf>
    <xf numFmtId="0" fontId="12" fillId="3" borderId="50" xfId="1" applyFont="1" applyFill="1" applyBorder="1" applyAlignment="1">
      <alignment horizontal="center" vertical="center" wrapText="1"/>
    </xf>
  </cellXfs>
  <cellStyles count="12">
    <cellStyle name="Comma" xfId="4" builtinId="3"/>
    <cellStyle name="Comma 2" xfId="3" xr:uid="{00000000-0005-0000-0000-000001000000}"/>
    <cellStyle name="Hyperlink" xfId="11" builtinId="8"/>
    <cellStyle name="Normal" xfId="0" builtinId="0"/>
    <cellStyle name="Normal 2" xfId="1" xr:uid="{00000000-0005-0000-0000-000004000000}"/>
    <cellStyle name="Normal 2 2" xfId="5" xr:uid="{00000000-0005-0000-0000-000005000000}"/>
    <cellStyle name="Normal 3" xfId="7" xr:uid="{00000000-0005-0000-0000-000006000000}"/>
    <cellStyle name="Normal 3 2" xfId="8" xr:uid="{A9F91257-EE21-4A08-AF7D-E583A4F08EB9}"/>
    <cellStyle name="Normal 4" xfId="9" xr:uid="{2897E3BB-A643-5D43-B2BE-B393E16C9E27}"/>
    <cellStyle name="Normal 5" xfId="10" xr:uid="{4FD7C5D9-4258-4F03-9EF4-79243F62DB37}"/>
    <cellStyle name="Percent" xfId="6" builtinId="5"/>
    <cellStyle name="Percent 2" xfId="2" xr:uid="{00000000-0005-0000-0000-000008000000}"/>
  </cellStyles>
  <dxfs count="32">
    <dxf>
      <font>
        <strike val="0"/>
        <outline val="0"/>
        <shadow val="0"/>
        <u val="none"/>
        <vertAlign val="baseline"/>
        <sz val="12"/>
        <color theme="1"/>
        <name val="Calibri"/>
        <family val="2"/>
        <scheme val="minor"/>
      </font>
      <numFmt numFmtId="1" formatCode="0"/>
      <fill>
        <patternFill patternType="none">
          <fgColor indexed="64"/>
          <bgColor auto="1"/>
        </patternFill>
      </fill>
      <alignment horizontal="right" textRotation="0" indent="0" justifyLastLine="0" shrinkToFit="0" readingOrder="0"/>
    </dxf>
    <dxf>
      <font>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textRotation="0" indent="0" justifyLastLine="0" shrinkToFit="0" readingOrder="0"/>
    </dxf>
    <dxf>
      <font>
        <strike val="0"/>
        <outline val="0"/>
        <shadow val="0"/>
        <u val="none"/>
        <vertAlign val="baseline"/>
        <sz val="12"/>
        <name val="Calibri"/>
        <family val="2"/>
        <scheme val="minor"/>
      </font>
      <numFmt numFmtId="1" formatCode="0"/>
      <alignment horizontal="right" textRotation="0" indent="0" justifyLastLine="0" shrinkToFit="0" readingOrder="0"/>
    </dxf>
    <dxf>
      <font>
        <strike val="0"/>
        <outline val="0"/>
        <shadow val="0"/>
        <u val="none"/>
        <vertAlign val="baseline"/>
        <sz val="12"/>
        <color theme="1"/>
        <name val="Calibri"/>
        <family val="2"/>
        <scheme val="minor"/>
      </font>
      <numFmt numFmtId="0" formatCode="General"/>
      <fill>
        <patternFill patternType="none">
          <fgColor indexed="64"/>
          <bgColor auto="1"/>
        </patternFill>
      </fill>
      <alignment horizontal="left"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fill>
        <patternFill patternType="none">
          <fgColor indexed="64"/>
          <bgColor auto="1"/>
        </patternFill>
      </fill>
      <alignment horizontal="left" textRotation="0" indent="0" justifyLastLine="0" shrinkToFit="0" readingOrder="0"/>
    </dxf>
    <dxf>
      <border outline="0">
        <bottom style="medium">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A5B8"/>
        </patternFill>
      </fill>
      <alignment horizontal="center" vertical="center" textRotation="0" wrapText="1" indent="0" justifyLastLine="0" shrinkToFit="0" readingOrder="0"/>
      <border diagonalUp="0" diagonalDown="0" outline="0">
        <left style="medium">
          <color theme="0" tint="-0.14996795556505021"/>
        </left>
        <right style="medium">
          <color theme="0" tint="-0.14996795556505021"/>
        </right>
        <top/>
        <bottom/>
      </border>
      <protection locked="0" hidden="0"/>
    </dxf>
    <dxf>
      <font>
        <b val="0"/>
        <i val="0"/>
        <strike val="0"/>
        <condense val="0"/>
        <extend val="0"/>
        <outline val="0"/>
        <shadow val="0"/>
        <u val="none"/>
        <vertAlign val="baseline"/>
        <sz val="11"/>
        <color theme="1"/>
        <name val="Calibri"/>
        <family val="2"/>
        <scheme val="minor"/>
      </font>
      <numFmt numFmtId="166" formatCode="_(* #,##0_);_(* \(#,##0\);_(* &quot;-&quot;??_);_(@_)"/>
      <fill>
        <patternFill patternType="solid">
          <fgColor indexed="64"/>
          <bgColor theme="0"/>
        </patternFill>
      </fill>
      <alignment horizontal="center" vertical="center" textRotation="0" wrapText="0" indent="0" justifyLastLine="0" shrinkToFit="0" readingOrder="0"/>
      <border diagonalUp="0" diagonalDown="0" outline="0">
        <left/>
        <right style="thin">
          <color theme="0" tint="-0.14999847407452621"/>
        </right>
        <top/>
        <bottom/>
      </border>
    </dxf>
    <dxf>
      <font>
        <strike val="0"/>
        <outline val="0"/>
        <shadow val="0"/>
        <u val="none"/>
        <vertAlign val="baseline"/>
        <sz val="12"/>
        <name val="Calibri"/>
        <family val="2"/>
        <scheme val="minor"/>
      </font>
      <numFmt numFmtId="0" formatCode="General"/>
      <alignment horizont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6" formatCode="_(* #,##0_);_(* \(#,##0\);_(* &quot;-&quot;??_);_(@_)"/>
      <fill>
        <patternFill patternType="solid">
          <fgColor indexed="64"/>
          <bgColor theme="0"/>
        </patternFill>
      </fill>
      <alignment horizontal="center" vertical="center" textRotation="0" wrapText="0" indent="0" justifyLastLine="0" shrinkToFit="0" readingOrder="0"/>
      <protection locked="1" hidden="0"/>
    </dxf>
    <dxf>
      <font>
        <strike val="0"/>
        <outline val="0"/>
        <shadow val="0"/>
        <u val="none"/>
        <vertAlign val="baseline"/>
        <sz val="12"/>
        <name val="Calibri"/>
        <family val="2"/>
        <scheme val="minor"/>
      </font>
      <numFmt numFmtId="164" formatCode="0.0%"/>
    </dxf>
    <dxf>
      <font>
        <b val="0"/>
        <i val="0"/>
        <strike val="0"/>
        <condense val="0"/>
        <extend val="0"/>
        <outline val="0"/>
        <shadow val="0"/>
        <u val="none"/>
        <vertAlign val="baseline"/>
        <sz val="11"/>
        <color theme="1"/>
        <name val="Calibri"/>
        <family val="2"/>
        <scheme val="minor"/>
      </font>
      <numFmt numFmtId="166" formatCode="_(* #,##0_);_(* \(#,##0\);_(* &quot;-&quot;??_);_(@_)"/>
      <fill>
        <patternFill patternType="solid">
          <fgColor indexed="64"/>
          <bgColor theme="0"/>
        </patternFill>
      </fill>
      <alignment horizontal="center" vertical="center" textRotation="0" wrapText="0" indent="0" justifyLastLine="0" shrinkToFit="0" readingOrder="0"/>
      <protection locked="1" hidden="0"/>
    </dxf>
    <dxf>
      <font>
        <strike val="0"/>
        <outline val="0"/>
        <shadow val="0"/>
        <u val="none"/>
        <vertAlign val="baseline"/>
        <sz val="12"/>
        <name val="Calibri"/>
        <family val="2"/>
        <scheme val="minor"/>
      </font>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strike val="0"/>
        <outline val="0"/>
        <shadow val="0"/>
        <u val="none"/>
        <vertAlign val="baseline"/>
        <sz val="12"/>
        <name val="Calibri"/>
        <family val="2"/>
        <scheme val="minor"/>
      </font>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border diagonalUp="0" diagonalDown="0" outline="0">
        <left/>
        <right/>
        <top/>
        <bottom/>
      </border>
      <protection locked="1" hidden="0"/>
    </dxf>
    <dxf>
      <font>
        <strike val="0"/>
        <outline val="0"/>
        <shadow val="0"/>
        <u val="none"/>
        <vertAlign val="baseline"/>
        <sz val="12"/>
        <name val="Calibri"/>
        <family val="2"/>
        <scheme val="minor"/>
      </font>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strike val="0"/>
        <outline val="0"/>
        <shadow val="0"/>
        <u val="none"/>
        <vertAlign val="baseline"/>
        <sz val="12"/>
        <name val="Calibri"/>
        <family val="2"/>
        <scheme val="minor"/>
      </font>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strike val="0"/>
        <outline val="0"/>
        <shadow val="0"/>
        <u val="none"/>
        <vertAlign val="baseline"/>
        <sz val="12"/>
        <name val="Calibri"/>
        <family val="2"/>
        <scheme val="minor"/>
      </font>
    </dxf>
    <dxf>
      <font>
        <strike val="0"/>
        <outline val="0"/>
        <shadow val="0"/>
        <u val="none"/>
        <vertAlign val="baseline"/>
        <sz val="12"/>
        <name val="Calibri"/>
        <family val="2"/>
        <scheme val="minor"/>
      </font>
    </dxf>
    <dxf>
      <font>
        <strike val="0"/>
        <outline val="0"/>
        <shadow val="0"/>
        <u val="none"/>
        <vertAlign val="baseline"/>
        <sz val="12"/>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2"/>
        <color theme="1"/>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2"/>
        <color theme="1"/>
        <name val="Calibri"/>
        <family val="2"/>
        <scheme val="minor"/>
      </font>
      <numFmt numFmtId="164" formatCode="0.0%"/>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font>
        <b val="0"/>
        <i val="0"/>
        <strike val="0"/>
        <condense val="0"/>
        <extend val="0"/>
        <outline val="0"/>
        <shadow val="0"/>
        <u val="none"/>
        <vertAlign val="baseline"/>
        <sz val="12"/>
        <color theme="1"/>
        <name val="Calibri"/>
        <family val="2"/>
        <scheme val="minor"/>
      </font>
      <protection locked="0" hidden="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numFmt numFmtId="166" formatCode="_(* #,##0_);_(* \(#,##0\);_(* &quot;-&quot;??_);_(@_)"/>
      <protection locked="0" hidden="0"/>
    </dxf>
    <dxf>
      <font>
        <b/>
        <i val="0"/>
        <strike val="0"/>
        <condense val="0"/>
        <extend val="0"/>
        <outline val="0"/>
        <shadow val="0"/>
        <u val="none"/>
        <vertAlign val="baseline"/>
        <sz val="12"/>
        <color theme="0"/>
        <name val="Calibri"/>
        <family val="2"/>
        <scheme val="minor"/>
      </font>
      <numFmt numFmtId="166" formatCode="_(* #,##0_);_(* \(#,##0\);_(* &quot;-&quot;??_);_(@_)"/>
      <fill>
        <patternFill patternType="solid">
          <fgColor indexed="64"/>
          <bgColor rgb="FF00A5B8"/>
        </patternFill>
      </fill>
      <alignment horizontal="center" vertical="center" textRotation="0" wrapText="1" indent="0" justifyLastLine="0" shrinkToFit="0" readingOrder="0"/>
      <border diagonalUp="0" diagonalDown="0">
        <left style="medium">
          <color theme="0" tint="-0.14996795556505021"/>
        </left>
        <right style="medium">
          <color theme="0" tint="-0.14996795556505021"/>
        </right>
        <top/>
        <bottom/>
      </border>
      <protection locked="0" hidden="0"/>
    </dxf>
  </dxfs>
  <tableStyles count="0" defaultTableStyle="TableStyleMedium2" defaultPivotStyle="PivotStyleLight16"/>
  <colors>
    <mruColors>
      <color rgb="FF2957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https://shvs.org/" TargetMode="External"/><Relationship Id="rId3" Type="http://schemas.openxmlformats.org/officeDocument/2006/relationships/image" Target="../media/image1.png"/><Relationship Id="rId7" Type="http://schemas.openxmlformats.org/officeDocument/2006/relationships/hyperlink" Target="https://www.shadac.org/" TargetMode="External"/><Relationship Id="rId2" Type="http://schemas.openxmlformats.org/officeDocument/2006/relationships/hyperlink" Target="https://www.marylandhbe.com/" TargetMode="External"/><Relationship Id="rId1" Type="http://schemas.openxmlformats.org/officeDocument/2006/relationships/hyperlink" Target="https://experience.arcgis.com/experience/89d6d6fb2fee4a7d9b3be47c9a805a7c/" TargetMode="External"/><Relationship Id="rId6" Type="http://schemas.openxmlformats.org/officeDocument/2006/relationships/hyperlink" Target="https://www.shadac.org/resource-minnesotas-community-and-uninsured-profile" TargetMode="External"/><Relationship Id="rId5" Type="http://schemas.openxmlformats.org/officeDocument/2006/relationships/image" Target="../media/image2.png"/><Relationship Id="rId4" Type="http://schemas.openxmlformats.org/officeDocument/2006/relationships/hyperlink" Target="https://www.marylandhbe.com/uninsured-marylanders-dashboard/"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docs.google.com/forms/d/e/1FAIpQLSeyEAy3MHyEYkTjWz9MYQzL25moYwQ3-wnVTWmKiMPeNmmvig/viewform?usp=header" TargetMode="External"/><Relationship Id="rId1" Type="http://schemas.openxmlformats.org/officeDocument/2006/relationships/hyperlink" Target="https://pollfinder.sos.state.mn.us/" TargetMode="External"/><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http://www.gis.leg.mn/iMaps/districts" TargetMode="External"/><Relationship Id="rId2" Type="http://schemas.openxmlformats.org/officeDocument/2006/relationships/hyperlink" Target="https://pollfinder.sos.state.mn.us/" TargetMode="External"/><Relationship Id="rId1" Type="http://schemas.openxmlformats.org/officeDocument/2006/relationships/hyperlink" Target="https://www.census.gov/programs-surveys/geography/guidance/geo-areas/zctas.html" TargetMode="External"/></Relationships>
</file>

<file path=xl/drawings/drawing1.xml><?xml version="1.0" encoding="utf-8"?>
<xdr:wsDr xmlns:xdr="http://schemas.openxmlformats.org/drawingml/2006/spreadsheetDrawing" xmlns:a="http://schemas.openxmlformats.org/drawingml/2006/main">
  <xdr:twoCellAnchor>
    <xdr:from>
      <xdr:col>2</xdr:col>
      <xdr:colOff>1702593</xdr:colOff>
      <xdr:row>1</xdr:row>
      <xdr:rowOff>956469</xdr:rowOff>
    </xdr:from>
    <xdr:to>
      <xdr:col>2</xdr:col>
      <xdr:colOff>2190749</xdr:colOff>
      <xdr:row>1</xdr:row>
      <xdr:rowOff>1190625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65F83B-257F-5C4F-B691-E0335335FBF4}"/>
            </a:ext>
          </a:extLst>
        </xdr:cNvPr>
        <xdr:cNvSpPr/>
      </xdr:nvSpPr>
      <xdr:spPr>
        <a:xfrm>
          <a:off x="7404893" y="2937669"/>
          <a:ext cx="488156" cy="2341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153988</xdr:colOff>
      <xdr:row>0</xdr:row>
      <xdr:rowOff>644525</xdr:rowOff>
    </xdr:from>
    <xdr:to>
      <xdr:col>1</xdr:col>
      <xdr:colOff>4204788</xdr:colOff>
      <xdr:row>0</xdr:row>
      <xdr:rowOff>1872871</xdr:rowOff>
    </xdr:to>
    <xdr:pic>
      <xdr:nvPicPr>
        <xdr:cNvPr id="3" name="Picture 2">
          <a:hlinkClick xmlns:r="http://schemas.openxmlformats.org/officeDocument/2006/relationships" r:id="rId2"/>
          <a:extLst>
            <a:ext uri="{FF2B5EF4-FFF2-40B4-BE49-F238E27FC236}">
              <a16:creationId xmlns:a16="http://schemas.microsoft.com/office/drawing/2014/main" id="{CE39BCC5-B1C4-2B4F-962D-C1C4C628F5A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7988" y="644525"/>
          <a:ext cx="4050800" cy="1228346"/>
        </a:xfrm>
        <a:prstGeom prst="rect">
          <a:avLst/>
        </a:prstGeom>
      </xdr:spPr>
    </xdr:pic>
    <xdr:clientData/>
  </xdr:twoCellAnchor>
  <xdr:twoCellAnchor editAs="oneCell">
    <xdr:from>
      <xdr:col>1</xdr:col>
      <xdr:colOff>2438400</xdr:colOff>
      <xdr:row>4</xdr:row>
      <xdr:rowOff>208813</xdr:rowOff>
    </xdr:from>
    <xdr:to>
      <xdr:col>2</xdr:col>
      <xdr:colOff>4063999</xdr:colOff>
      <xdr:row>4</xdr:row>
      <xdr:rowOff>4686300</xdr:rowOff>
    </xdr:to>
    <xdr:pic>
      <xdr:nvPicPr>
        <xdr:cNvPr id="5" name="Picture 4">
          <a:hlinkClick xmlns:r="http://schemas.openxmlformats.org/officeDocument/2006/relationships" r:id="rId4"/>
          <a:extLst>
            <a:ext uri="{FF2B5EF4-FFF2-40B4-BE49-F238E27FC236}">
              <a16:creationId xmlns:a16="http://schemas.microsoft.com/office/drawing/2014/main" id="{548EEB73-9357-A919-52A0-3C16E2FB5932}"/>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5442" r="7661" b="2219"/>
        <a:stretch>
          <a:fillRect/>
        </a:stretch>
      </xdr:blipFill>
      <xdr:spPr>
        <a:xfrm>
          <a:off x="2692400" y="5911113"/>
          <a:ext cx="7073899" cy="4477487"/>
        </a:xfrm>
        <a:prstGeom prst="rect">
          <a:avLst/>
        </a:prstGeom>
      </xdr:spPr>
    </xdr:pic>
    <xdr:clientData/>
  </xdr:twoCellAnchor>
  <xdr:twoCellAnchor>
    <xdr:from>
      <xdr:col>1</xdr:col>
      <xdr:colOff>2641600</xdr:colOff>
      <xdr:row>2</xdr:row>
      <xdr:rowOff>584200</xdr:rowOff>
    </xdr:from>
    <xdr:to>
      <xdr:col>2</xdr:col>
      <xdr:colOff>1054100</xdr:colOff>
      <xdr:row>2</xdr:row>
      <xdr:rowOff>787400</xdr:rowOff>
    </xdr:to>
    <xdr:sp macro="" textlink="">
      <xdr:nvSpPr>
        <xdr:cNvPr id="6" name="TextBox 5">
          <a:hlinkClick xmlns:r="http://schemas.openxmlformats.org/officeDocument/2006/relationships" r:id="rId6"/>
          <a:extLst>
            <a:ext uri="{FF2B5EF4-FFF2-40B4-BE49-F238E27FC236}">
              <a16:creationId xmlns:a16="http://schemas.microsoft.com/office/drawing/2014/main" id="{62216C3B-AD3E-2330-0589-6F5EDB81C37D}"/>
            </a:ext>
          </a:extLst>
        </xdr:cNvPr>
        <xdr:cNvSpPr txBox="1"/>
      </xdr:nvSpPr>
      <xdr:spPr>
        <a:xfrm>
          <a:off x="2895600" y="4521200"/>
          <a:ext cx="3860800" cy="203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1549400</xdr:colOff>
      <xdr:row>1</xdr:row>
      <xdr:rowOff>304800</xdr:rowOff>
    </xdr:from>
    <xdr:to>
      <xdr:col>1</xdr:col>
      <xdr:colOff>4533900</xdr:colOff>
      <xdr:row>1</xdr:row>
      <xdr:rowOff>533400</xdr:rowOff>
    </xdr:to>
    <xdr:sp macro="" textlink="">
      <xdr:nvSpPr>
        <xdr:cNvPr id="7" name="TextBox 6">
          <a:hlinkClick xmlns:r="http://schemas.openxmlformats.org/officeDocument/2006/relationships" r:id="rId2"/>
          <a:extLst>
            <a:ext uri="{FF2B5EF4-FFF2-40B4-BE49-F238E27FC236}">
              <a16:creationId xmlns:a16="http://schemas.microsoft.com/office/drawing/2014/main" id="{B1CC509F-B8DC-4360-E1D6-84456E727BC5}"/>
            </a:ext>
          </a:extLst>
        </xdr:cNvPr>
        <xdr:cNvSpPr txBox="1"/>
      </xdr:nvSpPr>
      <xdr:spPr>
        <a:xfrm>
          <a:off x="1803400" y="2552700"/>
          <a:ext cx="298450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2717800</xdr:colOff>
      <xdr:row>2</xdr:row>
      <xdr:rowOff>850900</xdr:rowOff>
    </xdr:from>
    <xdr:to>
      <xdr:col>1</xdr:col>
      <xdr:colOff>3492500</xdr:colOff>
      <xdr:row>2</xdr:row>
      <xdr:rowOff>1104900</xdr:rowOff>
    </xdr:to>
    <xdr:sp macro="" textlink="">
      <xdr:nvSpPr>
        <xdr:cNvPr id="8" name="TextBox 7">
          <a:hlinkClick xmlns:r="http://schemas.openxmlformats.org/officeDocument/2006/relationships" r:id="rId7"/>
          <a:extLst>
            <a:ext uri="{FF2B5EF4-FFF2-40B4-BE49-F238E27FC236}">
              <a16:creationId xmlns:a16="http://schemas.microsoft.com/office/drawing/2014/main" id="{5411B7AE-2E24-D71C-CB6B-C26D08E62D14}"/>
            </a:ext>
          </a:extLst>
        </xdr:cNvPr>
        <xdr:cNvSpPr txBox="1"/>
      </xdr:nvSpPr>
      <xdr:spPr>
        <a:xfrm>
          <a:off x="2971800" y="4787900"/>
          <a:ext cx="77470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xdr:col>
      <xdr:colOff>2171700</xdr:colOff>
      <xdr:row>2</xdr:row>
      <xdr:rowOff>863600</xdr:rowOff>
    </xdr:from>
    <xdr:to>
      <xdr:col>2</xdr:col>
      <xdr:colOff>5715000</xdr:colOff>
      <xdr:row>2</xdr:row>
      <xdr:rowOff>1079500</xdr:rowOff>
    </xdr:to>
    <xdr:sp macro="" textlink="">
      <xdr:nvSpPr>
        <xdr:cNvPr id="9" name="TextBox 8">
          <a:hlinkClick xmlns:r="http://schemas.openxmlformats.org/officeDocument/2006/relationships" r:id="rId8"/>
          <a:extLst>
            <a:ext uri="{FF2B5EF4-FFF2-40B4-BE49-F238E27FC236}">
              <a16:creationId xmlns:a16="http://schemas.microsoft.com/office/drawing/2014/main" id="{A536394E-9A34-FF47-403F-72B94BB584C6}"/>
            </a:ext>
          </a:extLst>
        </xdr:cNvPr>
        <xdr:cNvSpPr txBox="1"/>
      </xdr:nvSpPr>
      <xdr:spPr>
        <a:xfrm>
          <a:off x="7874000" y="4800600"/>
          <a:ext cx="3543300" cy="215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1979084</xdr:colOff>
      <xdr:row>18</xdr:row>
      <xdr:rowOff>402168</xdr:rowOff>
    </xdr:from>
    <xdr:to>
      <xdr:col>1</xdr:col>
      <xdr:colOff>3577168</xdr:colOff>
      <xdr:row>18</xdr:row>
      <xdr:rowOff>560918</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F6E5B61B-51AE-5F4A-9C74-82CC144DC42C}"/>
            </a:ext>
          </a:extLst>
        </xdr:cNvPr>
        <xdr:cNvSpPr/>
      </xdr:nvSpPr>
      <xdr:spPr>
        <a:xfrm>
          <a:off x="2233084" y="7145868"/>
          <a:ext cx="1598084" cy="15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1979084</xdr:colOff>
      <xdr:row>18</xdr:row>
      <xdr:rowOff>179918</xdr:rowOff>
    </xdr:from>
    <xdr:to>
      <xdr:col>1</xdr:col>
      <xdr:colOff>3926417</xdr:colOff>
      <xdr:row>18</xdr:row>
      <xdr:rowOff>359834</xdr:rowOff>
    </xdr:to>
    <xdr:sp macro="" textlink="">
      <xdr:nvSpPr>
        <xdr:cNvPr id="6" name="Rectangle 5">
          <a:extLst>
            <a:ext uri="{FF2B5EF4-FFF2-40B4-BE49-F238E27FC236}">
              <a16:creationId xmlns:a16="http://schemas.microsoft.com/office/drawing/2014/main" id="{22836DEA-2B83-4641-9915-3B011A2E034B}"/>
            </a:ext>
          </a:extLst>
        </xdr:cNvPr>
        <xdr:cNvSpPr/>
      </xdr:nvSpPr>
      <xdr:spPr>
        <a:xfrm>
          <a:off x="2233084" y="6923618"/>
          <a:ext cx="1947333" cy="1799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145677</xdr:colOff>
      <xdr:row>2</xdr:row>
      <xdr:rowOff>490070</xdr:rowOff>
    </xdr:from>
    <xdr:to>
      <xdr:col>9</xdr:col>
      <xdr:colOff>496234</xdr:colOff>
      <xdr:row>8</xdr:row>
      <xdr:rowOff>38100</xdr:rowOff>
    </xdr:to>
    <xdr:sp macro="" textlink="">
      <xdr:nvSpPr>
        <xdr:cNvPr id="10" name="TextBox 9">
          <a:hlinkClick xmlns:r="http://schemas.openxmlformats.org/officeDocument/2006/relationships" r:id="rId2"/>
          <a:extLst>
            <a:ext uri="{FF2B5EF4-FFF2-40B4-BE49-F238E27FC236}">
              <a16:creationId xmlns:a16="http://schemas.microsoft.com/office/drawing/2014/main" id="{89FE329A-9DAE-334E-821E-E4F93436A9D1}"/>
            </a:ext>
          </a:extLst>
        </xdr:cNvPr>
        <xdr:cNvSpPr txBox="1"/>
      </xdr:nvSpPr>
      <xdr:spPr>
        <a:xfrm>
          <a:off x="15017377" y="1353670"/>
          <a:ext cx="2446057" cy="12244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000" b="1">
              <a:solidFill>
                <a:schemeClr val="bg1"/>
              </a:solidFill>
            </a:rPr>
            <a:t>Provide</a:t>
          </a:r>
          <a:r>
            <a:rPr lang="en-US" sz="2000" b="1" baseline="0">
              <a:solidFill>
                <a:schemeClr val="bg1"/>
              </a:solidFill>
            </a:rPr>
            <a:t> Feedback!</a:t>
          </a:r>
          <a:endParaRPr lang="en-US" sz="2000" b="1">
            <a:solidFill>
              <a:schemeClr val="bg1"/>
            </a:solidFill>
          </a:endParaRPr>
        </a:p>
      </xdr:txBody>
    </xdr:sp>
    <xdr:clientData/>
  </xdr:twoCellAnchor>
  <xdr:twoCellAnchor editAs="oneCell">
    <xdr:from>
      <xdr:col>3</xdr:col>
      <xdr:colOff>554892</xdr:colOff>
      <xdr:row>18</xdr:row>
      <xdr:rowOff>127000</xdr:rowOff>
    </xdr:from>
    <xdr:to>
      <xdr:col>4</xdr:col>
      <xdr:colOff>2222500</xdr:colOff>
      <xdr:row>21</xdr:row>
      <xdr:rowOff>1722629</xdr:rowOff>
    </xdr:to>
    <xdr:pic>
      <xdr:nvPicPr>
        <xdr:cNvPr id="12" name="Picture 11">
          <a:extLst>
            <a:ext uri="{FF2B5EF4-FFF2-40B4-BE49-F238E27FC236}">
              <a16:creationId xmlns:a16="http://schemas.microsoft.com/office/drawing/2014/main" id="{437B9C24-13DB-2671-BF6A-5A67D0807A6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39412"/>
        <a:stretch>
          <a:fillRect/>
        </a:stretch>
      </xdr:blipFill>
      <xdr:spPr>
        <a:xfrm>
          <a:off x="6815992" y="8153400"/>
          <a:ext cx="7255608" cy="2611629"/>
        </a:xfrm>
        <a:prstGeom prst="rect">
          <a:avLst/>
        </a:prstGeom>
        <a:ln w="19050">
          <a:solidFill>
            <a:schemeClr val="accent1"/>
          </a:solidFill>
        </a:ln>
      </xdr:spPr>
    </xdr:pic>
    <xdr:clientData/>
  </xdr:twoCellAnchor>
  <xdr:twoCellAnchor>
    <xdr:from>
      <xdr:col>3</xdr:col>
      <xdr:colOff>4648200</xdr:colOff>
      <xdr:row>12</xdr:row>
      <xdr:rowOff>1574800</xdr:rowOff>
    </xdr:from>
    <xdr:to>
      <xdr:col>4</xdr:col>
      <xdr:colOff>2184400</xdr:colOff>
      <xdr:row>18</xdr:row>
      <xdr:rowOff>12700</xdr:rowOff>
    </xdr:to>
    <xdr:grpSp>
      <xdr:nvGrpSpPr>
        <xdr:cNvPr id="17" name="Group 16">
          <a:extLst>
            <a:ext uri="{FF2B5EF4-FFF2-40B4-BE49-F238E27FC236}">
              <a16:creationId xmlns:a16="http://schemas.microsoft.com/office/drawing/2014/main" id="{18014A59-7ADF-DCA4-CAA4-AEB7EA99C397}"/>
            </a:ext>
          </a:extLst>
        </xdr:cNvPr>
        <xdr:cNvGrpSpPr/>
      </xdr:nvGrpSpPr>
      <xdr:grpSpPr>
        <a:xfrm>
          <a:off x="11201400" y="5080000"/>
          <a:ext cx="3124200" cy="2768600"/>
          <a:chOff x="5486400" y="2363355"/>
          <a:chExt cx="3098800" cy="5194795"/>
        </a:xfrm>
      </xdr:grpSpPr>
      <xdr:pic>
        <xdr:nvPicPr>
          <xdr:cNvPr id="13" name="Picture 12">
            <a:extLst>
              <a:ext uri="{FF2B5EF4-FFF2-40B4-BE49-F238E27FC236}">
                <a16:creationId xmlns:a16="http://schemas.microsoft.com/office/drawing/2014/main" id="{CC8682AD-07EC-1736-4A6B-2D364CB724CC}"/>
              </a:ext>
            </a:extLst>
          </xdr:cNvPr>
          <xdr:cNvPicPr>
            <a:picLocks noChangeAspect="1"/>
          </xdr:cNvPicPr>
        </xdr:nvPicPr>
        <xdr:blipFill rotWithShape="1">
          <a:blip xmlns:r="http://schemas.openxmlformats.org/officeDocument/2006/relationships" r:embed="rId4"/>
          <a:srcRect l="-1" r="-10986" b="5703"/>
          <a:stretch>
            <a:fillRect/>
          </a:stretch>
        </xdr:blipFill>
        <xdr:spPr>
          <a:xfrm>
            <a:off x="5486400" y="2363355"/>
            <a:ext cx="3098800" cy="5194795"/>
          </a:xfrm>
          <a:prstGeom prst="rect">
            <a:avLst/>
          </a:prstGeom>
          <a:ln w="19050">
            <a:solidFill>
              <a:schemeClr val="accent1"/>
            </a:solidFill>
          </a:ln>
        </xdr:spPr>
      </xdr:pic>
      <xdr:grpSp>
        <xdr:nvGrpSpPr>
          <xdr:cNvPr id="16" name="Group 15">
            <a:extLst>
              <a:ext uri="{FF2B5EF4-FFF2-40B4-BE49-F238E27FC236}">
                <a16:creationId xmlns:a16="http://schemas.microsoft.com/office/drawing/2014/main" id="{94C2F931-3E29-4A30-8B26-3DF4514D331B}"/>
              </a:ext>
            </a:extLst>
          </xdr:cNvPr>
          <xdr:cNvGrpSpPr/>
        </xdr:nvGrpSpPr>
        <xdr:grpSpPr>
          <a:xfrm>
            <a:off x="5829300" y="2746167"/>
            <a:ext cx="1295400" cy="4751203"/>
            <a:chOff x="5829300" y="2746167"/>
            <a:chExt cx="1295400" cy="4751203"/>
          </a:xfrm>
        </xdr:grpSpPr>
        <xdr:sp macro="" textlink="">
          <xdr:nvSpPr>
            <xdr:cNvPr id="14" name="Oval 13">
              <a:extLst>
                <a:ext uri="{FF2B5EF4-FFF2-40B4-BE49-F238E27FC236}">
                  <a16:creationId xmlns:a16="http://schemas.microsoft.com/office/drawing/2014/main" id="{868810CF-2208-2923-F1DB-FBF093529ED0}"/>
                </a:ext>
              </a:extLst>
            </xdr:cNvPr>
            <xdr:cNvSpPr/>
          </xdr:nvSpPr>
          <xdr:spPr>
            <a:xfrm>
              <a:off x="5829300" y="2746167"/>
              <a:ext cx="444500" cy="254000"/>
            </a:xfrm>
            <a:prstGeom prst="ellipse">
              <a:avLst/>
            </a:prstGeom>
            <a:noFill/>
            <a:ln w="38100" cap="flat" cmpd="sng" algn="ctr">
              <a:solidFill>
                <a:schemeClr val="accent4"/>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4"/>
            </a:fontRef>
          </xdr:style>
          <xdr:txBody>
            <a:bodyPr vertOverflow="clip" horzOverflow="clip" rtlCol="0" anchor="t"/>
            <a:lstStyle/>
            <a:p>
              <a:pPr algn="l"/>
              <a:endParaRPr lang="en-US" sz="1100"/>
            </a:p>
          </xdr:txBody>
        </xdr:sp>
        <xdr:sp macro="" textlink="">
          <xdr:nvSpPr>
            <xdr:cNvPr id="15" name="Oval 14">
              <a:extLst>
                <a:ext uri="{FF2B5EF4-FFF2-40B4-BE49-F238E27FC236}">
                  <a16:creationId xmlns:a16="http://schemas.microsoft.com/office/drawing/2014/main" id="{8674A66B-E748-674B-848F-6491921BC9C1}"/>
                </a:ext>
              </a:extLst>
            </xdr:cNvPr>
            <xdr:cNvSpPr/>
          </xdr:nvSpPr>
          <xdr:spPr>
            <a:xfrm>
              <a:off x="6680200" y="7266462"/>
              <a:ext cx="444500" cy="230908"/>
            </a:xfrm>
            <a:prstGeom prst="ellipse">
              <a:avLst/>
            </a:prstGeom>
            <a:noFill/>
            <a:ln w="38100" cap="flat" cmpd="sng" algn="ctr">
              <a:solidFill>
                <a:schemeClr val="accent4"/>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4"/>
            </a:fontRef>
          </xdr:style>
          <xdr:txBody>
            <a:bodyPr vertOverflow="clip" horzOverflow="clip" rtlCol="0" anchor="t"/>
            <a:lstStyle/>
            <a:p>
              <a:pPr algn="l"/>
              <a:endParaRPr lang="en-US" sz="1100"/>
            </a:p>
          </xdr:txBody>
        </xdr:sp>
      </xdr:grpSp>
    </xdr:grpSp>
    <xdr:clientData/>
  </xdr:twoCellAnchor>
  <xdr:twoCellAnchor>
    <xdr:from>
      <xdr:col>3</xdr:col>
      <xdr:colOff>558800</xdr:colOff>
      <xdr:row>12</xdr:row>
      <xdr:rowOff>1600201</xdr:rowOff>
    </xdr:from>
    <xdr:to>
      <xdr:col>3</xdr:col>
      <xdr:colOff>4495800</xdr:colOff>
      <xdr:row>18</xdr:row>
      <xdr:rowOff>12701</xdr:rowOff>
    </xdr:to>
    <xdr:grpSp>
      <xdr:nvGrpSpPr>
        <xdr:cNvPr id="22" name="Group 21">
          <a:extLst>
            <a:ext uri="{FF2B5EF4-FFF2-40B4-BE49-F238E27FC236}">
              <a16:creationId xmlns:a16="http://schemas.microsoft.com/office/drawing/2014/main" id="{AF79663A-90DE-7100-8BF6-F04FD49EE97C}"/>
            </a:ext>
          </a:extLst>
        </xdr:cNvPr>
        <xdr:cNvGrpSpPr/>
      </xdr:nvGrpSpPr>
      <xdr:grpSpPr>
        <a:xfrm>
          <a:off x="7112000" y="5105401"/>
          <a:ext cx="3937000" cy="2743200"/>
          <a:chOff x="9740900" y="442939"/>
          <a:chExt cx="3937000" cy="4408450"/>
        </a:xfrm>
      </xdr:grpSpPr>
      <xdr:pic>
        <xdr:nvPicPr>
          <xdr:cNvPr id="3" name="Picture 2">
            <a:extLst>
              <a:ext uri="{FF2B5EF4-FFF2-40B4-BE49-F238E27FC236}">
                <a16:creationId xmlns:a16="http://schemas.microsoft.com/office/drawing/2014/main" id="{1898DF4D-57F6-19F5-9620-8427E5255D6E}"/>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045" t="8368" r="20097" b="4614"/>
          <a:stretch>
            <a:fillRect/>
          </a:stretch>
        </xdr:blipFill>
        <xdr:spPr>
          <a:xfrm>
            <a:off x="9740900" y="442939"/>
            <a:ext cx="3937000" cy="4408450"/>
          </a:xfrm>
          <a:prstGeom prst="rect">
            <a:avLst/>
          </a:prstGeom>
          <a:ln w="19050">
            <a:solidFill>
              <a:schemeClr val="accent1"/>
            </a:solidFill>
          </a:ln>
        </xdr:spPr>
      </xdr:pic>
      <xdr:sp macro="" textlink="">
        <xdr:nvSpPr>
          <xdr:cNvPr id="20" name="Oval 19">
            <a:extLst>
              <a:ext uri="{FF2B5EF4-FFF2-40B4-BE49-F238E27FC236}">
                <a16:creationId xmlns:a16="http://schemas.microsoft.com/office/drawing/2014/main" id="{CA6E2113-345F-40C2-B528-979141D7C0BA}"/>
              </a:ext>
            </a:extLst>
          </xdr:cNvPr>
          <xdr:cNvSpPr/>
        </xdr:nvSpPr>
        <xdr:spPr>
          <a:xfrm>
            <a:off x="12852400" y="1333500"/>
            <a:ext cx="342900" cy="317500"/>
          </a:xfrm>
          <a:prstGeom prst="ellipse">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4"/>
          </a:fontRef>
        </xdr:style>
        <xdr:txBody>
          <a:bodyPr vertOverflow="clip" horzOverflow="clip" rtlCol="0" anchor="t"/>
          <a:lstStyle/>
          <a:p>
            <a:pPr algn="l"/>
            <a:endParaRPr lang="en-US" sz="1100"/>
          </a:p>
        </xdr:txBody>
      </xdr:sp>
    </xdr:grpSp>
    <xdr:clientData/>
  </xdr:twoCellAnchor>
  <xdr:twoCellAnchor>
    <xdr:from>
      <xdr:col>3</xdr:col>
      <xdr:colOff>558800</xdr:colOff>
      <xdr:row>2</xdr:row>
      <xdr:rowOff>161452</xdr:rowOff>
    </xdr:from>
    <xdr:to>
      <xdr:col>4</xdr:col>
      <xdr:colOff>2171700</xdr:colOff>
      <xdr:row>12</xdr:row>
      <xdr:rowOff>1444152</xdr:rowOff>
    </xdr:to>
    <xdr:grpSp>
      <xdr:nvGrpSpPr>
        <xdr:cNvPr id="23" name="Group 22">
          <a:extLst>
            <a:ext uri="{FF2B5EF4-FFF2-40B4-BE49-F238E27FC236}">
              <a16:creationId xmlns:a16="http://schemas.microsoft.com/office/drawing/2014/main" id="{BC471FF2-7D50-98A3-60B1-8F258E734CCE}"/>
            </a:ext>
          </a:extLst>
        </xdr:cNvPr>
        <xdr:cNvGrpSpPr/>
      </xdr:nvGrpSpPr>
      <xdr:grpSpPr>
        <a:xfrm>
          <a:off x="7112000" y="1025052"/>
          <a:ext cx="7200900" cy="3924300"/>
          <a:chOff x="5867400" y="857752"/>
          <a:chExt cx="7200900" cy="2014828"/>
        </a:xfrm>
      </xdr:grpSpPr>
      <xdr:pic>
        <xdr:nvPicPr>
          <xdr:cNvPr id="9" name="Picture 8">
            <a:extLst>
              <a:ext uri="{FF2B5EF4-FFF2-40B4-BE49-F238E27FC236}">
                <a16:creationId xmlns:a16="http://schemas.microsoft.com/office/drawing/2014/main" id="{AA7F0A38-FF44-BD4C-8942-143D07F1533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0" r="16873"/>
          <a:stretch>
            <a:fillRect/>
          </a:stretch>
        </xdr:blipFill>
        <xdr:spPr>
          <a:xfrm>
            <a:off x="5867400" y="857752"/>
            <a:ext cx="7200900" cy="2014828"/>
          </a:xfrm>
          <a:prstGeom prst="rect">
            <a:avLst/>
          </a:prstGeom>
          <a:ln w="19050">
            <a:solidFill>
              <a:schemeClr val="accent1"/>
            </a:solidFill>
          </a:ln>
        </xdr:spPr>
      </xdr:pic>
      <xdr:sp macro="" textlink="">
        <xdr:nvSpPr>
          <xdr:cNvPr id="21" name="Oval 20">
            <a:extLst>
              <a:ext uri="{FF2B5EF4-FFF2-40B4-BE49-F238E27FC236}">
                <a16:creationId xmlns:a16="http://schemas.microsoft.com/office/drawing/2014/main" id="{45AB8AAF-9621-1D46-8DA3-E488D41690A4}"/>
              </a:ext>
            </a:extLst>
          </xdr:cNvPr>
          <xdr:cNvSpPr/>
        </xdr:nvSpPr>
        <xdr:spPr>
          <a:xfrm>
            <a:off x="7391400" y="1000235"/>
            <a:ext cx="1638300" cy="342900"/>
          </a:xfrm>
          <a:prstGeom prst="ellipse">
            <a:avLst/>
          </a:prstGeom>
          <a:noFill/>
          <a:ln w="3810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4"/>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2</xdr:col>
      <xdr:colOff>2047950</xdr:colOff>
      <xdr:row>1</xdr:row>
      <xdr:rowOff>548429</xdr:rowOff>
    </xdr:from>
    <xdr:to>
      <xdr:col>2</xdr:col>
      <xdr:colOff>2232735</xdr:colOff>
      <xdr:row>2</xdr:row>
      <xdr:rowOff>167428</xdr:rowOff>
    </xdr:to>
    <xdr:sp macro="" textlink="">
      <xdr:nvSpPr>
        <xdr:cNvPr id="2" name="Bent-Up Arrow 1">
          <a:extLst>
            <a:ext uri="{FF2B5EF4-FFF2-40B4-BE49-F238E27FC236}">
              <a16:creationId xmlns:a16="http://schemas.microsoft.com/office/drawing/2014/main" id="{00000000-0008-0000-0200-000002000000}"/>
            </a:ext>
          </a:extLst>
        </xdr:cNvPr>
        <xdr:cNvSpPr/>
      </xdr:nvSpPr>
      <xdr:spPr>
        <a:xfrm rot="10800000" flipH="1">
          <a:off x="4926617" y="749512"/>
          <a:ext cx="184785" cy="201083"/>
        </a:xfrm>
        <a:prstGeom prst="bentUpArrow">
          <a:avLst/>
        </a:prstGeom>
        <a:solidFill>
          <a:sysClr val="window" lastClr="FFFFFF"/>
        </a:solid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10583</xdr:colOff>
      <xdr:row>1</xdr:row>
      <xdr:rowOff>179917</xdr:rowOff>
    </xdr:from>
    <xdr:to>
      <xdr:col>1</xdr:col>
      <xdr:colOff>2418778</xdr:colOff>
      <xdr:row>3</xdr:row>
      <xdr:rowOff>116417</xdr:rowOff>
    </xdr:to>
    <xdr:pic>
      <xdr:nvPicPr>
        <xdr:cNvPr id="3" name="Picture 2">
          <a:extLst>
            <a:ext uri="{FF2B5EF4-FFF2-40B4-BE49-F238E27FC236}">
              <a16:creationId xmlns:a16="http://schemas.microsoft.com/office/drawing/2014/main" id="{5C5CD0A7-1BAB-2B45-876F-189A423A2E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6916" y="381000"/>
          <a:ext cx="2408195" cy="730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6212417</xdr:colOff>
      <xdr:row>5</xdr:row>
      <xdr:rowOff>190501</xdr:rowOff>
    </xdr:from>
    <xdr:to>
      <xdr:col>1</xdr:col>
      <xdr:colOff>9323917</xdr:colOff>
      <xdr:row>5</xdr:row>
      <xdr:rowOff>381001</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67C7D01-9CF5-FA4B-941A-885B7B618F41}"/>
            </a:ext>
          </a:extLst>
        </xdr:cNvPr>
        <xdr:cNvSpPr/>
      </xdr:nvSpPr>
      <xdr:spPr>
        <a:xfrm>
          <a:off x="1399117" y="1143001"/>
          <a:ext cx="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7217833</xdr:colOff>
      <xdr:row>4</xdr:row>
      <xdr:rowOff>370418</xdr:rowOff>
    </xdr:from>
    <xdr:to>
      <xdr:col>1</xdr:col>
      <xdr:colOff>8815917</xdr:colOff>
      <xdr:row>4</xdr:row>
      <xdr:rowOff>603251</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2B843330-A648-854A-970C-CD70D520621C}"/>
            </a:ext>
          </a:extLst>
        </xdr:cNvPr>
        <xdr:cNvSpPr/>
      </xdr:nvSpPr>
      <xdr:spPr>
        <a:xfrm>
          <a:off x="1401233" y="954618"/>
          <a:ext cx="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3312584</xdr:colOff>
      <xdr:row>4</xdr:row>
      <xdr:rowOff>359834</xdr:rowOff>
    </xdr:from>
    <xdr:to>
      <xdr:col>1</xdr:col>
      <xdr:colOff>5259917</xdr:colOff>
      <xdr:row>4</xdr:row>
      <xdr:rowOff>582084</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291E5ADE-D92E-884F-8E4B-FAF832E20E35}"/>
            </a:ext>
          </a:extLst>
        </xdr:cNvPr>
        <xdr:cNvSpPr/>
      </xdr:nvSpPr>
      <xdr:spPr>
        <a:xfrm>
          <a:off x="1394884" y="956734"/>
          <a:ext cx="4233"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6212417</xdr:colOff>
      <xdr:row>6</xdr:row>
      <xdr:rowOff>190501</xdr:rowOff>
    </xdr:from>
    <xdr:to>
      <xdr:col>1</xdr:col>
      <xdr:colOff>9323917</xdr:colOff>
      <xdr:row>6</xdr:row>
      <xdr:rowOff>381001</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E3E066AB-2F05-ED48-B77E-222F37B2FE5D}"/>
            </a:ext>
          </a:extLst>
        </xdr:cNvPr>
        <xdr:cNvSpPr/>
      </xdr:nvSpPr>
      <xdr:spPr>
        <a:xfrm>
          <a:off x="6466417" y="2298701"/>
          <a:ext cx="3111500"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B096187-C294-C34D-A194-DAAEC29BC9C2}" name="Table4" displayName="Table4" ref="A1:E25" totalsRowShown="0" headerRowDxfId="31" dataDxfId="30" tableBorderDxfId="29" headerRowCellStyle="Comma">
  <autoFilter ref="A1:E25" xr:uid="{11005BD4-49EF-2948-92ED-F4E2A1F07767}"/>
  <sortState xmlns:xlrd2="http://schemas.microsoft.com/office/spreadsheetml/2017/richdata2" ref="A2:E25">
    <sortCondition ref="A1:A25"/>
  </sortState>
  <tableColumns count="5">
    <tableColumn id="1" xr3:uid="{C4A50777-2B61-4540-97A4-996F49F64A78}" name="County" dataDxfId="28"/>
    <tableColumn id="2" xr3:uid="{E96EC302-4A2B-EA41-BC53-65D1978153AF}" name="Population (#)" dataDxfId="27"/>
    <tableColumn id="3" xr3:uid="{2FAD37C7-37BB-0144-8236-2CEBAE6D6371}" name="Uninsured (#)" dataDxfId="26"/>
    <tableColumn id="4" xr3:uid="{E5813B0D-F6CC-E94D-920E-A4F641A1B1B4}" name="Uninsured (%)" dataDxfId="25" dataCellStyle="Percent">
      <calculatedColumnFormula>C2/B2</calculatedColumnFormula>
    </tableColumn>
    <tableColumn id="5" xr3:uid="{EBD5D0FD-F60A-BA45-8BD0-A00637137754}" name="Level of Social Vulnerability" dataDxfId="24">
      <calculatedColumnFormula>_xlfn.IFNA(VLOOKUP(A2,'Backsheet - SVI'!$A$1:$DJ$495,114,FALSE),"N/A")</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0E01D4-B1A8-4C6A-9901-D3B592A8F039}" name="Table3" displayName="Table3" ref="A1:G184" totalsRowShown="0" headerRowDxfId="23" dataDxfId="22">
  <autoFilter ref="A1:G184" xr:uid="{00000000-000C-0000-FFFF-FFFF01000000}"/>
  <sortState xmlns:xlrd2="http://schemas.microsoft.com/office/spreadsheetml/2017/richdata2" ref="A2:G184">
    <sortCondition ref="B1:B184"/>
  </sortState>
  <tableColumns count="7">
    <tableColumn id="1" xr3:uid="{95C95007-3D98-41A0-95AF-56F287045818}" name="County" dataDxfId="21" totalsRowDxfId="20"/>
    <tableColumn id="2" xr3:uid="{6B948764-9C43-43B2-8648-C34089780025}" name="ZIP Code" dataDxfId="19" totalsRowDxfId="18"/>
    <tableColumn id="3" xr3:uid="{3BD4DF25-7D2A-4EC6-B21C-125B7D5097B1}" name="ZIP Name" dataDxfId="17" totalsRowDxfId="16"/>
    <tableColumn id="4" xr3:uid="{3D7B056D-040A-48C9-BE63-4DBFAB77F08C}" name="Population (#)" dataDxfId="15" totalsRowDxfId="14"/>
    <tableColumn id="5" xr3:uid="{511EC8B7-F0B8-47B8-A79A-E349094F8357}" name="Uninsured (#)" dataDxfId="13" totalsRowDxfId="12"/>
    <tableColumn id="6" xr3:uid="{B83EA3D2-9F4D-4D25-8ED2-6EF7C38A1C62}" name="Uninsured (%)" dataDxfId="11" totalsRowDxfId="10" dataCellStyle="Percent"/>
    <tableColumn id="7" xr3:uid="{BF580089-E0D0-45C1-A092-35422FC4B45F}" name="Level of Social Vulnerability" dataDxfId="9" totalsRowDxfId="8">
      <calculatedColumnFormula>_xlfn.IFNA(VLOOKUP(A2,'Backsheet - SVI'!$A$1:$DJ$495,114,FALSE),"N/A")</calculatedColumnFormula>
    </tableColumn>
  </tableColumns>
  <tableStyleInfo name="TableStyleLight9"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3539D3-BE59-4B64-A809-16152D7F0C04}" name="Table2" displayName="Table2" ref="A1:D295" totalsRowShown="0" headerRowDxfId="7" dataDxfId="5" headerRowBorderDxfId="6" tableBorderDxfId="4">
  <autoFilter ref="A1:D295" xr:uid="{00000000-000C-0000-FFFF-FFFF00000000}"/>
  <tableColumns count="4">
    <tableColumn id="2" xr3:uid="{760EF2CE-89BE-48E9-BBCA-3238F6E1CC47}" name="County" dataDxfId="3" dataCellStyle="Normal 2"/>
    <tableColumn id="6" xr3:uid="{1CE1004F-8401-754D-87E0-60F968FB3F30}" name="ZIP Code" dataDxfId="2"/>
    <tableColumn id="4" xr3:uid="{BF05001F-AB98-4F22-97ED-EB53E77A8CC7}" name="ZIP Name" dataDxfId="1" dataCellStyle="Normal 2"/>
    <tableColumn id="5" xr3:uid="{7A538046-BB1B-4140-B4CC-4D5EFDEAC8FE}" name="Reason" dataDxfId="0" dataCellStyle="Comma"/>
  </tableColumns>
  <tableStyleInfo name="TableStyleLight11" showFirstColumn="0" showLastColumn="0" showRowStripes="0" showColumnStripes="0"/>
</table>
</file>

<file path=xl/theme/theme1.xml><?xml version="1.0" encoding="utf-8"?>
<a:theme xmlns:a="http://schemas.openxmlformats.org/drawingml/2006/main" name="Office Theme">
  <a:themeElements>
    <a:clrScheme name="Custom 7">
      <a:dk1>
        <a:sysClr val="windowText" lastClr="000000"/>
      </a:dk1>
      <a:lt1>
        <a:sysClr val="window" lastClr="FFFFFF"/>
      </a:lt1>
      <a:dk2>
        <a:srgbClr val="074953"/>
      </a:dk2>
      <a:lt2>
        <a:srgbClr val="FFFFFF"/>
      </a:lt2>
      <a:accent1>
        <a:srgbClr val="074953"/>
      </a:accent1>
      <a:accent2>
        <a:srgbClr val="016F7A"/>
      </a:accent2>
      <a:accent3>
        <a:srgbClr val="00A5B8"/>
      </a:accent3>
      <a:accent4>
        <a:srgbClr val="E38431"/>
      </a:accent4>
      <a:accent5>
        <a:srgbClr val="F5BC47"/>
      </a:accent5>
      <a:accent6>
        <a:srgbClr val="007298"/>
      </a:accent6>
      <a:hlink>
        <a:srgbClr val="007298"/>
      </a:hlink>
      <a:folHlink>
        <a:srgbClr val="119DA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planning.maryland.gov/Redistricting/Pages/2020/legiDist.aspx" TargetMode="External"/><Relationship Id="rId1" Type="http://schemas.openxmlformats.org/officeDocument/2006/relationships/hyperlink" Target="https://planning.maryland.gov/Redistricting/Pages/2020/legiDist.aspx"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7260-6687-564F-BAD2-8EA602682646}">
  <sheetPr codeName="Sheet3"/>
  <dimension ref="B1:E5"/>
  <sheetViews>
    <sheetView tabSelected="1" zoomScaleNormal="100" workbookViewId="0"/>
  </sheetViews>
  <sheetFormatPr baseColWidth="10" defaultColWidth="9.1640625" defaultRowHeight="15" x14ac:dyDescent="0.2"/>
  <cols>
    <col min="1" max="1" width="3.33203125" style="67" customWidth="1"/>
    <col min="2" max="2" width="71.5" style="67" customWidth="1"/>
    <col min="3" max="3" width="76.83203125" style="67" customWidth="1"/>
    <col min="4" max="4" width="20.6640625" style="67" customWidth="1"/>
    <col min="5" max="5" width="35" style="67" customWidth="1"/>
    <col min="6" max="6" width="17.83203125" style="67" customWidth="1"/>
    <col min="7" max="16384" width="9.1640625" style="67"/>
  </cols>
  <sheetData>
    <row r="1" spans="2:5" ht="177" customHeight="1" thickTop="1" x14ac:dyDescent="0.2">
      <c r="B1" s="204"/>
      <c r="D1" s="205"/>
    </row>
    <row r="2" spans="2:5" s="201" customFormat="1" ht="133" customHeight="1" x14ac:dyDescent="0.2">
      <c r="B2" s="258" t="s">
        <v>1127</v>
      </c>
      <c r="C2" s="259"/>
      <c r="D2" s="260"/>
      <c r="E2" s="200"/>
    </row>
    <row r="3" spans="2:5" s="201" customFormat="1" ht="98" customHeight="1" x14ac:dyDescent="0.2">
      <c r="B3" s="258" t="s">
        <v>1126</v>
      </c>
      <c r="C3" s="259"/>
      <c r="D3" s="206"/>
      <c r="E3" s="200"/>
    </row>
    <row r="4" spans="2:5" ht="41" customHeight="1" x14ac:dyDescent="0.2">
      <c r="B4" s="258"/>
      <c r="C4" s="259"/>
      <c r="D4" s="206"/>
    </row>
    <row r="5" spans="2:5" s="201" customFormat="1" ht="409" customHeight="1" thickBot="1" x14ac:dyDescent="0.25">
      <c r="B5" s="207"/>
      <c r="C5" s="208"/>
      <c r="D5" s="209"/>
    </row>
    <row r="6" spans="2:5" ht="16" thickTop="1" x14ac:dyDescent="0.2"/>
  </sheetData>
  <sheetProtection algorithmName="SHA-512" hashValue="3PlTzMYeP0fpS1aNIQlmblWVHlndJhtlCM10cP/y8wnN++ph7IqPGLTL0GuvZCmhGvbQqt9EPtbMBx3r1n9tZQ==" saltValue="CjYtlyPPuywZ+pI3bMKtQQ==" spinCount="100000" sheet="1" objects="1" scenarios="1" selectLockedCells="1" selectUnlockedCells="1"/>
  <mergeCells count="3">
    <mergeCell ref="B2:D2"/>
    <mergeCell ref="B3:C3"/>
    <mergeCell ref="B4:C4"/>
  </mergeCells>
  <pageMargins left="0.7" right="0.7" top="0.75" bottom="0.75" header="0.3" footer="0.3"/>
  <pageSetup scale="60" fitToWidth="0"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65440-BD21-1542-A9C7-4E0331017456}">
  <sheetPr codeName="Sheet4"/>
  <dimension ref="A1:O23"/>
  <sheetViews>
    <sheetView zoomScaleNormal="100" workbookViewId="0">
      <selection activeCell="I16" sqref="I16"/>
    </sheetView>
  </sheetViews>
  <sheetFormatPr baseColWidth="10" defaultColWidth="9.1640625" defaultRowHeight="16" x14ac:dyDescent="0.2"/>
  <cols>
    <col min="1" max="1" width="3.33203125" style="215" customWidth="1"/>
    <col min="2" max="2" width="30.6640625" style="215" customWidth="1"/>
    <col min="3" max="3" width="52" style="242" customWidth="1"/>
    <col min="4" max="4" width="73.33203125" style="215" customWidth="1"/>
    <col min="5" max="5" width="32.1640625" style="215" customWidth="1"/>
    <col min="6" max="6" width="3.6640625" style="215" customWidth="1"/>
    <col min="7" max="8" width="9.1640625" style="215"/>
    <col min="9" max="9" width="9.1640625" style="215" customWidth="1"/>
    <col min="10" max="16384" width="9.1640625" style="215"/>
  </cols>
  <sheetData>
    <row r="1" spans="1:15" ht="43.5" customHeight="1" x14ac:dyDescent="0.2">
      <c r="B1" s="273" t="s">
        <v>238</v>
      </c>
      <c r="C1" s="274"/>
      <c r="D1" s="274"/>
      <c r="E1" s="275"/>
    </row>
    <row r="2" spans="1:15" ht="25" customHeight="1" x14ac:dyDescent="0.2">
      <c r="B2" s="263" t="s">
        <v>250</v>
      </c>
      <c r="C2" s="264"/>
      <c r="D2" s="264"/>
      <c r="E2" s="235"/>
    </row>
    <row r="3" spans="1:15" ht="39" customHeight="1" x14ac:dyDescent="0.2">
      <c r="B3" s="268" t="s">
        <v>1102</v>
      </c>
      <c r="C3" s="269"/>
      <c r="D3" s="226"/>
      <c r="E3" s="235"/>
      <c r="G3" s="249"/>
      <c r="H3" s="249"/>
      <c r="I3" s="249"/>
      <c r="J3" s="249"/>
    </row>
    <row r="4" spans="1:15" ht="24" customHeight="1" x14ac:dyDescent="0.2">
      <c r="B4" s="263" t="s">
        <v>1115</v>
      </c>
      <c r="C4" s="264"/>
      <c r="D4" s="264"/>
      <c r="E4" s="235"/>
      <c r="G4" s="249"/>
      <c r="H4" s="249"/>
      <c r="I4" s="249"/>
      <c r="J4" s="249"/>
    </row>
    <row r="5" spans="1:15" ht="18" customHeight="1" x14ac:dyDescent="0.2">
      <c r="A5" s="235"/>
      <c r="B5" s="247" t="s">
        <v>1103</v>
      </c>
      <c r="C5" s="248" t="s">
        <v>1104</v>
      </c>
      <c r="D5" s="226"/>
      <c r="E5" s="235"/>
      <c r="G5" s="249"/>
      <c r="H5" s="249"/>
      <c r="I5" s="249"/>
      <c r="J5" s="249"/>
    </row>
    <row r="6" spans="1:15" ht="17" customHeight="1" x14ac:dyDescent="0.2">
      <c r="A6" s="235"/>
      <c r="B6" s="243" t="s">
        <v>1105</v>
      </c>
      <c r="C6" s="245" t="s">
        <v>1106</v>
      </c>
      <c r="D6" s="226"/>
      <c r="E6" s="235"/>
      <c r="G6" s="249"/>
      <c r="H6" s="249"/>
      <c r="I6" s="249"/>
      <c r="J6" s="249"/>
    </row>
    <row r="7" spans="1:15" ht="17" customHeight="1" x14ac:dyDescent="0.2">
      <c r="A7" s="235"/>
      <c r="B7" s="243" t="s">
        <v>1107</v>
      </c>
      <c r="C7" s="245" t="s">
        <v>1108</v>
      </c>
      <c r="D7" s="226"/>
      <c r="E7" s="235"/>
      <c r="G7" s="227"/>
      <c r="H7" s="227"/>
      <c r="I7" s="227"/>
      <c r="J7" s="227"/>
    </row>
    <row r="8" spans="1:15" ht="17" customHeight="1" x14ac:dyDescent="0.2">
      <c r="A8" s="235"/>
      <c r="B8" s="243" t="s">
        <v>1109</v>
      </c>
      <c r="C8" s="245" t="s">
        <v>1110</v>
      </c>
      <c r="D8" s="226"/>
      <c r="E8" s="235"/>
      <c r="G8" s="227"/>
      <c r="H8" s="227"/>
      <c r="I8" s="227"/>
      <c r="J8" s="227"/>
    </row>
    <row r="9" spans="1:15" ht="17" customHeight="1" x14ac:dyDescent="0.2">
      <c r="A9" s="235"/>
      <c r="B9" s="243" t="s">
        <v>1111</v>
      </c>
      <c r="C9" s="245" t="s">
        <v>1112</v>
      </c>
      <c r="D9" s="226"/>
      <c r="E9" s="235"/>
      <c r="G9" s="227"/>
      <c r="H9" s="227"/>
      <c r="I9" s="227"/>
      <c r="J9" s="227"/>
    </row>
    <row r="10" spans="1:15" ht="17" customHeight="1" x14ac:dyDescent="0.2">
      <c r="A10" s="235"/>
      <c r="B10" s="244" t="s">
        <v>1113</v>
      </c>
      <c r="C10" s="246" t="s">
        <v>1114</v>
      </c>
      <c r="D10" s="226"/>
      <c r="E10" s="235"/>
      <c r="G10" s="227"/>
      <c r="H10" s="227"/>
      <c r="I10" s="227"/>
      <c r="J10" s="227"/>
    </row>
    <row r="11" spans="1:15" ht="21" customHeight="1" x14ac:dyDescent="0.2">
      <c r="A11" s="235"/>
      <c r="B11" s="241"/>
      <c r="C11" s="241"/>
      <c r="D11" s="226"/>
      <c r="E11" s="235"/>
      <c r="G11" s="227"/>
      <c r="H11" s="227"/>
      <c r="I11" s="227"/>
      <c r="J11" s="227"/>
    </row>
    <row r="12" spans="1:15" ht="21" customHeight="1" x14ac:dyDescent="0.2">
      <c r="B12" s="263" t="s">
        <v>1116</v>
      </c>
      <c r="C12" s="264"/>
      <c r="D12" s="264"/>
      <c r="E12" s="235"/>
      <c r="G12" s="227"/>
      <c r="H12" s="227"/>
      <c r="I12" s="227"/>
      <c r="J12" s="227"/>
    </row>
    <row r="13" spans="1:15" ht="156" customHeight="1" x14ac:dyDescent="0.2">
      <c r="B13" s="265" t="s">
        <v>1117</v>
      </c>
      <c r="C13" s="264"/>
      <c r="D13" s="236"/>
      <c r="E13" s="235"/>
    </row>
    <row r="14" spans="1:15" ht="8" customHeight="1" x14ac:dyDescent="0.2">
      <c r="B14" s="234"/>
      <c r="C14" s="239"/>
      <c r="D14" s="236"/>
      <c r="E14" s="235"/>
    </row>
    <row r="15" spans="1:15" ht="17.25" customHeight="1" x14ac:dyDescent="0.2">
      <c r="B15" s="263" t="s">
        <v>1118</v>
      </c>
      <c r="C15" s="264"/>
      <c r="E15" s="235"/>
    </row>
    <row r="16" spans="1:15" ht="82" customHeight="1" x14ac:dyDescent="0.2">
      <c r="B16" s="268" t="s">
        <v>1121</v>
      </c>
      <c r="C16" s="272"/>
      <c r="E16" s="235"/>
    </row>
    <row r="17" spans="1:15" ht="19" customHeight="1" x14ac:dyDescent="0.2">
      <c r="B17" s="263" t="s">
        <v>1119</v>
      </c>
      <c r="C17" s="264"/>
      <c r="E17" s="235"/>
    </row>
    <row r="18" spans="1:15" ht="59" customHeight="1" x14ac:dyDescent="0.2">
      <c r="B18" s="268" t="s">
        <v>1120</v>
      </c>
      <c r="C18" s="269"/>
      <c r="E18" s="235"/>
    </row>
    <row r="19" spans="1:15" ht="36" customHeight="1" x14ac:dyDescent="0.2">
      <c r="B19" s="261" t="s">
        <v>1123</v>
      </c>
      <c r="C19" s="262"/>
      <c r="E19" s="235"/>
      <c r="I19" s="226"/>
      <c r="J19" s="226"/>
      <c r="K19" s="226"/>
      <c r="L19" s="226"/>
      <c r="M19" s="226"/>
      <c r="N19" s="226"/>
      <c r="O19" s="226"/>
    </row>
    <row r="20" spans="1:15" ht="23" customHeight="1" x14ac:dyDescent="0.2">
      <c r="B20" s="266" t="s">
        <v>1122</v>
      </c>
      <c r="C20" s="267"/>
      <c r="E20" s="235"/>
      <c r="I20" s="226"/>
      <c r="J20" s="226"/>
      <c r="K20" s="226"/>
      <c r="L20" s="226"/>
      <c r="M20" s="226"/>
      <c r="N20" s="226"/>
      <c r="O20" s="226"/>
    </row>
    <row r="21" spans="1:15" ht="21" customHeight="1" x14ac:dyDescent="0.2">
      <c r="B21" s="263" t="s">
        <v>1124</v>
      </c>
      <c r="C21" s="264"/>
      <c r="E21" s="235"/>
      <c r="I21" s="226"/>
      <c r="J21" s="226"/>
      <c r="K21" s="226"/>
      <c r="L21" s="226"/>
      <c r="M21" s="226"/>
      <c r="N21" s="226"/>
      <c r="O21" s="226"/>
    </row>
    <row r="22" spans="1:15" ht="250" customHeight="1" x14ac:dyDescent="0.2">
      <c r="B22" s="268" t="s">
        <v>1125</v>
      </c>
      <c r="C22" s="269"/>
      <c r="E22" s="235"/>
    </row>
    <row r="23" spans="1:15" ht="10" customHeight="1" thickBot="1" x14ac:dyDescent="0.25">
      <c r="B23" s="270"/>
      <c r="C23" s="271"/>
      <c r="D23" s="237"/>
      <c r="E23" s="238"/>
    </row>
  </sheetData>
  <sheetProtection algorithmName="SHA-512" hashValue="MZeTy36R3n0yiLUSaBM/Lef9Ljp/JbHnOm/u8y++zs4SxW6jCYcrxire4woDLV0Z/65zTmKvrz1g86ftYuBKOg==" saltValue="kEKGgFjLa34Rhob15WWV2Q==" spinCount="100000" sheet="1" scenarios="1" selectLockedCells="1" selectUnlockedCells="1"/>
  <mergeCells count="14">
    <mergeCell ref="B12:D12"/>
    <mergeCell ref="B16:C16"/>
    <mergeCell ref="B17:C17"/>
    <mergeCell ref="B18:C18"/>
    <mergeCell ref="B1:E1"/>
    <mergeCell ref="B2:D2"/>
    <mergeCell ref="B3:C3"/>
    <mergeCell ref="B4:D4"/>
    <mergeCell ref="B19:C19"/>
    <mergeCell ref="B21:C21"/>
    <mergeCell ref="B13:C13"/>
    <mergeCell ref="B20:C20"/>
    <mergeCell ref="B22:C23"/>
    <mergeCell ref="B15:C15"/>
  </mergeCells>
  <hyperlinks>
    <hyperlink ref="B20" r:id="rId1" display="https://planning.maryland.gov/Redistricting/Pages/2020/legiDist.aspx" xr:uid="{F376DFFF-CE48-254D-B4FC-7354E45CF08C}"/>
    <hyperlink ref="B20:C20" r:id="rId2" display="      https://planning.maryland.gov/Redistricting/Pages/2020/legiDist.aspx" xr:uid="{72909FC1-1121-0341-B696-07B663A23F26}"/>
  </hyperlinks>
  <pageMargins left="0.7" right="0.7" top="0.75" bottom="0.75" header="0.3" footer="0.3"/>
  <pageSetup scale="58" orientation="portrait" horizontalDpi="4294967295" verticalDpi="4294967295" r:id="rId3"/>
  <colBreaks count="1" manualBreakCount="1">
    <brk id="6" max="23" man="1"/>
  </col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T439"/>
  <sheetViews>
    <sheetView zoomScale="120" zoomScaleNormal="120" workbookViewId="0">
      <pane ySplit="13" topLeftCell="A14" activePane="bottomLeft" state="frozen"/>
      <selection pane="bottomLeft" activeCell="C4" sqref="C4:E4"/>
    </sheetView>
  </sheetViews>
  <sheetFormatPr baseColWidth="10" defaultColWidth="10.33203125" defaultRowHeight="15" x14ac:dyDescent="0.2"/>
  <cols>
    <col min="1" max="1" width="3.83203125" style="3" customWidth="1"/>
    <col min="2" max="2" width="33.83203125" style="4" customWidth="1"/>
    <col min="3" max="3" width="33.6640625" style="4" customWidth="1"/>
    <col min="4" max="4" width="1.33203125" style="60" customWidth="1"/>
    <col min="5" max="5" width="16" style="61" customWidth="1"/>
    <col min="6" max="6" width="5.33203125" style="61" customWidth="1"/>
    <col min="7" max="7" width="11.6640625" style="61" customWidth="1"/>
    <col min="8" max="8" width="7.83203125" style="60" customWidth="1"/>
    <col min="9" max="9" width="11.33203125" style="60" customWidth="1"/>
    <col min="10" max="10" width="12.5" style="61" customWidth="1"/>
    <col min="11" max="11" width="8.33203125" style="61" customWidth="1"/>
    <col min="12" max="12" width="20.33203125" style="62" customWidth="1"/>
    <col min="13" max="13" width="0.6640625" style="30" customWidth="1"/>
    <col min="14" max="14" width="16.6640625" style="66" customWidth="1"/>
    <col min="15" max="15" width="21.6640625" style="65" customWidth="1"/>
    <col min="16" max="16" width="23" style="65" customWidth="1"/>
    <col min="17" max="17" width="10.33203125" style="3" customWidth="1"/>
    <col min="18" max="46" width="10.33203125" style="3"/>
    <col min="47" max="16384" width="10.33203125" style="4"/>
  </cols>
  <sheetData>
    <row r="1" spans="1:46" s="3" customFormat="1" ht="16" thickBot="1" x14ac:dyDescent="0.25">
      <c r="D1" s="28"/>
      <c r="E1" s="29"/>
      <c r="F1" s="29"/>
      <c r="G1" s="29"/>
      <c r="H1" s="28"/>
      <c r="I1" s="28"/>
      <c r="J1" s="29"/>
      <c r="K1" s="29"/>
      <c r="L1" s="30"/>
      <c r="M1" s="30"/>
      <c r="N1" s="31"/>
    </row>
    <row r="2" spans="1:46" s="2" customFormat="1" ht="46.5" customHeight="1" x14ac:dyDescent="0.2">
      <c r="A2" s="1"/>
      <c r="B2" s="1"/>
      <c r="C2" s="282" t="s">
        <v>1078</v>
      </c>
      <c r="D2" s="283"/>
      <c r="E2" s="284"/>
      <c r="F2" s="382" t="s">
        <v>252</v>
      </c>
      <c r="G2" s="383"/>
      <c r="H2" s="363" t="s">
        <v>125</v>
      </c>
      <c r="I2" s="363"/>
      <c r="J2" s="364" t="s">
        <v>126</v>
      </c>
      <c r="K2" s="364"/>
      <c r="L2" s="163" t="s">
        <v>127</v>
      </c>
      <c r="M2" s="362" t="s">
        <v>128</v>
      </c>
      <c r="N2" s="362"/>
      <c r="O2" s="162" t="s">
        <v>129</v>
      </c>
      <c r="P2" s="162" t="s">
        <v>335</v>
      </c>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46" ht="17.25" customHeight="1" x14ac:dyDescent="0.2">
      <c r="B3" s="3"/>
      <c r="C3" s="285"/>
      <c r="D3" s="278"/>
      <c r="E3" s="286"/>
      <c r="F3" s="278" t="str">
        <f>VLOOKUP($C$4, Backsheet!$A$1:$ZC$859,2,FALSE)</f>
        <v>state</v>
      </c>
      <c r="G3" s="279"/>
      <c r="H3" s="378">
        <f>VLOOKUP($C$4,Backsheet!$A$1:$FC$859,3,FALSE)</f>
        <v>0</v>
      </c>
      <c r="I3" s="378"/>
      <c r="J3" s="378">
        <f>VLOOKUP($C$4, Backsheet!$A$1:$FC$859,4,FALSE)</f>
        <v>0</v>
      </c>
      <c r="K3" s="378"/>
      <c r="L3" s="378">
        <f>VLOOKUP($C$4,Backsheet!$A$1:$FC$859,5,FALSE)</f>
        <v>0</v>
      </c>
      <c r="M3" s="378">
        <f>VLOOKUP($C$4,Backsheet!$A$1:$FC$860,6,FALSE)</f>
        <v>0</v>
      </c>
      <c r="N3" s="378"/>
      <c r="O3" s="276">
        <f>VLOOKUP($C$4,Backsheet!$A$1:$FD$860,7,FALSE)</f>
        <v>0</v>
      </c>
      <c r="P3" s="276" t="str">
        <f>_xlfn.IFNA(VLOOKUP($C$4,'Backsheet - SVI'!$A$1:$DJ$495,114,FALSE),"N/A")</f>
        <v>N/A</v>
      </c>
    </row>
    <row r="4" spans="1:46" ht="29.25" customHeight="1" thickBot="1" x14ac:dyDescent="0.25">
      <c r="B4" s="3"/>
      <c r="C4" s="287" t="s">
        <v>559</v>
      </c>
      <c r="D4" s="288"/>
      <c r="E4" s="289"/>
      <c r="F4" s="280"/>
      <c r="G4" s="281"/>
      <c r="H4" s="379"/>
      <c r="I4" s="379"/>
      <c r="J4" s="379"/>
      <c r="K4" s="379"/>
      <c r="L4" s="379"/>
      <c r="M4" s="379"/>
      <c r="N4" s="379"/>
      <c r="O4" s="277"/>
      <c r="P4" s="277"/>
    </row>
    <row r="5" spans="1:46" ht="22.5" customHeight="1" thickBot="1" x14ac:dyDescent="0.25">
      <c r="B5" s="87" t="s">
        <v>245</v>
      </c>
      <c r="C5" s="72"/>
      <c r="D5" s="3"/>
      <c r="E5" s="3"/>
      <c r="F5" s="3"/>
      <c r="G5" s="3"/>
      <c r="H5" s="3"/>
      <c r="I5" s="3"/>
      <c r="J5" s="3"/>
      <c r="K5" s="3"/>
      <c r="L5" s="3"/>
      <c r="M5" s="3"/>
      <c r="N5" s="3"/>
      <c r="O5" s="3"/>
      <c r="P5" s="3"/>
      <c r="Q5" s="355"/>
      <c r="R5" s="355"/>
      <c r="S5" s="355"/>
      <c r="T5" s="355"/>
      <c r="U5" s="355"/>
    </row>
    <row r="6" spans="1:46" ht="17.25" customHeight="1" thickTop="1" x14ac:dyDescent="0.2">
      <c r="B6" s="330" t="s">
        <v>258</v>
      </c>
      <c r="C6" s="331"/>
      <c r="D6" s="3"/>
      <c r="E6" s="330" t="s">
        <v>259</v>
      </c>
      <c r="F6" s="345"/>
      <c r="G6" s="345"/>
      <c r="H6" s="345"/>
      <c r="I6" s="345"/>
      <c r="J6" s="345"/>
      <c r="K6" s="345"/>
      <c r="L6" s="345"/>
      <c r="M6" s="345"/>
      <c r="N6" s="345"/>
      <c r="O6" s="331"/>
      <c r="P6" s="3"/>
      <c r="Q6" s="70"/>
      <c r="R6" s="70"/>
      <c r="S6" s="70"/>
      <c r="T6" s="70"/>
      <c r="U6" s="70"/>
    </row>
    <row r="7" spans="1:46" ht="17.25" customHeight="1" x14ac:dyDescent="0.2">
      <c r="B7" s="332">
        <f>D14</f>
        <v>6109693</v>
      </c>
      <c r="C7" s="333"/>
      <c r="D7" s="3"/>
      <c r="E7" s="376">
        <f>F17</f>
        <v>0.13579699250732877</v>
      </c>
      <c r="F7" s="377"/>
      <c r="G7" s="377"/>
      <c r="H7" s="369">
        <f>D17</f>
        <v>820708</v>
      </c>
      <c r="I7" s="369"/>
      <c r="J7" s="369"/>
      <c r="K7" s="369"/>
      <c r="L7" s="369"/>
      <c r="M7" s="369"/>
      <c r="N7" s="369"/>
      <c r="O7" s="370"/>
      <c r="P7" s="3"/>
      <c r="Q7" s="70"/>
      <c r="R7" s="70"/>
      <c r="S7" s="70"/>
      <c r="T7" s="70"/>
      <c r="U7" s="70"/>
    </row>
    <row r="8" spans="1:46" ht="8.25" customHeight="1" x14ac:dyDescent="0.2">
      <c r="B8" s="332"/>
      <c r="C8" s="333"/>
      <c r="D8" s="3"/>
      <c r="E8" s="380">
        <f>N17</f>
        <v>0.12602046038298639</v>
      </c>
      <c r="F8" s="381"/>
      <c r="G8" s="381"/>
      <c r="H8" s="381"/>
      <c r="I8" s="371">
        <f>H17</f>
        <v>103426</v>
      </c>
      <c r="J8" s="371"/>
      <c r="K8" s="371"/>
      <c r="L8" s="371"/>
      <c r="M8" s="371"/>
      <c r="N8" s="371"/>
      <c r="O8" s="372"/>
      <c r="P8" s="3"/>
      <c r="Q8" s="70"/>
      <c r="R8" s="70"/>
      <c r="S8" s="70"/>
      <c r="T8" s="70"/>
      <c r="U8" s="70"/>
    </row>
    <row r="9" spans="1:46" ht="9.75" customHeight="1" x14ac:dyDescent="0.2">
      <c r="B9" s="341">
        <f>N14</f>
        <v>6.2605927990162513E-2</v>
      </c>
      <c r="C9" s="343">
        <f>H14</f>
        <v>382503</v>
      </c>
      <c r="D9" s="3"/>
      <c r="E9" s="380"/>
      <c r="F9" s="381"/>
      <c r="G9" s="381"/>
      <c r="H9" s="381"/>
      <c r="I9" s="371"/>
      <c r="J9" s="371"/>
      <c r="K9" s="371"/>
      <c r="L9" s="371"/>
      <c r="M9" s="371"/>
      <c r="N9" s="371"/>
      <c r="O9" s="372"/>
      <c r="P9" s="3"/>
      <c r="Q9" s="70"/>
      <c r="R9" s="70"/>
      <c r="S9" s="70"/>
      <c r="T9" s="70"/>
      <c r="U9" s="70"/>
    </row>
    <row r="10" spans="1:46" ht="17.25" customHeight="1" thickBot="1" x14ac:dyDescent="0.25">
      <c r="B10" s="342"/>
      <c r="C10" s="344"/>
      <c r="D10" s="3"/>
      <c r="E10" s="365">
        <f>J17</f>
        <v>0.2740632783931316</v>
      </c>
      <c r="F10" s="366"/>
      <c r="G10" s="366"/>
      <c r="H10" s="366"/>
      <c r="I10" s="366"/>
      <c r="J10" s="366"/>
      <c r="K10" s="366"/>
      <c r="L10" s="366"/>
      <c r="M10" s="366"/>
      <c r="N10" s="366"/>
      <c r="O10" s="367"/>
      <c r="P10" s="3"/>
      <c r="Q10" s="70"/>
      <c r="R10" s="70"/>
      <c r="S10" s="70"/>
      <c r="T10" s="70"/>
      <c r="U10" s="70"/>
    </row>
    <row r="11" spans="1:46" ht="9" customHeight="1" thickTop="1" thickBot="1" x14ac:dyDescent="0.25">
      <c r="B11" s="71"/>
      <c r="C11" s="71"/>
      <c r="D11" s="3"/>
      <c r="E11" s="3"/>
      <c r="F11" s="3"/>
      <c r="G11" s="3"/>
      <c r="H11" s="3"/>
      <c r="I11" s="3"/>
      <c r="J11" s="3"/>
      <c r="K11" s="3"/>
      <c r="L11" s="3"/>
      <c r="M11" s="3"/>
      <c r="N11" s="3"/>
      <c r="O11" s="3"/>
      <c r="P11" s="3"/>
      <c r="Q11" s="70"/>
      <c r="R11" s="70"/>
      <c r="S11" s="70"/>
      <c r="T11" s="70"/>
      <c r="U11" s="70"/>
    </row>
    <row r="12" spans="1:46" ht="37.5" customHeight="1" x14ac:dyDescent="0.2">
      <c r="B12" s="321" t="s">
        <v>130</v>
      </c>
      <c r="C12" s="322"/>
      <c r="D12" s="368" t="s">
        <v>131</v>
      </c>
      <c r="E12" s="368"/>
      <c r="F12" s="368"/>
      <c r="G12" s="368"/>
      <c r="H12" s="368" t="s">
        <v>132</v>
      </c>
      <c r="I12" s="368"/>
      <c r="J12" s="368"/>
      <c r="K12" s="368"/>
      <c r="L12" s="85" t="s">
        <v>246</v>
      </c>
      <c r="M12" s="5"/>
      <c r="N12" s="356" t="s">
        <v>248</v>
      </c>
      <c r="O12" s="357"/>
      <c r="P12" s="3"/>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row>
    <row r="13" spans="1:46" ht="18" customHeight="1" thickBot="1" x14ac:dyDescent="0.25">
      <c r="B13" s="323"/>
      <c r="C13" s="324"/>
      <c r="D13" s="327" t="s">
        <v>133</v>
      </c>
      <c r="E13" s="327"/>
      <c r="F13" s="373" t="s">
        <v>134</v>
      </c>
      <c r="G13" s="373"/>
      <c r="H13" s="327" t="s">
        <v>133</v>
      </c>
      <c r="I13" s="327"/>
      <c r="J13" s="373" t="s">
        <v>134</v>
      </c>
      <c r="K13" s="373"/>
      <c r="L13" s="86" t="s">
        <v>247</v>
      </c>
      <c r="M13" s="7"/>
      <c r="N13" s="358"/>
      <c r="O13" s="359"/>
      <c r="P13" s="3"/>
    </row>
    <row r="14" spans="1:46" s="8" customFormat="1" ht="18.75" customHeight="1" thickBot="1" x14ac:dyDescent="0.25">
      <c r="A14" s="6"/>
      <c r="B14" s="164" t="s">
        <v>136</v>
      </c>
      <c r="C14" s="165"/>
      <c r="D14" s="340">
        <f>VLOOKUP($C$4, Backsheet!$A$1:$FC$859,8,FALSE)</f>
        <v>6109693</v>
      </c>
      <c r="E14" s="340"/>
      <c r="F14" s="375" t="s">
        <v>137</v>
      </c>
      <c r="G14" s="375"/>
      <c r="H14" s="338">
        <f>VLOOKUP($C$4, Backsheet!$A$1:$FC$859,9,FALSE)</f>
        <v>382503</v>
      </c>
      <c r="I14" s="338"/>
      <c r="J14" s="374" t="s">
        <v>137</v>
      </c>
      <c r="K14" s="374"/>
      <c r="L14" s="166"/>
      <c r="M14" s="90"/>
      <c r="N14" s="360">
        <f>IFERROR(H14/D14,"")</f>
        <v>6.2605927990162513E-2</v>
      </c>
      <c r="O14" s="361"/>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row>
    <row r="15" spans="1:46" s="3" customFormat="1" ht="6" customHeight="1" thickBot="1" x14ac:dyDescent="0.25">
      <c r="B15" s="140"/>
      <c r="C15" s="140"/>
      <c r="D15" s="100"/>
      <c r="E15" s="100"/>
      <c r="F15" s="84"/>
      <c r="G15" s="134"/>
      <c r="H15" s="126"/>
      <c r="I15" s="128"/>
      <c r="J15" s="119"/>
      <c r="K15" s="119"/>
      <c r="L15" s="105"/>
      <c r="M15" s="9"/>
      <c r="N15" s="154"/>
      <c r="O15" s="154"/>
      <c r="P15" s="6"/>
    </row>
    <row r="16" spans="1:46" s="8" customFormat="1" ht="18.75" customHeight="1" x14ac:dyDescent="0.2">
      <c r="A16" s="6"/>
      <c r="B16" s="88" t="s">
        <v>138</v>
      </c>
      <c r="C16" s="89"/>
      <c r="D16" s="135"/>
      <c r="E16" s="135"/>
      <c r="F16" s="114"/>
      <c r="G16" s="114"/>
      <c r="H16" s="127"/>
      <c r="I16" s="129"/>
      <c r="J16" s="120"/>
      <c r="K16" s="120"/>
      <c r="L16" s="106"/>
      <c r="M16" s="11"/>
      <c r="N16" s="155"/>
      <c r="O16" s="156"/>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row>
    <row r="17" spans="1:46" ht="15.75" customHeight="1" x14ac:dyDescent="0.2">
      <c r="B17" s="315" t="s">
        <v>139</v>
      </c>
      <c r="C17" s="316"/>
      <c r="D17" s="294">
        <f>VLOOKUP($C$4, Backsheet!$A$1:$FC$859,10,FALSE)</f>
        <v>820708</v>
      </c>
      <c r="E17" s="294"/>
      <c r="F17" s="292">
        <f>D17/D$21</f>
        <v>0.13579699250732877</v>
      </c>
      <c r="G17" s="292"/>
      <c r="H17" s="298">
        <f>VLOOKUP($C$4, Backsheet!$A$1:$FC$860,11,FALSE)</f>
        <v>103426</v>
      </c>
      <c r="I17" s="298"/>
      <c r="J17" s="299">
        <f>H17/H$21</f>
        <v>0.2740632783931316</v>
      </c>
      <c r="K17" s="299"/>
      <c r="L17" s="136">
        <f>(J17-F17)*100</f>
        <v>13.826628588580284</v>
      </c>
      <c r="M17" s="94"/>
      <c r="N17" s="319">
        <f>IFERROR(H17/D17,"")</f>
        <v>0.12602046038298639</v>
      </c>
      <c r="O17" s="320"/>
      <c r="P17" s="3"/>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row>
    <row r="18" spans="1:46" ht="15.75" customHeight="1" x14ac:dyDescent="0.2">
      <c r="B18" s="334" t="s">
        <v>140</v>
      </c>
      <c r="C18" s="335"/>
      <c r="D18" s="309">
        <f>VLOOKUP($C$4, Backsheet!$A$1:$FC$859,12,FALSE)</f>
        <v>573424</v>
      </c>
      <c r="E18" s="309"/>
      <c r="F18" s="308">
        <f>D18/D$21</f>
        <v>9.4880584363162657E-2</v>
      </c>
      <c r="G18" s="308"/>
      <c r="H18" s="339">
        <f>VLOOKUP($C$4, Backsheet!$A$1:$FC$860,13,FALSE)</f>
        <v>72370</v>
      </c>
      <c r="I18" s="339"/>
      <c r="J18" s="306">
        <f>H18/H$21</f>
        <v>0.19176956913455934</v>
      </c>
      <c r="K18" s="306"/>
      <c r="L18" s="136">
        <f>(J18-F18)*100</f>
        <v>9.6888984771396682</v>
      </c>
      <c r="M18" s="94"/>
      <c r="N18" s="319">
        <f>IFERROR(H18/D18,"")</f>
        <v>0.12620678590362455</v>
      </c>
      <c r="O18" s="320"/>
      <c r="P18" s="3"/>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row>
    <row r="19" spans="1:46" ht="15.75" customHeight="1" x14ac:dyDescent="0.2">
      <c r="B19" s="315" t="s">
        <v>141</v>
      </c>
      <c r="C19" s="316"/>
      <c r="D19" s="294">
        <f>VLOOKUP($C$4, Backsheet!$A$1:$FC$859,14,FALSE)</f>
        <v>1959360</v>
      </c>
      <c r="E19" s="294"/>
      <c r="F19" s="292">
        <f>D19/D$21</f>
        <v>0.32420202464111442</v>
      </c>
      <c r="G19" s="292"/>
      <c r="H19" s="298">
        <f>VLOOKUP($C$4, Backsheet!$A$1:$FC$860,15,FALSE)</f>
        <v>184421</v>
      </c>
      <c r="I19" s="298"/>
      <c r="J19" s="299">
        <f>H19/H$21</f>
        <v>0.48868779479569663</v>
      </c>
      <c r="K19" s="299"/>
      <c r="L19" s="136">
        <f>(J19-F19)*100</f>
        <v>16.44857701545822</v>
      </c>
      <c r="M19" s="94"/>
      <c r="N19" s="319">
        <f>IFERROR(H19/D19,"")</f>
        <v>9.4123081006042789E-2</v>
      </c>
      <c r="O19" s="320"/>
      <c r="P19" s="3"/>
    </row>
    <row r="20" spans="1:46" ht="15.75" customHeight="1" thickBot="1" x14ac:dyDescent="0.25">
      <c r="B20" s="315" t="s">
        <v>142</v>
      </c>
      <c r="C20" s="316"/>
      <c r="D20" s="294">
        <f>VLOOKUP($C$4, Backsheet!$A$1:$FC$859,16,FALSE)</f>
        <v>3263571</v>
      </c>
      <c r="E20" s="294"/>
      <c r="F20" s="292">
        <f>D20/D$21</f>
        <v>0.54000098285155684</v>
      </c>
      <c r="G20" s="292"/>
      <c r="H20" s="298">
        <f>VLOOKUP($C$4, Backsheet!$A$1:$FC$860,17,FALSE)</f>
        <v>89533</v>
      </c>
      <c r="I20" s="298"/>
      <c r="J20" s="299">
        <f>H20/H$21</f>
        <v>0.23724892681117177</v>
      </c>
      <c r="K20" s="299"/>
      <c r="L20" s="136">
        <f>(J20-F20)*100</f>
        <v>-30.275205604038508</v>
      </c>
      <c r="M20" s="94"/>
      <c r="N20" s="328">
        <f>IFERROR(H20/D20,"")</f>
        <v>2.7434059194667435E-2</v>
      </c>
      <c r="O20" s="329"/>
      <c r="P20" s="3"/>
    </row>
    <row r="21" spans="1:46" ht="15.75" customHeight="1" thickBot="1" x14ac:dyDescent="0.25">
      <c r="B21" s="336" t="s">
        <v>143</v>
      </c>
      <c r="C21" s="337"/>
      <c r="D21" s="295">
        <f>SUM(D17,D19,D20)</f>
        <v>6043639</v>
      </c>
      <c r="E21" s="295"/>
      <c r="F21" s="293">
        <f>D21/D$21</f>
        <v>1</v>
      </c>
      <c r="G21" s="293"/>
      <c r="H21" s="301">
        <f>SUM(H17,H19,H20)</f>
        <v>377380</v>
      </c>
      <c r="I21" s="301"/>
      <c r="J21" s="300">
        <f>H21/H$21</f>
        <v>1</v>
      </c>
      <c r="K21" s="300"/>
      <c r="L21" s="137"/>
      <c r="M21" s="95"/>
      <c r="N21" s="154"/>
      <c r="O21" s="154"/>
      <c r="P21" s="3"/>
    </row>
    <row r="22" spans="1:46" s="3" customFormat="1" ht="6" customHeight="1" thickBot="1" x14ac:dyDescent="0.25">
      <c r="B22" s="140"/>
      <c r="C22" s="140"/>
      <c r="D22" s="101"/>
      <c r="E22" s="101"/>
      <c r="F22" s="115"/>
      <c r="G22" s="115"/>
      <c r="H22" s="130"/>
      <c r="I22" s="130"/>
      <c r="J22" s="121"/>
      <c r="K22" s="121"/>
      <c r="L22" s="107"/>
      <c r="M22" s="16"/>
      <c r="N22" s="154"/>
      <c r="O22" s="154"/>
    </row>
    <row r="23" spans="1:46" ht="18.75" customHeight="1" x14ac:dyDescent="0.2">
      <c r="B23" s="325" t="s">
        <v>144</v>
      </c>
      <c r="C23" s="326"/>
      <c r="D23" s="102"/>
      <c r="E23" s="102"/>
      <c r="F23" s="17"/>
      <c r="G23" s="17"/>
      <c r="H23" s="131"/>
      <c r="I23" s="131"/>
      <c r="J23" s="122"/>
      <c r="K23" s="122"/>
      <c r="L23" s="108"/>
      <c r="M23" s="18"/>
      <c r="N23" s="353"/>
      <c r="O23" s="354"/>
      <c r="P23" s="6"/>
    </row>
    <row r="24" spans="1:46" ht="15.75" customHeight="1" x14ac:dyDescent="0.2">
      <c r="B24" s="315" t="s">
        <v>145</v>
      </c>
      <c r="C24" s="316"/>
      <c r="D24" s="294">
        <f>VLOOKUP($C$4, Backsheet!$A$1:$FC$860,18,FALSE)</f>
        <v>2941642</v>
      </c>
      <c r="E24" s="294"/>
      <c r="F24" s="292">
        <f t="shared" ref="F24:F31" si="0">D24/D$31</f>
        <v>0.48147132761007794</v>
      </c>
      <c r="G24" s="292"/>
      <c r="H24" s="298">
        <f>VLOOKUP($C$4, Backsheet!$A$1:$FC$860,19,FALSE)</f>
        <v>94861</v>
      </c>
      <c r="I24" s="298"/>
      <c r="J24" s="299">
        <f>H24/H$31</f>
        <v>0.24800066927579653</v>
      </c>
      <c r="K24" s="299"/>
      <c r="L24" s="136">
        <f t="shared" ref="L24:L30" si="1">(J24-F24)*100</f>
        <v>-23.34706583342814</v>
      </c>
      <c r="M24" s="11"/>
      <c r="N24" s="319">
        <f>IFERROR(H24/D24,"")</f>
        <v>3.2247635844198583E-2</v>
      </c>
      <c r="O24" s="320"/>
      <c r="P24" s="3"/>
    </row>
    <row r="25" spans="1:46" ht="15.75" customHeight="1" x14ac:dyDescent="0.2">
      <c r="B25" s="315" t="s">
        <v>146</v>
      </c>
      <c r="C25" s="316"/>
      <c r="D25" s="294">
        <f>VLOOKUP($C$4, Backsheet!$A$1:$FC$860,20,FALSE)</f>
        <v>1785461</v>
      </c>
      <c r="E25" s="294"/>
      <c r="F25" s="292">
        <f t="shared" si="0"/>
        <v>0.2922341597196455</v>
      </c>
      <c r="G25" s="292"/>
      <c r="H25" s="298">
        <f>VLOOKUP($C$4, Backsheet!$A$1:$FC$860,21,FALSE)</f>
        <v>98428</v>
      </c>
      <c r="I25" s="298"/>
      <c r="J25" s="299">
        <f t="shared" ref="J25:J31" si="2">H25/H$31</f>
        <v>0.25732608633134901</v>
      </c>
      <c r="K25" s="299"/>
      <c r="L25" s="136">
        <f t="shared" si="1"/>
        <v>-3.490807338829649</v>
      </c>
      <c r="M25" s="11"/>
      <c r="N25" s="319">
        <f>IFERROR(H25/D25,"")</f>
        <v>5.5127499284498512E-2</v>
      </c>
      <c r="O25" s="320"/>
      <c r="P25" s="3"/>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row>
    <row r="26" spans="1:46" ht="15.75" customHeight="1" x14ac:dyDescent="0.2">
      <c r="B26" s="315" t="s">
        <v>147</v>
      </c>
      <c r="C26" s="316"/>
      <c r="D26" s="294">
        <f>VLOOKUP($C$4, Backsheet!$A$1:$FC$860,22,FALSE)</f>
        <v>25058</v>
      </c>
      <c r="E26" s="294"/>
      <c r="F26" s="292">
        <f t="shared" si="0"/>
        <v>4.1013517373131511E-3</v>
      </c>
      <c r="G26" s="292"/>
      <c r="H26" s="298">
        <f>VLOOKUP($C$4, Backsheet!$A$1:$FC$860,23,FALSE)</f>
        <v>5514</v>
      </c>
      <c r="I26" s="298"/>
      <c r="J26" s="299">
        <f t="shared" si="2"/>
        <v>1.44155732111905E-2</v>
      </c>
      <c r="K26" s="299"/>
      <c r="L26" s="136">
        <f t="shared" si="1"/>
        <v>1.031422147387735</v>
      </c>
      <c r="M26" s="11"/>
      <c r="N26" s="319">
        <f>IFERROR(H26/D26,"")</f>
        <v>0.22004948519434911</v>
      </c>
      <c r="O26" s="320"/>
      <c r="P26" s="192"/>
    </row>
    <row r="27" spans="1:46" ht="15.75" customHeight="1" x14ac:dyDescent="0.2">
      <c r="B27" s="315" t="s">
        <v>148</v>
      </c>
      <c r="C27" s="316"/>
      <c r="D27" s="294">
        <f>VLOOKUP($C$4, Backsheet!$A$1:$FC$860,24,FALSE)</f>
        <v>405974</v>
      </c>
      <c r="E27" s="294"/>
      <c r="F27" s="292">
        <f t="shared" si="0"/>
        <v>6.644752854194147E-2</v>
      </c>
      <c r="G27" s="292"/>
      <c r="H27" s="298">
        <f>VLOOKUP($C$4, Backsheet!$A$1:$FC$860,25,FALSE)</f>
        <v>19713</v>
      </c>
      <c r="I27" s="298"/>
      <c r="J27" s="299">
        <f t="shared" si="2"/>
        <v>5.1536850691367125E-2</v>
      </c>
      <c r="K27" s="299"/>
      <c r="L27" s="136">
        <f t="shared" si="1"/>
        <v>-1.4910677850574343</v>
      </c>
      <c r="M27" s="11"/>
      <c r="N27" s="319">
        <f>IFERROR(H27/D27,"")</f>
        <v>4.855729677269973E-2</v>
      </c>
      <c r="O27" s="320"/>
      <c r="P27" s="3"/>
    </row>
    <row r="28" spans="1:46" ht="15.75" customHeight="1" x14ac:dyDescent="0.2">
      <c r="B28" s="191" t="s">
        <v>293</v>
      </c>
      <c r="C28" s="142"/>
      <c r="D28" s="182"/>
      <c r="E28" s="182">
        <f>D14-SUM(D24,D25,D26,D27,D29,D30)</f>
        <v>2608</v>
      </c>
      <c r="F28" s="292">
        <f>E28/D$31</f>
        <v>4.2686269179155158E-4</v>
      </c>
      <c r="G28" s="292"/>
      <c r="H28" s="294">
        <f>H14-SUM(H24,H25,H26,H27,H29,H30)</f>
        <v>312</v>
      </c>
      <c r="I28" s="294"/>
      <c r="J28" s="299">
        <f>H28/H$31</f>
        <v>8.1567987702057241E-4</v>
      </c>
      <c r="K28" s="299"/>
      <c r="L28" s="136">
        <f t="shared" si="1"/>
        <v>3.8881718522902085E-2</v>
      </c>
      <c r="M28" s="11"/>
      <c r="N28" s="319">
        <f>IFERROR(H28/E28,"")</f>
        <v>0.1196319018404908</v>
      </c>
      <c r="O28" s="320"/>
      <c r="P28" s="3"/>
    </row>
    <row r="29" spans="1:46" ht="15.75" customHeight="1" x14ac:dyDescent="0.2">
      <c r="B29" s="315" t="s">
        <v>149</v>
      </c>
      <c r="C29" s="316"/>
      <c r="D29" s="294">
        <f>VLOOKUP($C$4, Backsheet!$A$1:$FC$860,26,FALSE)</f>
        <v>427519</v>
      </c>
      <c r="E29" s="294"/>
      <c r="F29" s="292">
        <f t="shared" si="0"/>
        <v>6.9973892305227117E-2</v>
      </c>
      <c r="G29" s="292"/>
      <c r="H29" s="298">
        <f>VLOOKUP($C$4, Backsheet!$A$1:$FC$860,27,FALSE)</f>
        <v>125489</v>
      </c>
      <c r="I29" s="298"/>
      <c r="J29" s="299">
        <f t="shared" si="2"/>
        <v>0.32807324386998271</v>
      </c>
      <c r="K29" s="299"/>
      <c r="L29" s="136">
        <f t="shared" si="1"/>
        <v>25.809935156475561</v>
      </c>
      <c r="M29" s="11"/>
      <c r="N29" s="319">
        <f>IFERROR(H29/D29,"")</f>
        <v>0.29352847475784705</v>
      </c>
      <c r="O29" s="320"/>
      <c r="P29" s="3"/>
    </row>
    <row r="30" spans="1:46" ht="15.75" customHeight="1" thickBot="1" x14ac:dyDescent="0.25">
      <c r="B30" s="315" t="s">
        <v>150</v>
      </c>
      <c r="C30" s="316"/>
      <c r="D30" s="294">
        <f>VLOOKUP($C$4, Backsheet!$A$1:$FC$860,28,FALSE)</f>
        <v>521431</v>
      </c>
      <c r="E30" s="294"/>
      <c r="F30" s="292">
        <f t="shared" si="0"/>
        <v>8.534487739400326E-2</v>
      </c>
      <c r="G30" s="292"/>
      <c r="H30" s="298">
        <f>VLOOKUP($C$4, Backsheet!$A$1:$FC$860,29,FALSE)</f>
        <v>38186</v>
      </c>
      <c r="I30" s="298"/>
      <c r="J30" s="299">
        <f t="shared" si="2"/>
        <v>9.9831896743293513E-2</v>
      </c>
      <c r="K30" s="299"/>
      <c r="L30" s="136">
        <f t="shared" si="1"/>
        <v>1.4487019349290253</v>
      </c>
      <c r="M30" s="11"/>
      <c r="N30" s="328">
        <f>IFERROR(H30/D30,"")</f>
        <v>7.3233083571939528E-2</v>
      </c>
      <c r="O30" s="329"/>
      <c r="P30" s="181"/>
    </row>
    <row r="31" spans="1:46" ht="15.75" customHeight="1" thickBot="1" x14ac:dyDescent="0.25">
      <c r="B31" s="317" t="s">
        <v>143</v>
      </c>
      <c r="C31" s="318"/>
      <c r="D31" s="303">
        <f>SUM(D24:E30)</f>
        <v>6109693</v>
      </c>
      <c r="E31" s="303"/>
      <c r="F31" s="302">
        <f t="shared" si="0"/>
        <v>1</v>
      </c>
      <c r="G31" s="302"/>
      <c r="H31" s="305">
        <f>SUM(H24:H30)</f>
        <v>382503</v>
      </c>
      <c r="I31" s="305"/>
      <c r="J31" s="304">
        <f t="shared" si="2"/>
        <v>1</v>
      </c>
      <c r="K31" s="304"/>
      <c r="L31" s="136"/>
      <c r="M31" s="11"/>
      <c r="N31" s="154"/>
      <c r="O31" s="154"/>
      <c r="P31" s="189"/>
      <c r="Q31" s="190"/>
      <c r="R31" s="181"/>
    </row>
    <row r="32" spans="1:46" s="3" customFormat="1" ht="15.75" customHeight="1" x14ac:dyDescent="0.2">
      <c r="B32" s="21" t="s">
        <v>151</v>
      </c>
      <c r="C32" s="76"/>
      <c r="D32" s="103"/>
      <c r="E32" s="103"/>
      <c r="F32" s="116"/>
      <c r="G32" s="116"/>
      <c r="H32" s="132"/>
      <c r="I32" s="132"/>
      <c r="J32" s="123"/>
      <c r="K32" s="123"/>
      <c r="L32" s="109"/>
      <c r="M32" s="11"/>
      <c r="N32" s="157"/>
      <c r="O32" s="158"/>
    </row>
    <row r="33" spans="1:46" s="8" customFormat="1" ht="15.75" customHeight="1" x14ac:dyDescent="0.2">
      <c r="A33" s="6"/>
      <c r="B33" s="141" t="s">
        <v>152</v>
      </c>
      <c r="C33" s="142"/>
      <c r="D33" s="294">
        <f>VLOOKUP($C$4, Backsheet!$A$1:$FC$860,30,FALSE)</f>
        <v>767299</v>
      </c>
      <c r="E33" s="294"/>
      <c r="F33" s="292">
        <f>D33/D$31</f>
        <v>0.12558716125343777</v>
      </c>
      <c r="G33" s="292"/>
      <c r="H33" s="298">
        <f>VLOOKUP($C$4, Backsheet!$A$1:$FC$860,31,FALSE)</f>
        <v>170402</v>
      </c>
      <c r="I33" s="298"/>
      <c r="J33" s="299">
        <f>H33/H$31</f>
        <v>0.44549193078224225</v>
      </c>
      <c r="K33" s="299"/>
      <c r="L33" s="136">
        <f>(J33-F33)*100</f>
        <v>31.990476952880449</v>
      </c>
      <c r="M33" s="11"/>
      <c r="N33" s="319">
        <f>IFERROR(H33/D33,"")</f>
        <v>0.22208031028321423</v>
      </c>
      <c r="O33" s="320"/>
      <c r="P33" s="3"/>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row>
    <row r="34" spans="1:46" ht="15.75" customHeight="1" thickBot="1" x14ac:dyDescent="0.25">
      <c r="B34" s="143" t="s">
        <v>153</v>
      </c>
      <c r="C34" s="144"/>
      <c r="D34" s="314">
        <f>VLOOKUP($C$4, Backsheet!$A$1:$FC$860,32,FALSE)</f>
        <v>2845727</v>
      </c>
      <c r="E34" s="314"/>
      <c r="F34" s="310">
        <f>D34/D$31</f>
        <v>0.46577250280824256</v>
      </c>
      <c r="G34" s="310"/>
      <c r="H34" s="312">
        <f>VLOOKUP($C$4, Backsheet!$A$1:$FC$860,33,FALSE)</f>
        <v>81696</v>
      </c>
      <c r="I34" s="312"/>
      <c r="J34" s="313">
        <f>H34/H$31</f>
        <v>0.21358263856754064</v>
      </c>
      <c r="K34" s="313"/>
      <c r="L34" s="138">
        <f>(J34-F34)*100</f>
        <v>-25.218986424070188</v>
      </c>
      <c r="M34" s="11"/>
      <c r="N34" s="328">
        <f>IFERROR(H34/D34,"")</f>
        <v>2.8708305469920339E-2</v>
      </c>
      <c r="O34" s="329"/>
      <c r="P34" s="3"/>
    </row>
    <row r="35" spans="1:46" s="3" customFormat="1" ht="6" customHeight="1" thickBot="1" x14ac:dyDescent="0.25">
      <c r="B35" s="98"/>
      <c r="C35" s="98"/>
      <c r="D35" s="100"/>
      <c r="E35" s="100"/>
      <c r="F35" s="84"/>
      <c r="G35" s="84"/>
      <c r="H35" s="133"/>
      <c r="I35" s="133"/>
      <c r="J35" s="119"/>
      <c r="K35" s="119"/>
      <c r="L35" s="110"/>
      <c r="M35" s="11"/>
      <c r="N35" s="154"/>
      <c r="O35" s="154"/>
    </row>
    <row r="36" spans="1:46" s="8" customFormat="1" ht="18.75" customHeight="1" x14ac:dyDescent="0.2">
      <c r="A36" s="6"/>
      <c r="B36" s="10" t="s">
        <v>154</v>
      </c>
      <c r="C36" s="99"/>
      <c r="D36" s="102"/>
      <c r="E36" s="102"/>
      <c r="F36" s="17"/>
      <c r="G36" s="17"/>
      <c r="H36" s="131"/>
      <c r="I36" s="131"/>
      <c r="J36" s="122"/>
      <c r="K36" s="122"/>
      <c r="L36" s="108"/>
      <c r="M36" s="18"/>
      <c r="N36" s="155"/>
      <c r="O36" s="156"/>
      <c r="P36" s="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row>
    <row r="37" spans="1:46" ht="15.75" customHeight="1" x14ac:dyDescent="0.2">
      <c r="B37" s="141" t="s">
        <v>155</v>
      </c>
      <c r="C37" s="91"/>
      <c r="D37" s="311">
        <f>VLOOKUP($C$4, Backsheet!$A$1:$FC$860,34,FALSE)</f>
        <v>5084829</v>
      </c>
      <c r="E37" s="311"/>
      <c r="F37" s="292">
        <f>D37/D$41</f>
        <v>0.83225605607352116</v>
      </c>
      <c r="G37" s="292"/>
      <c r="H37" s="298">
        <f>VLOOKUP($C$4, Backsheet!$A$1:$FC$860,35,FALSE)</f>
        <v>190382</v>
      </c>
      <c r="I37" s="298"/>
      <c r="J37" s="299">
        <f>H37/H$41</f>
        <v>0.49772681521452117</v>
      </c>
      <c r="K37" s="299"/>
      <c r="L37" s="136">
        <f>(J37-F37)*100</f>
        <v>-33.452924085900001</v>
      </c>
      <c r="M37" s="11"/>
      <c r="N37" s="319">
        <f>IFERROR(H37/D37,"")</f>
        <v>3.7441180421209835E-2</v>
      </c>
      <c r="O37" s="320"/>
      <c r="P37" s="3"/>
    </row>
    <row r="38" spans="1:46" ht="15.75" customHeight="1" x14ac:dyDescent="0.2">
      <c r="B38" s="141" t="s">
        <v>156</v>
      </c>
      <c r="C38" s="91"/>
      <c r="D38" s="294">
        <f>VLOOKUP($C$4, Backsheet!$A$1:$FC$860,36,FALSE)</f>
        <v>1024864</v>
      </c>
      <c r="E38" s="294"/>
      <c r="F38" s="292">
        <f>D38/D$41</f>
        <v>0.16774394392647879</v>
      </c>
      <c r="G38" s="292"/>
      <c r="H38" s="298">
        <f>VLOOKUP($C$4, Backsheet!$A$1:$FC$860,37,FALSE)</f>
        <v>192121</v>
      </c>
      <c r="I38" s="298"/>
      <c r="J38" s="299">
        <f>H38/H$41</f>
        <v>0.50227318478547878</v>
      </c>
      <c r="K38" s="299"/>
      <c r="L38" s="136">
        <f>(J38-F38)*100</f>
        <v>33.452924085900001</v>
      </c>
      <c r="M38" s="11"/>
      <c r="N38" s="319">
        <f>IFERROR(H38/D38,"")</f>
        <v>0.18745999469197863</v>
      </c>
      <c r="O38" s="320"/>
      <c r="P38" s="3"/>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row>
    <row r="39" spans="1:46" ht="15.75" customHeight="1" x14ac:dyDescent="0.2">
      <c r="B39" s="145" t="s">
        <v>157</v>
      </c>
      <c r="C39" s="92"/>
      <c r="D39" s="294">
        <f>VLOOKUP($C$4, Backsheet!$A$1:$FC$860,38,FALSE)</f>
        <v>558469</v>
      </c>
      <c r="E39" s="294"/>
      <c r="F39" s="308">
        <f>D39/D$41</f>
        <v>9.1407047784561352E-2</v>
      </c>
      <c r="G39" s="308"/>
      <c r="H39" s="298">
        <f>VLOOKUP($C$4, Backsheet!$A$1:$FC$860,39,FALSE)</f>
        <v>33262</v>
      </c>
      <c r="I39" s="298"/>
      <c r="J39" s="306">
        <f>H39/H$41</f>
        <v>8.6958795094417562E-2</v>
      </c>
      <c r="K39" s="306"/>
      <c r="L39" s="136">
        <f>(J39-F39)*100</f>
        <v>-0.44482526901437891</v>
      </c>
      <c r="M39" s="11"/>
      <c r="N39" s="319">
        <f>IFERROR(H39/D39,"")</f>
        <v>5.9559259332210027E-2</v>
      </c>
      <c r="O39" s="320"/>
      <c r="P39" s="3"/>
    </row>
    <row r="40" spans="1:46" ht="15.75" customHeight="1" thickBot="1" x14ac:dyDescent="0.25">
      <c r="B40" s="145" t="s">
        <v>158</v>
      </c>
      <c r="C40" s="92"/>
      <c r="D40" s="294">
        <f>VLOOKUP($C$4, Backsheet!$A$1:$FC$860,40,FALSE)</f>
        <v>466395</v>
      </c>
      <c r="E40" s="294"/>
      <c r="F40" s="308">
        <f>D40/D$41</f>
        <v>7.6336896141917437E-2</v>
      </c>
      <c r="G40" s="308"/>
      <c r="H40" s="307">
        <f>VLOOKUP($C$4, Backsheet!$A$1:$FC$860,41,FALSE)</f>
        <v>158859</v>
      </c>
      <c r="I40" s="307"/>
      <c r="J40" s="306">
        <f>H40/H$41</f>
        <v>0.41531438969106127</v>
      </c>
      <c r="K40" s="306"/>
      <c r="L40" s="136">
        <f>(J40-F40)*100</f>
        <v>33.897749354914389</v>
      </c>
      <c r="M40" s="11"/>
      <c r="N40" s="328">
        <f>IFERROR(H40/D40,"")</f>
        <v>0.34061042678416364</v>
      </c>
      <c r="O40" s="329"/>
      <c r="P40" s="3"/>
    </row>
    <row r="41" spans="1:46" ht="15.75" customHeight="1" thickBot="1" x14ac:dyDescent="0.25">
      <c r="B41" s="146" t="s">
        <v>143</v>
      </c>
      <c r="C41" s="93"/>
      <c r="D41" s="295">
        <f>SUM(D37:D38)</f>
        <v>6109693</v>
      </c>
      <c r="E41" s="295"/>
      <c r="F41" s="293">
        <f>D41/D$41</f>
        <v>1</v>
      </c>
      <c r="G41" s="293"/>
      <c r="H41" s="301">
        <f>SUM(H37:H38)</f>
        <v>382503</v>
      </c>
      <c r="I41" s="301"/>
      <c r="J41" s="300">
        <f>H41/H$41</f>
        <v>1</v>
      </c>
      <c r="K41" s="300"/>
      <c r="L41" s="138"/>
      <c r="M41" s="11"/>
      <c r="N41" s="159"/>
      <c r="O41" s="159"/>
      <c r="P41" s="3"/>
    </row>
    <row r="42" spans="1:46" s="3" customFormat="1" ht="6" customHeight="1" thickBot="1" x14ac:dyDescent="0.25">
      <c r="B42" s="140"/>
      <c r="C42" s="96"/>
      <c r="D42" s="101"/>
      <c r="E42" s="101"/>
      <c r="F42" s="115"/>
      <c r="G42" s="115"/>
      <c r="H42" s="130"/>
      <c r="I42" s="130"/>
      <c r="J42" s="121"/>
      <c r="K42" s="121"/>
      <c r="L42" s="110"/>
      <c r="M42" s="11"/>
      <c r="N42" s="154"/>
      <c r="O42" s="154"/>
    </row>
    <row r="43" spans="1:46" ht="18.75" customHeight="1" x14ac:dyDescent="0.2">
      <c r="B43" s="10" t="s">
        <v>159</v>
      </c>
      <c r="C43" s="99"/>
      <c r="D43" s="104"/>
      <c r="E43" s="104"/>
      <c r="F43" s="17"/>
      <c r="G43" s="17"/>
      <c r="H43" s="131"/>
      <c r="I43" s="131"/>
      <c r="J43" s="122"/>
      <c r="K43" s="122"/>
      <c r="L43" s="108"/>
      <c r="M43" s="18"/>
      <c r="N43" s="155"/>
      <c r="O43" s="156"/>
      <c r="P43" s="3"/>
    </row>
    <row r="44" spans="1:46" ht="15.75" customHeight="1" x14ac:dyDescent="0.2">
      <c r="B44" s="141" t="s">
        <v>160</v>
      </c>
      <c r="C44" s="91"/>
      <c r="D44" s="294">
        <f>VLOOKUP($C$4, Backsheet!$A$1:$FC$860,42,FALSE)</f>
        <v>2952767</v>
      </c>
      <c r="E44" s="294"/>
      <c r="F44" s="292">
        <f>D44/D$46</f>
        <v>0.48329220469833756</v>
      </c>
      <c r="G44" s="292"/>
      <c r="H44" s="298">
        <f>VLOOKUP($C$4, Backsheet!$A$1:$FC$860,43,FALSE)</f>
        <v>213506</v>
      </c>
      <c r="I44" s="298"/>
      <c r="J44" s="299">
        <f>H44/H$46</f>
        <v>0.55818124302293048</v>
      </c>
      <c r="K44" s="299"/>
      <c r="L44" s="136">
        <f>(J44-F44)*100</f>
        <v>7.4889038324592931</v>
      </c>
      <c r="M44" s="11"/>
      <c r="N44" s="319">
        <f>IFERROR(H44/D44,"")</f>
        <v>7.2307093651480123E-2</v>
      </c>
      <c r="O44" s="320"/>
      <c r="P44" s="3"/>
    </row>
    <row r="45" spans="1:46" ht="15.75" customHeight="1" thickBot="1" x14ac:dyDescent="0.25">
      <c r="B45" s="141" t="s">
        <v>161</v>
      </c>
      <c r="C45" s="91"/>
      <c r="D45" s="294">
        <f>VLOOKUP($C$4, Backsheet!$A$1:$FC$860,44,FALSE)</f>
        <v>3156926</v>
      </c>
      <c r="E45" s="294"/>
      <c r="F45" s="292">
        <f>D45/D$46</f>
        <v>0.51670779530166244</v>
      </c>
      <c r="G45" s="292"/>
      <c r="H45" s="298">
        <f>VLOOKUP($C$4, Backsheet!$A$1:$FC$860,45,FALSE)</f>
        <v>168997</v>
      </c>
      <c r="I45" s="298"/>
      <c r="J45" s="299">
        <f>H45/H$46</f>
        <v>0.44181875697706946</v>
      </c>
      <c r="K45" s="299"/>
      <c r="L45" s="136">
        <f>(J45-F45)*100</f>
        <v>-7.4889038324592985</v>
      </c>
      <c r="M45" s="11"/>
      <c r="N45" s="328">
        <f>IFERROR(H45/D45,"")</f>
        <v>5.3532138542366846E-2</v>
      </c>
      <c r="O45" s="329"/>
      <c r="P45" s="3"/>
    </row>
    <row r="46" spans="1:46" ht="15.75" customHeight="1" thickBot="1" x14ac:dyDescent="0.25">
      <c r="B46" s="146" t="s">
        <v>143</v>
      </c>
      <c r="C46" s="93"/>
      <c r="D46" s="295">
        <f>SUM(D44:D45)</f>
        <v>6109693</v>
      </c>
      <c r="E46" s="295"/>
      <c r="F46" s="310">
        <f>D46/D$46</f>
        <v>1</v>
      </c>
      <c r="G46" s="310"/>
      <c r="H46" s="301">
        <f>SUM(H44:H45)</f>
        <v>382503</v>
      </c>
      <c r="I46" s="301"/>
      <c r="J46" s="300">
        <f>H46/H$46</f>
        <v>1</v>
      </c>
      <c r="K46" s="300"/>
      <c r="L46" s="139"/>
      <c r="M46" s="23"/>
      <c r="N46" s="159"/>
      <c r="O46" s="159"/>
      <c r="P46" s="3"/>
    </row>
    <row r="47" spans="1:46" ht="6" customHeight="1" thickBot="1" x14ac:dyDescent="0.25">
      <c r="B47" s="140"/>
      <c r="C47" s="96"/>
      <c r="D47" s="101"/>
      <c r="E47" s="101"/>
      <c r="F47" s="84"/>
      <c r="G47" s="84"/>
      <c r="H47" s="130"/>
      <c r="I47" s="130"/>
      <c r="J47" s="121"/>
      <c r="K47" s="121"/>
      <c r="L47" s="111"/>
      <c r="M47" s="23"/>
      <c r="N47" s="154"/>
      <c r="O47" s="154"/>
      <c r="P47" s="3"/>
    </row>
    <row r="48" spans="1:46" ht="18.75" customHeight="1" x14ac:dyDescent="0.2">
      <c r="B48" s="10" t="s">
        <v>162</v>
      </c>
      <c r="C48" s="99"/>
      <c r="D48" s="102"/>
      <c r="E48" s="102"/>
      <c r="F48" s="17"/>
      <c r="G48" s="17"/>
      <c r="H48" s="131"/>
      <c r="I48" s="131"/>
      <c r="J48" s="122"/>
      <c r="K48" s="122"/>
      <c r="L48" s="108"/>
      <c r="M48" s="18"/>
      <c r="N48" s="155"/>
      <c r="O48" s="156"/>
      <c r="P48" s="3"/>
    </row>
    <row r="49" spans="1:46" s="3" customFormat="1" ht="15.75" customHeight="1" x14ac:dyDescent="0.2">
      <c r="B49" s="141" t="s">
        <v>163</v>
      </c>
      <c r="C49" s="91"/>
      <c r="D49" s="294">
        <f>VLOOKUP($C$4, Backsheet!$A$1:$FC$860,46,FALSE)</f>
        <v>710452</v>
      </c>
      <c r="E49" s="294"/>
      <c r="F49" s="292">
        <f>D49/D$51</f>
        <v>0.11628276576253505</v>
      </c>
      <c r="G49" s="292"/>
      <c r="H49" s="298">
        <f>VLOOKUP($C$4, Backsheet!$A$1:$FC$860,47,FALSE)</f>
        <v>24411</v>
      </c>
      <c r="I49" s="298"/>
      <c r="J49" s="299">
        <f>H49/H$51</f>
        <v>6.3819107301119213E-2</v>
      </c>
      <c r="K49" s="299"/>
      <c r="L49" s="136">
        <f>(J49-F49)*100</f>
        <v>-5.2463658461415834</v>
      </c>
      <c r="M49" s="11"/>
      <c r="N49" s="319">
        <f>IFERROR(H49/D49,"")</f>
        <v>3.4359816004459136E-2</v>
      </c>
      <c r="O49" s="320"/>
    </row>
    <row r="50" spans="1:46" s="8" customFormat="1" ht="15.75" customHeight="1" thickBot="1" x14ac:dyDescent="0.25">
      <c r="A50" s="6"/>
      <c r="B50" s="141" t="s">
        <v>164</v>
      </c>
      <c r="C50" s="91"/>
      <c r="D50" s="294">
        <f>VLOOKUP($C$4, Backsheet!$A$1:$FC$860,48,FALSE)</f>
        <v>5399241</v>
      </c>
      <c r="E50" s="294"/>
      <c r="F50" s="292">
        <f>D50/D$51</f>
        <v>0.88371723423746495</v>
      </c>
      <c r="G50" s="292"/>
      <c r="H50" s="298">
        <f>VLOOKUP($C$4, Backsheet!$A$1:$FC$860,49,FALSE)</f>
        <v>358092</v>
      </c>
      <c r="I50" s="298"/>
      <c r="J50" s="299">
        <f>H50/H$51</f>
        <v>0.93618089269888083</v>
      </c>
      <c r="K50" s="299"/>
      <c r="L50" s="136">
        <f>(J50-F50)*100</f>
        <v>5.2463658461415879</v>
      </c>
      <c r="M50" s="11"/>
      <c r="N50" s="328">
        <f>IFERROR(H50/D50,"")</f>
        <v>6.6322655351002111E-2</v>
      </c>
      <c r="O50" s="329"/>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row>
    <row r="51" spans="1:46" ht="15.75" customHeight="1" thickBot="1" x14ac:dyDescent="0.25">
      <c r="B51" s="146" t="s">
        <v>143</v>
      </c>
      <c r="C51" s="93"/>
      <c r="D51" s="295">
        <f>SUM(D49:D50)</f>
        <v>6109693</v>
      </c>
      <c r="E51" s="295"/>
      <c r="F51" s="293">
        <f>D51/D$51</f>
        <v>1</v>
      </c>
      <c r="G51" s="293"/>
      <c r="H51" s="301">
        <f>SUM(H49:H50)</f>
        <v>382503</v>
      </c>
      <c r="I51" s="301"/>
      <c r="J51" s="300">
        <f>H51/H$51</f>
        <v>1</v>
      </c>
      <c r="K51" s="300"/>
      <c r="L51" s="138"/>
      <c r="M51" s="11"/>
      <c r="N51" s="159"/>
      <c r="O51" s="159"/>
      <c r="P51" s="3"/>
    </row>
    <row r="52" spans="1:46" s="3" customFormat="1" ht="6" customHeight="1" thickBot="1" x14ac:dyDescent="0.25">
      <c r="B52" s="140"/>
      <c r="C52" s="96"/>
      <c r="D52" s="101"/>
      <c r="E52" s="101"/>
      <c r="F52" s="115"/>
      <c r="G52" s="115"/>
      <c r="H52" s="130"/>
      <c r="I52" s="130"/>
      <c r="J52" s="121"/>
      <c r="K52" s="121"/>
      <c r="L52" s="110"/>
      <c r="M52" s="11"/>
      <c r="N52" s="154"/>
      <c r="O52" s="154"/>
    </row>
    <row r="53" spans="1:46" ht="18.75" customHeight="1" x14ac:dyDescent="0.2">
      <c r="B53" s="10" t="s">
        <v>165</v>
      </c>
      <c r="C53" s="99"/>
      <c r="D53" s="102"/>
      <c r="E53" s="102"/>
      <c r="F53" s="17"/>
      <c r="G53" s="17"/>
      <c r="H53" s="131"/>
      <c r="I53" s="131"/>
      <c r="J53" s="122"/>
      <c r="K53" s="122"/>
      <c r="L53" s="108"/>
      <c r="M53" s="18"/>
      <c r="N53" s="155"/>
      <c r="O53" s="156"/>
      <c r="P53" s="3"/>
    </row>
    <row r="54" spans="1:46" ht="15.75" customHeight="1" x14ac:dyDescent="0.2">
      <c r="B54" s="141" t="s">
        <v>166</v>
      </c>
      <c r="C54" s="91"/>
      <c r="D54" s="294">
        <f>VLOOKUP($C$4, Backsheet!$A$1:$FC$860,50,FALSE)</f>
        <v>363860</v>
      </c>
      <c r="E54" s="294"/>
      <c r="F54" s="292">
        <f>D54/D$58</f>
        <v>8.7687778874296754E-2</v>
      </c>
      <c r="G54" s="292"/>
      <c r="H54" s="298">
        <f>VLOOKUP($C$4, Backsheet!$A$1:$FC$860,51,FALSE)</f>
        <v>80116</v>
      </c>
      <c r="I54" s="298"/>
      <c r="J54" s="299">
        <f>H54/H$58</f>
        <v>0.29602533263868103</v>
      </c>
      <c r="K54" s="299"/>
      <c r="L54" s="136">
        <f>(J54-F54)*100</f>
        <v>20.833755376438429</v>
      </c>
      <c r="M54" s="11"/>
      <c r="N54" s="319">
        <f>IFERROR(H54/D54,"")</f>
        <v>0.22018358709393723</v>
      </c>
      <c r="O54" s="320"/>
      <c r="P54" s="3"/>
    </row>
    <row r="55" spans="1:46" s="3" customFormat="1" ht="15.75" customHeight="1" x14ac:dyDescent="0.2">
      <c r="B55" s="141" t="s">
        <v>167</v>
      </c>
      <c r="C55" s="91"/>
      <c r="D55" s="294">
        <f>VLOOKUP($C$4, Backsheet!$A$1:$FC$860,52,FALSE)</f>
        <v>964758</v>
      </c>
      <c r="E55" s="294"/>
      <c r="F55" s="292">
        <f>D55/D$58</f>
        <v>0.23250009940968722</v>
      </c>
      <c r="G55" s="292"/>
      <c r="H55" s="298">
        <f>VLOOKUP($C$4, Backsheet!$A$1:$FC$860,53,FALSE)</f>
        <v>86715</v>
      </c>
      <c r="I55" s="298"/>
      <c r="J55" s="299">
        <f>H55/H$58</f>
        <v>0.32040836686508595</v>
      </c>
      <c r="K55" s="299"/>
      <c r="L55" s="136">
        <f>(J55-F55)*100</f>
        <v>8.7908267455398725</v>
      </c>
      <c r="M55" s="11"/>
      <c r="N55" s="319">
        <f>IFERROR(H55/D55,"")</f>
        <v>8.9882644144956558E-2</v>
      </c>
      <c r="O55" s="320"/>
    </row>
    <row r="56" spans="1:46" s="8" customFormat="1" ht="15.75" customHeight="1" x14ac:dyDescent="0.2">
      <c r="A56" s="6"/>
      <c r="B56" s="141" t="s">
        <v>168</v>
      </c>
      <c r="C56" s="91"/>
      <c r="D56" s="294">
        <f>VLOOKUP($C$4, Backsheet!$A$1:$FC$860,54,FALSE)</f>
        <v>1003955</v>
      </c>
      <c r="E56" s="294"/>
      <c r="F56" s="292">
        <f>D56/D$58</f>
        <v>0.24194630912918319</v>
      </c>
      <c r="G56" s="292"/>
      <c r="H56" s="298">
        <f>VLOOKUP($C$4, Backsheet!$A$1:$FC$860,55,FALSE)</f>
        <v>53895</v>
      </c>
      <c r="I56" s="298"/>
      <c r="J56" s="299">
        <f>H56/H$58</f>
        <v>0.19913981355237051</v>
      </c>
      <c r="K56" s="299"/>
      <c r="L56" s="136">
        <f>(J56-F56)*100</f>
        <v>-4.2806495576812678</v>
      </c>
      <c r="M56" s="11"/>
      <c r="N56" s="319">
        <f>IFERROR(H56/D56,"")</f>
        <v>5.3682684980900536E-2</v>
      </c>
      <c r="O56" s="320"/>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row>
    <row r="57" spans="1:46" ht="15.75" customHeight="1" thickBot="1" x14ac:dyDescent="0.25">
      <c r="B57" s="141" t="s">
        <v>169</v>
      </c>
      <c r="C57" s="91"/>
      <c r="D57" s="294">
        <f>VLOOKUP($C$4, Backsheet!$A$1:$FC$860,56,FALSE)</f>
        <v>1816922</v>
      </c>
      <c r="E57" s="294"/>
      <c r="F57" s="292">
        <f>D57/D$58</f>
        <v>0.43786581258683288</v>
      </c>
      <c r="G57" s="292"/>
      <c r="H57" s="298">
        <f>VLOOKUP($C$4, Backsheet!$A$1:$FC$860,57,FALSE)</f>
        <v>49913</v>
      </c>
      <c r="I57" s="298"/>
      <c r="J57" s="299">
        <f>H57/H$58</f>
        <v>0.18442648694386249</v>
      </c>
      <c r="K57" s="299"/>
      <c r="L57" s="136">
        <f>(J57-F57)*100</f>
        <v>-25.343932564297038</v>
      </c>
      <c r="M57" s="11"/>
      <c r="N57" s="328">
        <f>IFERROR(H57/D57,"")</f>
        <v>2.747118478393679E-2</v>
      </c>
      <c r="O57" s="329"/>
      <c r="P57" s="3"/>
    </row>
    <row r="58" spans="1:46" ht="15.75" customHeight="1" thickBot="1" x14ac:dyDescent="0.25">
      <c r="B58" s="146" t="s">
        <v>143</v>
      </c>
      <c r="C58" s="93"/>
      <c r="D58" s="295">
        <f>SUM(D54:D57)</f>
        <v>4149495</v>
      </c>
      <c r="E58" s="295"/>
      <c r="F58" s="293">
        <f>D58/D$58</f>
        <v>1</v>
      </c>
      <c r="G58" s="293"/>
      <c r="H58" s="301">
        <f>SUM(H54:H57)</f>
        <v>270639</v>
      </c>
      <c r="I58" s="301"/>
      <c r="J58" s="300">
        <f>H58/H$58</f>
        <v>1</v>
      </c>
      <c r="K58" s="300"/>
      <c r="L58" s="138"/>
      <c r="M58" s="11"/>
      <c r="N58" s="154"/>
      <c r="O58" s="154"/>
      <c r="P58" s="3"/>
    </row>
    <row r="59" spans="1:46" s="3" customFormat="1" ht="6" customHeight="1" thickBot="1" x14ac:dyDescent="0.25">
      <c r="B59" s="147"/>
      <c r="C59" s="98"/>
      <c r="D59" s="100"/>
      <c r="E59" s="100"/>
      <c r="F59" s="117"/>
      <c r="G59" s="117"/>
      <c r="H59" s="133"/>
      <c r="I59" s="133"/>
      <c r="J59" s="124"/>
      <c r="K59" s="124"/>
      <c r="L59" s="112"/>
      <c r="M59" s="22"/>
      <c r="N59" s="160"/>
      <c r="O59" s="160"/>
    </row>
    <row r="60" spans="1:46" ht="18.75" customHeight="1" x14ac:dyDescent="0.2">
      <c r="B60" s="10" t="s">
        <v>170</v>
      </c>
      <c r="C60" s="99"/>
      <c r="D60" s="102"/>
      <c r="E60" s="102"/>
      <c r="F60" s="17"/>
      <c r="G60" s="17"/>
      <c r="H60" s="131"/>
      <c r="I60" s="131"/>
      <c r="J60" s="122"/>
      <c r="K60" s="122"/>
      <c r="L60" s="108"/>
      <c r="M60" s="18"/>
      <c r="N60" s="155"/>
      <c r="O60" s="156"/>
      <c r="P60" s="3"/>
    </row>
    <row r="61" spans="1:46" ht="15.75" customHeight="1" x14ac:dyDescent="0.2">
      <c r="B61" s="141" t="s">
        <v>171</v>
      </c>
      <c r="C61" s="91"/>
      <c r="D61" s="294">
        <f>VLOOKUP($C$4, Backsheet!$A$1:$FC$860,58,FALSE)</f>
        <v>648118</v>
      </c>
      <c r="E61" s="294"/>
      <c r="F61" s="292">
        <f>D61/D$65</f>
        <v>0.17789731813722717</v>
      </c>
      <c r="G61" s="292"/>
      <c r="H61" s="298">
        <f>VLOOKUP($C$4, Backsheet!$A$1:$FC$860,59,FALSE)</f>
        <v>70863</v>
      </c>
      <c r="I61" s="298"/>
      <c r="J61" s="299">
        <f>H61/H$65</f>
        <v>0.23046826723560365</v>
      </c>
      <c r="K61" s="299"/>
      <c r="L61" s="136">
        <f>(J61-F61)*100</f>
        <v>5.2570949098376483</v>
      </c>
      <c r="M61" s="11"/>
      <c r="N61" s="319">
        <f>IFERROR(H61/D61,"")</f>
        <v>0.10933657142680808</v>
      </c>
      <c r="O61" s="320"/>
      <c r="P61" s="3"/>
    </row>
    <row r="62" spans="1:46" s="3" customFormat="1" ht="15.75" customHeight="1" x14ac:dyDescent="0.2">
      <c r="B62" s="141" t="s">
        <v>172</v>
      </c>
      <c r="C62" s="91"/>
      <c r="D62" s="294">
        <f>VLOOKUP($C$4, Backsheet!$A$1:$FC$860,60,FALSE)</f>
        <v>2995096</v>
      </c>
      <c r="E62" s="294"/>
      <c r="F62" s="292">
        <f>D62/D$65</f>
        <v>0.8221026818627728</v>
      </c>
      <c r="G62" s="292"/>
      <c r="H62" s="298">
        <f>VLOOKUP($C$4, Backsheet!$A$1:$FC$860,61,FALSE)</f>
        <v>236611</v>
      </c>
      <c r="I62" s="298"/>
      <c r="J62" s="299">
        <f>H62/H$65</f>
        <v>0.76953173276439635</v>
      </c>
      <c r="K62" s="299"/>
      <c r="L62" s="136">
        <f>(J62-F62)*100</f>
        <v>-5.2570949098376456</v>
      </c>
      <c r="M62" s="11"/>
      <c r="N62" s="319">
        <f>IFERROR(H62/D62,"")</f>
        <v>7.8999471135482807E-2</v>
      </c>
      <c r="O62" s="320"/>
    </row>
    <row r="63" spans="1:46" s="8" customFormat="1" ht="15.75" customHeight="1" x14ac:dyDescent="0.2">
      <c r="A63" s="6"/>
      <c r="B63" s="145" t="s">
        <v>173</v>
      </c>
      <c r="C63" s="92"/>
      <c r="D63" s="309">
        <f>VLOOKUP($C$4, Backsheet!$A$1:$FC$860,62,FALSE)</f>
        <v>2852525</v>
      </c>
      <c r="E63" s="309"/>
      <c r="F63" s="308">
        <f>D63/D$65</f>
        <v>0.78296937813699663</v>
      </c>
      <c r="G63" s="308"/>
      <c r="H63" s="307">
        <f>VLOOKUP($C$4, Backsheet!$A$1:$FC$860,63,FALSE)</f>
        <v>211476</v>
      </c>
      <c r="I63" s="307"/>
      <c r="J63" s="306">
        <f>H63/H$65</f>
        <v>0.68778498344575478</v>
      </c>
      <c r="K63" s="306"/>
      <c r="L63" s="136">
        <f>(J63-F63)*100</f>
        <v>-9.5184394691241856</v>
      </c>
      <c r="M63" s="11"/>
      <c r="N63" s="319">
        <f>IFERROR(H63/D63,"")</f>
        <v>7.4136422993663506E-2</v>
      </c>
      <c r="O63" s="320"/>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row>
    <row r="64" spans="1:46" ht="15.75" customHeight="1" thickBot="1" x14ac:dyDescent="0.25">
      <c r="B64" s="145" t="s">
        <v>174</v>
      </c>
      <c r="C64" s="92"/>
      <c r="D64" s="309">
        <f>VLOOKUP($C$4, Backsheet!$A$1:$FC$860,64,FALSE)</f>
        <v>142571</v>
      </c>
      <c r="E64" s="309"/>
      <c r="F64" s="308">
        <f>D64/D$65</f>
        <v>3.9133303725776197E-2</v>
      </c>
      <c r="G64" s="308"/>
      <c r="H64" s="307">
        <f>VLOOKUP($C$4, Backsheet!$A$1:$FC$860,65,FALSE)</f>
        <v>25135</v>
      </c>
      <c r="I64" s="307"/>
      <c r="J64" s="306">
        <f>H64/H$65</f>
        <v>8.1746749318641579E-2</v>
      </c>
      <c r="K64" s="306"/>
      <c r="L64" s="136">
        <f>(J64-F64)*100</f>
        <v>4.2613445592865382</v>
      </c>
      <c r="M64" s="11"/>
      <c r="N64" s="328">
        <f>IFERROR(H64/D64,"")</f>
        <v>0.17629812514466475</v>
      </c>
      <c r="O64" s="329"/>
      <c r="P64" s="3"/>
    </row>
    <row r="65" spans="1:46" ht="15.75" customHeight="1" thickBot="1" x14ac:dyDescent="0.25">
      <c r="B65" s="146" t="s">
        <v>143</v>
      </c>
      <c r="C65" s="93"/>
      <c r="D65" s="295">
        <f>SUM(D61:D62)</f>
        <v>3643214</v>
      </c>
      <c r="E65" s="295"/>
      <c r="F65" s="293">
        <f>D65/D$65</f>
        <v>1</v>
      </c>
      <c r="G65" s="293"/>
      <c r="H65" s="301">
        <f>SUM(H61:H62)</f>
        <v>307474</v>
      </c>
      <c r="I65" s="301"/>
      <c r="J65" s="300">
        <f>H65/H$65</f>
        <v>1</v>
      </c>
      <c r="K65" s="300"/>
      <c r="L65" s="138"/>
      <c r="M65" s="11"/>
      <c r="N65" s="154"/>
      <c r="O65" s="154"/>
      <c r="P65" s="3"/>
    </row>
    <row r="66" spans="1:46" s="3" customFormat="1" ht="6" customHeight="1" thickBot="1" x14ac:dyDescent="0.25">
      <c r="B66" s="147"/>
      <c r="C66" s="98"/>
      <c r="D66" s="100"/>
      <c r="E66" s="100"/>
      <c r="F66" s="117"/>
      <c r="G66" s="117"/>
      <c r="H66" s="133"/>
      <c r="I66" s="133"/>
      <c r="J66" s="124"/>
      <c r="K66" s="124"/>
      <c r="L66" s="112"/>
      <c r="M66" s="22"/>
      <c r="N66" s="160"/>
      <c r="O66" s="160"/>
      <c r="P66" s="6"/>
    </row>
    <row r="67" spans="1:46" ht="19.5" customHeight="1" x14ac:dyDescent="0.2">
      <c r="B67" s="10" t="s">
        <v>175</v>
      </c>
      <c r="C67" s="99"/>
      <c r="D67" s="102"/>
      <c r="E67" s="102"/>
      <c r="F67" s="17"/>
      <c r="G67" s="17"/>
      <c r="H67" s="131"/>
      <c r="I67" s="131"/>
      <c r="J67" s="122"/>
      <c r="K67" s="122"/>
      <c r="L67" s="108"/>
      <c r="M67" s="18"/>
      <c r="N67" s="155"/>
      <c r="O67" s="156"/>
      <c r="P67" s="3"/>
    </row>
    <row r="68" spans="1:46" ht="15.75" customHeight="1" x14ac:dyDescent="0.2">
      <c r="B68" s="141" t="s">
        <v>176</v>
      </c>
      <c r="C68" s="91"/>
      <c r="D68" s="294">
        <f>VLOOKUP($C$4, Backsheet!$A$1:$FC$860,66,FALSE)</f>
        <v>2225692</v>
      </c>
      <c r="E68" s="294"/>
      <c r="F68" s="292">
        <f>D68/D$71</f>
        <v>0.6109144288532049</v>
      </c>
      <c r="G68" s="292"/>
      <c r="H68" s="298">
        <f>VLOOKUP($C$4, Backsheet!$A$1:$FC$860,67,FALSE)</f>
        <v>145540</v>
      </c>
      <c r="I68" s="298"/>
      <c r="J68" s="299">
        <f>H68/H$71</f>
        <v>0.47334083532266141</v>
      </c>
      <c r="K68" s="299"/>
      <c r="L68" s="136">
        <f>(J68-F68)*100</f>
        <v>-13.757359353054349</v>
      </c>
      <c r="M68" s="11"/>
      <c r="N68" s="319">
        <f>IFERROR(H68/D68,"")</f>
        <v>6.5390898650846574E-2</v>
      </c>
      <c r="O68" s="320"/>
      <c r="P68" s="3"/>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row>
    <row r="69" spans="1:46" s="3" customFormat="1" ht="15.75" customHeight="1" x14ac:dyDescent="0.2">
      <c r="B69" s="141" t="s">
        <v>177</v>
      </c>
      <c r="C69" s="91"/>
      <c r="D69" s="294">
        <f>VLOOKUP($C$4, Backsheet!$A$1:$FC$860,68,FALSE)</f>
        <v>817097</v>
      </c>
      <c r="E69" s="294"/>
      <c r="F69" s="292">
        <f>D69/D$71</f>
        <v>0.2242791666918276</v>
      </c>
      <c r="G69" s="292"/>
      <c r="H69" s="298">
        <f>VLOOKUP($C$4, Backsheet!$A$1:$FC$860,69,FALSE)</f>
        <v>93466</v>
      </c>
      <c r="I69" s="298"/>
      <c r="J69" s="299">
        <f>H69/H$71</f>
        <v>0.30398017393340576</v>
      </c>
      <c r="K69" s="299"/>
      <c r="L69" s="136">
        <f>(J69-F69)*100</f>
        <v>7.9701007241578168</v>
      </c>
      <c r="M69" s="11"/>
      <c r="N69" s="319">
        <f>IFERROR(H69/D69,"")</f>
        <v>0.11438788785174832</v>
      </c>
      <c r="O69" s="320"/>
    </row>
    <row r="70" spans="1:46" s="8" customFormat="1" ht="15.75" customHeight="1" thickBot="1" x14ac:dyDescent="0.25">
      <c r="A70" s="6"/>
      <c r="B70" s="141" t="s">
        <v>178</v>
      </c>
      <c r="C70" s="91"/>
      <c r="D70" s="294">
        <f>VLOOKUP($C$4, Backsheet!$A$1:$FC$860,70,FALSE)</f>
        <v>600425</v>
      </c>
      <c r="E70" s="294"/>
      <c r="F70" s="292">
        <f>D70/D$71</f>
        <v>0.1648064044549675</v>
      </c>
      <c r="G70" s="292"/>
      <c r="H70" s="298">
        <f>VLOOKUP($C$4, Backsheet!$A$1:$FC$860,71,FALSE)</f>
        <v>68468</v>
      </c>
      <c r="I70" s="298"/>
      <c r="J70" s="299">
        <f>H70/H$71</f>
        <v>0.22267899074393283</v>
      </c>
      <c r="K70" s="299"/>
      <c r="L70" s="136">
        <f>(J70-F70)*100</f>
        <v>5.7872586288965326</v>
      </c>
      <c r="M70" s="11"/>
      <c r="N70" s="328">
        <f>IFERROR(H70/D70,"")</f>
        <v>0.11403256026980889</v>
      </c>
      <c r="O70" s="329"/>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row>
    <row r="71" spans="1:46" ht="15.75" customHeight="1" thickBot="1" x14ac:dyDescent="0.25">
      <c r="B71" s="146" t="s">
        <v>143</v>
      </c>
      <c r="C71" s="93"/>
      <c r="D71" s="295">
        <f>SUM(D68:D70)</f>
        <v>3643214</v>
      </c>
      <c r="E71" s="295"/>
      <c r="F71" s="293">
        <f>D71/D$71</f>
        <v>1</v>
      </c>
      <c r="G71" s="293"/>
      <c r="H71" s="301">
        <f>SUM(H68:H70)</f>
        <v>307474</v>
      </c>
      <c r="I71" s="301"/>
      <c r="J71" s="300">
        <f>H71/H$71</f>
        <v>1</v>
      </c>
      <c r="K71" s="300"/>
      <c r="L71" s="138"/>
      <c r="M71" s="11"/>
      <c r="N71" s="154"/>
      <c r="O71" s="154"/>
      <c r="P71" s="3"/>
    </row>
    <row r="72" spans="1:46" ht="6" customHeight="1" thickBot="1" x14ac:dyDescent="0.25">
      <c r="B72" s="147"/>
      <c r="C72" s="98"/>
      <c r="D72" s="100"/>
      <c r="E72" s="100"/>
      <c r="F72" s="117"/>
      <c r="G72" s="117"/>
      <c r="H72" s="133"/>
      <c r="I72" s="133"/>
      <c r="J72" s="124"/>
      <c r="K72" s="124"/>
      <c r="L72" s="112"/>
      <c r="M72" s="22"/>
      <c r="N72" s="160"/>
      <c r="O72" s="160"/>
      <c r="P72" s="6"/>
    </row>
    <row r="73" spans="1:46" ht="18.75" customHeight="1" x14ac:dyDescent="0.2">
      <c r="B73" s="10" t="s">
        <v>179</v>
      </c>
      <c r="C73" s="99"/>
      <c r="D73" s="102"/>
      <c r="E73" s="102"/>
      <c r="F73" s="17"/>
      <c r="G73" s="17"/>
      <c r="H73" s="131"/>
      <c r="I73" s="131"/>
      <c r="J73" s="122"/>
      <c r="K73" s="122"/>
      <c r="L73" s="113"/>
      <c r="M73" s="24"/>
      <c r="N73" s="155"/>
      <c r="O73" s="156"/>
      <c r="P73" s="3"/>
    </row>
    <row r="74" spans="1:46" ht="15.75" customHeight="1" x14ac:dyDescent="0.2">
      <c r="B74" s="141" t="s">
        <v>180</v>
      </c>
      <c r="C74" s="91"/>
      <c r="D74" s="294">
        <f>VLOOKUP($C$4, Backsheet!$A$1:$FC$860,72,FALSE)</f>
        <v>1456552</v>
      </c>
      <c r="E74" s="294"/>
      <c r="F74" s="292">
        <f>D74/D$87</f>
        <v>0.23840019457606135</v>
      </c>
      <c r="G74" s="292"/>
      <c r="H74" s="298">
        <f>VLOOKUP($C$4, Backsheet!$A$1:$FC$860,73,FALSE)</f>
        <v>64474</v>
      </c>
      <c r="I74" s="298"/>
      <c r="J74" s="299">
        <f>H74/H$87</f>
        <v>0.16855815509943714</v>
      </c>
      <c r="K74" s="299"/>
      <c r="L74" s="136">
        <f>(J74-F74)*100</f>
        <v>-6.9842039476624205</v>
      </c>
      <c r="M74" s="11"/>
      <c r="N74" s="319">
        <f>IFERROR(H74/D74,"")</f>
        <v>4.4264811692270513E-2</v>
      </c>
      <c r="O74" s="320"/>
      <c r="P74" s="3"/>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row>
    <row r="75" spans="1:46" ht="15.75" customHeight="1" x14ac:dyDescent="0.2">
      <c r="B75" s="141" t="s">
        <v>181</v>
      </c>
      <c r="C75" s="91"/>
      <c r="D75" s="294">
        <f>VLOOKUP($C$4, Backsheet!$A$1:$FC$860,74,FALSE)</f>
        <v>3643214</v>
      </c>
      <c r="E75" s="294"/>
      <c r="F75" s="292">
        <f>D75/D$87</f>
        <v>0.59630066518890557</v>
      </c>
      <c r="G75" s="292"/>
      <c r="H75" s="298">
        <f>VLOOKUP($C$4, Backsheet!$A$1:$FC$860,75,FALSE)</f>
        <v>307474</v>
      </c>
      <c r="I75" s="298"/>
      <c r="J75" s="299">
        <f>H75/H$87</f>
        <v>0.80384729008661371</v>
      </c>
      <c r="K75" s="299"/>
      <c r="L75" s="136">
        <f>(J75-F75)*100</f>
        <v>20.754662489770816</v>
      </c>
      <c r="M75" s="11"/>
      <c r="N75" s="319">
        <f>IFERROR(H75/D75,"")</f>
        <v>8.4396359917369657E-2</v>
      </c>
      <c r="O75" s="320"/>
      <c r="P75" s="3"/>
    </row>
    <row r="76" spans="1:46" s="3" customFormat="1" ht="15.75" customHeight="1" thickBot="1" x14ac:dyDescent="0.25">
      <c r="B76" s="141" t="s">
        <v>182</v>
      </c>
      <c r="C76" s="91"/>
      <c r="D76" s="294">
        <f>VLOOKUP($C$4, Backsheet!$A$1:$FC$860,76,FALSE)</f>
        <v>1009927</v>
      </c>
      <c r="E76" s="294"/>
      <c r="F76" s="292">
        <f>D76/D$87</f>
        <v>0.16529914023503309</v>
      </c>
      <c r="G76" s="292"/>
      <c r="H76" s="298">
        <f>VLOOKUP($C$4, Backsheet!$A$1:$FC$860,77,FALSE)</f>
        <v>10555</v>
      </c>
      <c r="I76" s="298"/>
      <c r="J76" s="299">
        <f>H76/H$87</f>
        <v>2.7594554813949172E-2</v>
      </c>
      <c r="K76" s="299"/>
      <c r="L76" s="136">
        <f>(J76-F76)*100</f>
        <v>-13.770458542108392</v>
      </c>
      <c r="M76" s="11"/>
      <c r="N76" s="328">
        <f>IFERROR(H76/D76,"")</f>
        <v>1.0451250436912767E-2</v>
      </c>
      <c r="O76" s="329"/>
    </row>
    <row r="77" spans="1:46" s="3" customFormat="1" ht="15.75" customHeight="1" thickBot="1" x14ac:dyDescent="0.25">
      <c r="B77" s="148" t="s">
        <v>143</v>
      </c>
      <c r="C77" s="149"/>
      <c r="D77" s="303">
        <f>SUM(D74:D76)</f>
        <v>6109693</v>
      </c>
      <c r="E77" s="303"/>
      <c r="F77" s="302">
        <f>SUM(F74:F76)</f>
        <v>1</v>
      </c>
      <c r="G77" s="302"/>
      <c r="H77" s="305">
        <f>SUM(H74:H76)</f>
        <v>382503</v>
      </c>
      <c r="I77" s="305"/>
      <c r="J77" s="304">
        <f>SUM(J74:J76)</f>
        <v>1</v>
      </c>
      <c r="K77" s="304"/>
      <c r="L77" s="150"/>
      <c r="M77" s="11"/>
      <c r="N77" s="154"/>
      <c r="O77" s="154"/>
    </row>
    <row r="78" spans="1:46" s="8" customFormat="1" ht="15.75" customHeight="1" x14ac:dyDescent="0.2">
      <c r="A78" s="6"/>
      <c r="B78" s="21" t="s">
        <v>183</v>
      </c>
      <c r="C78" s="97"/>
      <c r="D78" s="103"/>
      <c r="E78" s="103"/>
      <c r="F78" s="118"/>
      <c r="G78" s="118"/>
      <c r="H78" s="132"/>
      <c r="I78" s="132"/>
      <c r="J78" s="125"/>
      <c r="K78" s="125"/>
      <c r="L78" s="109"/>
      <c r="M78" s="11"/>
      <c r="N78" s="157"/>
      <c r="O78" s="158"/>
      <c r="P78" s="181"/>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row>
    <row r="79" spans="1:46" ht="15.75" customHeight="1" x14ac:dyDescent="0.2">
      <c r="B79" s="145" t="s">
        <v>184</v>
      </c>
      <c r="C79" s="92"/>
      <c r="D79" s="294">
        <f>VLOOKUP($C$4, Backsheet!$A$1:$FC$860,78,FALSE)</f>
        <v>430261</v>
      </c>
      <c r="E79" s="294"/>
      <c r="F79" s="292">
        <f t="shared" ref="F79:F87" si="3">D79/D$87</f>
        <v>7.0422687359250294E-2</v>
      </c>
      <c r="G79" s="292"/>
      <c r="H79" s="298">
        <f>VLOOKUP($C$4, Backsheet!$A$1:$FC$860,79,FALSE)</f>
        <v>17565</v>
      </c>
      <c r="I79" s="298"/>
      <c r="J79" s="299">
        <f t="shared" ref="J79:J87" si="4">H79/H$87</f>
        <v>4.5921208461110107E-2</v>
      </c>
      <c r="K79" s="299"/>
      <c r="L79" s="136">
        <f t="shared" ref="L79:L86" si="5">(J79-F79)*100</f>
        <v>-2.4501478898140188</v>
      </c>
      <c r="M79" s="11"/>
      <c r="N79" s="319">
        <f t="shared" ref="N79:N86" si="6">IFERROR(H79/D79,"")</f>
        <v>4.0824057955520021E-2</v>
      </c>
      <c r="O79" s="320"/>
      <c r="P79" s="3"/>
    </row>
    <row r="80" spans="1:46" ht="15.75" customHeight="1" x14ac:dyDescent="0.2">
      <c r="B80" s="151" t="s">
        <v>185</v>
      </c>
      <c r="C80" s="152"/>
      <c r="D80" s="294">
        <f>VLOOKUP($C$4, Backsheet!$A$1:$FC$860,80,FALSE)</f>
        <v>1026291</v>
      </c>
      <c r="E80" s="294"/>
      <c r="F80" s="292">
        <f t="shared" si="3"/>
        <v>0.16797750721681107</v>
      </c>
      <c r="G80" s="292"/>
      <c r="H80" s="298">
        <f>VLOOKUP($C$4, Backsheet!$A$1:$FC$860,81,FALSE)</f>
        <v>46909</v>
      </c>
      <c r="I80" s="298"/>
      <c r="J80" s="299">
        <f t="shared" si="4"/>
        <v>0.12263694663832701</v>
      </c>
      <c r="K80" s="299"/>
      <c r="L80" s="136">
        <f t="shared" si="5"/>
        <v>-4.5340560578484057</v>
      </c>
      <c r="M80" s="11"/>
      <c r="N80" s="319">
        <f t="shared" si="6"/>
        <v>4.5707309135518091E-2</v>
      </c>
      <c r="O80" s="320"/>
      <c r="P80" s="3"/>
    </row>
    <row r="81" spans="1:46" ht="15.75" customHeight="1" x14ac:dyDescent="0.2">
      <c r="B81" s="145" t="s">
        <v>186</v>
      </c>
      <c r="C81" s="92"/>
      <c r="D81" s="294">
        <f>VLOOKUP($C$4, Backsheet!$A$1:$FC$860,82,FALSE)</f>
        <v>503646</v>
      </c>
      <c r="E81" s="294"/>
      <c r="F81" s="292">
        <f t="shared" si="3"/>
        <v>8.2433929167963105E-2</v>
      </c>
      <c r="G81" s="292"/>
      <c r="H81" s="298">
        <f>VLOOKUP($C$4, Backsheet!$A$1:$FC$860,83,FALSE)</f>
        <v>47390</v>
      </c>
      <c r="I81" s="298"/>
      <c r="J81" s="299">
        <f t="shared" si="4"/>
        <v>0.1238944531154004</v>
      </c>
      <c r="K81" s="299"/>
      <c r="L81" s="136">
        <f t="shared" si="5"/>
        <v>4.1460523947437293</v>
      </c>
      <c r="M81" s="11"/>
      <c r="N81" s="319">
        <f t="shared" si="6"/>
        <v>9.4093867518058316E-2</v>
      </c>
      <c r="O81" s="320"/>
      <c r="P81" s="3"/>
    </row>
    <row r="82" spans="1:46" ht="15.75" customHeight="1" x14ac:dyDescent="0.2">
      <c r="B82" s="145" t="s">
        <v>187</v>
      </c>
      <c r="C82" s="92"/>
      <c r="D82" s="294">
        <f>VLOOKUP($C$4, Backsheet!$A$1:$FC$860,84,FALSE)</f>
        <v>722965</v>
      </c>
      <c r="E82" s="294"/>
      <c r="F82" s="292">
        <f t="shared" si="3"/>
        <v>0.11833082284167143</v>
      </c>
      <c r="G82" s="292"/>
      <c r="H82" s="298">
        <f>VLOOKUP($C$4, Backsheet!$A$1:$FC$860,85,FALSE)</f>
        <v>79166</v>
      </c>
      <c r="I82" s="298"/>
      <c r="J82" s="299">
        <f t="shared" si="4"/>
        <v>0.20696831135964947</v>
      </c>
      <c r="K82" s="299"/>
      <c r="L82" s="136">
        <f t="shared" si="5"/>
        <v>8.8637488517978031</v>
      </c>
      <c r="M82" s="11"/>
      <c r="N82" s="319">
        <f t="shared" si="6"/>
        <v>0.10950184310443797</v>
      </c>
      <c r="O82" s="320"/>
      <c r="P82" s="3"/>
    </row>
    <row r="83" spans="1:46" s="3" customFormat="1" ht="15.75" customHeight="1" x14ac:dyDescent="0.2">
      <c r="B83" s="145" t="s">
        <v>188</v>
      </c>
      <c r="C83" s="92"/>
      <c r="D83" s="294">
        <f>VLOOKUP($C$4, Backsheet!$A$1:$FC$860,86,FALSE)</f>
        <v>825229</v>
      </c>
      <c r="E83" s="294"/>
      <c r="F83" s="292">
        <f t="shared" si="3"/>
        <v>0.13506881605998861</v>
      </c>
      <c r="G83" s="292"/>
      <c r="H83" s="298">
        <f>VLOOKUP($C$4, Backsheet!$A$1:$FC$860,87,FALSE)</f>
        <v>80371</v>
      </c>
      <c r="I83" s="298"/>
      <c r="J83" s="299">
        <f t="shared" si="4"/>
        <v>0.21011861344878341</v>
      </c>
      <c r="K83" s="299"/>
      <c r="L83" s="136">
        <f t="shared" si="5"/>
        <v>7.5049797388794808</v>
      </c>
      <c r="M83" s="11"/>
      <c r="N83" s="319">
        <f t="shared" si="6"/>
        <v>9.7392360181234539E-2</v>
      </c>
      <c r="O83" s="320"/>
    </row>
    <row r="84" spans="1:46" ht="15.75" customHeight="1" x14ac:dyDescent="0.2">
      <c r="B84" s="145" t="s">
        <v>189</v>
      </c>
      <c r="C84" s="92"/>
      <c r="D84" s="294">
        <f>VLOOKUP($C$4, Backsheet!$A$1:$FC$860,88,FALSE)</f>
        <v>770165</v>
      </c>
      <c r="E84" s="294"/>
      <c r="F84" s="292">
        <f t="shared" si="3"/>
        <v>0.12605625192624245</v>
      </c>
      <c r="G84" s="292"/>
      <c r="H84" s="298">
        <f>VLOOKUP($C$4, Backsheet!$A$1:$FC$860,89,FALSE)</f>
        <v>57485</v>
      </c>
      <c r="I84" s="298"/>
      <c r="J84" s="299">
        <f t="shared" si="4"/>
        <v>0.15028640298246027</v>
      </c>
      <c r="K84" s="299"/>
      <c r="L84" s="136">
        <f t="shared" si="5"/>
        <v>2.4230151056217815</v>
      </c>
      <c r="M84" s="11"/>
      <c r="N84" s="319">
        <f t="shared" si="6"/>
        <v>7.4639849902293665E-2</v>
      </c>
      <c r="O84" s="320"/>
      <c r="P84" s="3"/>
    </row>
    <row r="85" spans="1:46" ht="15.75" customHeight="1" x14ac:dyDescent="0.2">
      <c r="B85" s="145" t="s">
        <v>190</v>
      </c>
      <c r="C85" s="92"/>
      <c r="D85" s="294">
        <f>VLOOKUP($C$4, Backsheet!$A$1:$FC$860,90,FALSE)</f>
        <v>821209</v>
      </c>
      <c r="E85" s="294"/>
      <c r="F85" s="292">
        <f t="shared" si="3"/>
        <v>0.13441084519303997</v>
      </c>
      <c r="G85" s="292"/>
      <c r="H85" s="298">
        <f>VLOOKUP($C$4, Backsheet!$A$1:$FC$860,91,FALSE)</f>
        <v>43062</v>
      </c>
      <c r="I85" s="298"/>
      <c r="J85" s="299">
        <f t="shared" si="4"/>
        <v>0.11257950918032016</v>
      </c>
      <c r="K85" s="299"/>
      <c r="L85" s="136">
        <f t="shared" si="5"/>
        <v>-2.1831336012719817</v>
      </c>
      <c r="M85" s="11"/>
      <c r="N85" s="319">
        <f t="shared" si="6"/>
        <v>5.2437321071736917E-2</v>
      </c>
      <c r="O85" s="320"/>
      <c r="P85" s="3"/>
    </row>
    <row r="86" spans="1:46" ht="15.75" customHeight="1" thickBot="1" x14ac:dyDescent="0.25">
      <c r="B86" s="145" t="s">
        <v>191</v>
      </c>
      <c r="C86" s="92"/>
      <c r="D86" s="294">
        <f>VLOOKUP($C$4, Backsheet!$A$1:$FC$860,92,FALSE)</f>
        <v>1009927</v>
      </c>
      <c r="E86" s="294"/>
      <c r="F86" s="292">
        <f t="shared" si="3"/>
        <v>0.16529914023503309</v>
      </c>
      <c r="G86" s="292"/>
      <c r="H86" s="298">
        <f>VLOOKUP($C$4, Backsheet!$A$1:$FC$860,93,FALSE)</f>
        <v>10555</v>
      </c>
      <c r="I86" s="298"/>
      <c r="J86" s="299">
        <f t="shared" si="4"/>
        <v>2.7594554813949172E-2</v>
      </c>
      <c r="K86" s="299"/>
      <c r="L86" s="136">
        <f t="shared" si="5"/>
        <v>-13.770458542108392</v>
      </c>
      <c r="M86" s="11"/>
      <c r="N86" s="328">
        <f t="shared" si="6"/>
        <v>1.0451250436912767E-2</v>
      </c>
      <c r="O86" s="329"/>
      <c r="P86" s="3"/>
    </row>
    <row r="87" spans="1:46" ht="15.75" customHeight="1" thickBot="1" x14ac:dyDescent="0.25">
      <c r="B87" s="146" t="s">
        <v>143</v>
      </c>
      <c r="C87" s="93"/>
      <c r="D87" s="295">
        <f>SUM(D79:D86)</f>
        <v>6109693</v>
      </c>
      <c r="E87" s="295"/>
      <c r="F87" s="293">
        <f t="shared" si="3"/>
        <v>1</v>
      </c>
      <c r="G87" s="293"/>
      <c r="H87" s="301">
        <f>SUM(H79:H86)</f>
        <v>382503</v>
      </c>
      <c r="I87" s="301"/>
      <c r="J87" s="300">
        <f t="shared" si="4"/>
        <v>1</v>
      </c>
      <c r="K87" s="300"/>
      <c r="L87" s="139"/>
      <c r="M87" s="23"/>
      <c r="N87" s="25"/>
      <c r="O87" s="25"/>
      <c r="P87" s="3"/>
    </row>
    <row r="88" spans="1:46" ht="15" customHeight="1" x14ac:dyDescent="0.2">
      <c r="B88" s="352" t="s">
        <v>336</v>
      </c>
      <c r="C88" s="352"/>
      <c r="D88" s="352"/>
      <c r="E88" s="352"/>
      <c r="F88" s="352"/>
      <c r="G88" s="352"/>
      <c r="H88" s="352"/>
      <c r="I88" s="352"/>
      <c r="J88" s="352"/>
      <c r="K88" s="352"/>
      <c r="L88" s="352"/>
      <c r="M88" s="352"/>
      <c r="N88" s="352"/>
      <c r="O88" s="352"/>
      <c r="P88" s="3"/>
    </row>
    <row r="89" spans="1:46" s="27" customFormat="1" x14ac:dyDescent="0.2">
      <c r="A89" s="26"/>
      <c r="B89" s="351" t="s">
        <v>249</v>
      </c>
      <c r="C89" s="351"/>
      <c r="D89" s="351"/>
      <c r="E89" s="351"/>
      <c r="F89" s="351"/>
      <c r="G89" s="351"/>
      <c r="H89" s="351"/>
      <c r="I89" s="351"/>
      <c r="J89" s="351"/>
      <c r="K89" s="351"/>
      <c r="L89" s="351"/>
      <c r="M89" s="351"/>
      <c r="N89" s="351"/>
      <c r="O89" s="351"/>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row>
    <row r="90" spans="1:46" s="3" customFormat="1" ht="9" customHeight="1" x14ac:dyDescent="0.2"/>
    <row r="91" spans="1:46" s="3" customFormat="1" ht="9" customHeight="1" thickBot="1" x14ac:dyDescent="0.25">
      <c r="D91" s="28"/>
      <c r="E91" s="29"/>
      <c r="F91" s="29"/>
      <c r="G91" s="29"/>
      <c r="H91" s="28"/>
      <c r="I91" s="28"/>
      <c r="J91" s="29"/>
      <c r="K91" s="29"/>
      <c r="L91" s="30"/>
      <c r="M91" s="30"/>
      <c r="N91" s="31"/>
    </row>
    <row r="92" spans="1:46" s="3" customFormat="1" ht="39.75" customHeight="1" x14ac:dyDescent="0.2">
      <c r="B92" s="32" t="s">
        <v>192</v>
      </c>
      <c r="C92" s="69"/>
      <c r="D92" s="346" t="s">
        <v>193</v>
      </c>
      <c r="E92" s="346"/>
      <c r="F92" s="346"/>
      <c r="G92" s="347"/>
      <c r="H92" s="28"/>
      <c r="I92" s="28"/>
      <c r="J92" s="29"/>
      <c r="K92" s="29"/>
      <c r="L92" s="30"/>
      <c r="M92" s="30"/>
      <c r="N92" s="31"/>
      <c r="P92" s="6"/>
    </row>
    <row r="93" spans="1:46" ht="21.75" customHeight="1" thickBot="1" x14ac:dyDescent="0.25">
      <c r="B93" s="33"/>
      <c r="C93" s="77"/>
      <c r="D93" s="348" t="s">
        <v>135</v>
      </c>
      <c r="E93" s="348"/>
      <c r="F93" s="349" t="s">
        <v>134</v>
      </c>
      <c r="G93" s="350"/>
      <c r="H93" s="28"/>
      <c r="I93" s="28"/>
      <c r="J93" s="29"/>
      <c r="K93" s="29"/>
      <c r="L93" s="30"/>
      <c r="N93" s="31"/>
      <c r="O93" s="3"/>
      <c r="P93" s="3"/>
    </row>
    <row r="94" spans="1:46" s="3" customFormat="1" ht="6" customHeight="1" thickBot="1" x14ac:dyDescent="0.25">
      <c r="B94" s="34"/>
      <c r="C94" s="34"/>
      <c r="D94" s="34"/>
      <c r="E94" s="35"/>
      <c r="F94" s="35"/>
      <c r="G94" s="36"/>
      <c r="H94" s="28"/>
      <c r="I94" s="28"/>
      <c r="J94" s="29"/>
      <c r="K94" s="29"/>
      <c r="L94" s="30"/>
      <c r="M94" s="30"/>
      <c r="N94" s="31"/>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row>
    <row r="95" spans="1:46" ht="18" customHeight="1" x14ac:dyDescent="0.2">
      <c r="B95" s="37" t="s">
        <v>194</v>
      </c>
      <c r="C95" s="78"/>
      <c r="D95" s="78"/>
      <c r="E95" s="38"/>
      <c r="F95" s="38"/>
      <c r="G95" s="39"/>
      <c r="H95" s="28"/>
      <c r="I95" s="28"/>
      <c r="J95" s="29"/>
      <c r="K95" s="29"/>
      <c r="L95" s="30"/>
      <c r="N95" s="31"/>
      <c r="O95" s="3"/>
      <c r="P95" s="3"/>
    </row>
    <row r="96" spans="1:46" x14ac:dyDescent="0.2">
      <c r="B96" s="40" t="s">
        <v>195</v>
      </c>
      <c r="C96" s="79"/>
      <c r="D96" s="79"/>
      <c r="E96" s="41">
        <f>VLOOKUP($C$4, Backsheet!$A$1:$FC$860,94,FALSE)</f>
        <v>382503</v>
      </c>
      <c r="F96" s="41"/>
      <c r="G96" s="42">
        <f>E96/E$100</f>
        <v>6.2605927990162513E-2</v>
      </c>
      <c r="H96" s="28"/>
      <c r="I96" s="28"/>
      <c r="J96" s="29"/>
      <c r="K96" s="29"/>
      <c r="L96" s="30"/>
      <c r="N96" s="31"/>
      <c r="O96" s="3"/>
      <c r="P96" s="3"/>
    </row>
    <row r="97" spans="1:46" x14ac:dyDescent="0.2">
      <c r="B97" s="12" t="s">
        <v>196</v>
      </c>
      <c r="C97" s="79"/>
      <c r="D97" s="79"/>
      <c r="E97" s="41">
        <f>VLOOKUP($C$4, Backsheet!$A$1:$FC$860,95,FALSE)</f>
        <v>5727190</v>
      </c>
      <c r="F97" s="41"/>
      <c r="G97" s="43">
        <f>E97/E$100</f>
        <v>0.93739407200983749</v>
      </c>
      <c r="H97" s="28"/>
      <c r="I97" s="28"/>
      <c r="J97" s="29"/>
      <c r="K97" s="29"/>
      <c r="L97" s="30"/>
      <c r="N97" s="31"/>
      <c r="O97" s="3"/>
      <c r="P97" s="3"/>
    </row>
    <row r="98" spans="1:46" x14ac:dyDescent="0.2">
      <c r="B98" s="14" t="s">
        <v>197</v>
      </c>
      <c r="C98" s="80"/>
      <c r="D98" s="80"/>
      <c r="E98" s="41">
        <f>VLOOKUP($C$4, Backsheet!$A$1:$FC$860,96,FALSE)</f>
        <v>4466221</v>
      </c>
      <c r="F98" s="41"/>
      <c r="G98" s="44">
        <f>E98/E$100</f>
        <v>0.73100579685427725</v>
      </c>
      <c r="H98" s="28"/>
      <c r="I98" s="28"/>
      <c r="J98" s="29"/>
      <c r="K98" s="29"/>
      <c r="L98" s="30"/>
      <c r="N98" s="31"/>
      <c r="O98" s="3"/>
      <c r="P98" s="3"/>
    </row>
    <row r="99" spans="1:46" x14ac:dyDescent="0.2">
      <c r="B99" s="14" t="s">
        <v>198</v>
      </c>
      <c r="C99" s="80"/>
      <c r="D99" s="80"/>
      <c r="E99" s="41">
        <f>VLOOKUP($C$4, Backsheet!$A$1:$FC$860,97,FALSE)</f>
        <v>2115052</v>
      </c>
      <c r="F99" s="41"/>
      <c r="G99" s="44">
        <f>E99/E$100</f>
        <v>0.34617975076652785</v>
      </c>
      <c r="H99" s="28"/>
      <c r="I99" s="28"/>
      <c r="J99" s="29"/>
      <c r="K99" s="29"/>
      <c r="L99" s="30"/>
      <c r="N99" s="31"/>
      <c r="O99" s="3"/>
      <c r="P99" s="3"/>
    </row>
    <row r="100" spans="1:46" ht="16" thickBot="1" x14ac:dyDescent="0.25">
      <c r="B100" s="19" t="s">
        <v>143</v>
      </c>
      <c r="C100" s="75"/>
      <c r="D100" s="75"/>
      <c r="E100" s="20">
        <f>SUM(E96:E97)</f>
        <v>6109693</v>
      </c>
      <c r="F100" s="20"/>
      <c r="G100" s="45">
        <f>E100/E$100</f>
        <v>1</v>
      </c>
      <c r="H100" s="28"/>
      <c r="I100" s="28"/>
      <c r="J100" s="29"/>
      <c r="K100" s="29"/>
      <c r="L100" s="30"/>
      <c r="N100" s="31"/>
      <c r="O100" s="6"/>
      <c r="P100" s="3"/>
    </row>
    <row r="101" spans="1:46" ht="6" customHeight="1" thickBot="1" x14ac:dyDescent="0.25">
      <c r="B101" s="34"/>
      <c r="C101" s="34"/>
      <c r="D101" s="34"/>
      <c r="E101" s="46"/>
      <c r="F101" s="46"/>
      <c r="G101" s="36"/>
      <c r="H101" s="28"/>
      <c r="I101" s="28"/>
      <c r="J101" s="29"/>
      <c r="K101" s="29"/>
      <c r="L101" s="30"/>
      <c r="N101" s="31"/>
      <c r="O101" s="3"/>
      <c r="P101" s="3"/>
    </row>
    <row r="102" spans="1:46" s="8" customFormat="1" ht="18" customHeight="1" x14ac:dyDescent="0.2">
      <c r="A102" s="6"/>
      <c r="B102" s="37" t="s">
        <v>199</v>
      </c>
      <c r="C102" s="78"/>
      <c r="D102" s="78"/>
      <c r="E102" s="47"/>
      <c r="F102" s="47"/>
      <c r="G102" s="48"/>
      <c r="H102" s="49"/>
      <c r="I102" s="49"/>
      <c r="J102" s="50"/>
      <c r="K102" s="50"/>
      <c r="L102" s="51"/>
      <c r="M102" s="51"/>
      <c r="N102" s="52"/>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row>
    <row r="103" spans="1:46" x14ac:dyDescent="0.2">
      <c r="B103" s="40" t="s">
        <v>200</v>
      </c>
      <c r="C103" s="79"/>
      <c r="D103" s="79"/>
      <c r="E103" s="41">
        <f>VLOOKUP($C$4, Backsheet!$A$1:$FC$860,98,FALSE)</f>
        <v>4617626</v>
      </c>
      <c r="F103" s="41"/>
      <c r="G103" s="42">
        <f>E103/E$114</f>
        <v>0.78938730002377921</v>
      </c>
      <c r="H103" s="28"/>
      <c r="I103" s="28"/>
      <c r="J103" s="29"/>
      <c r="K103" s="29"/>
      <c r="L103" s="30"/>
      <c r="N103" s="31"/>
      <c r="O103" s="3"/>
      <c r="P103" s="6"/>
    </row>
    <row r="104" spans="1:46" x14ac:dyDescent="0.2">
      <c r="B104" s="40" t="s">
        <v>201</v>
      </c>
      <c r="C104" s="79"/>
      <c r="D104" s="79"/>
      <c r="E104" s="41">
        <f>VLOOKUP($C$4, Backsheet!$A$1:$FC$860,99,FALSE)</f>
        <v>1232007</v>
      </c>
      <c r="F104" s="41"/>
      <c r="G104" s="42">
        <f t="shared" ref="G104:G113" si="7">E104/E$114</f>
        <v>0.21061269997622073</v>
      </c>
      <c r="H104" s="28"/>
      <c r="I104" s="28"/>
      <c r="J104" s="29"/>
      <c r="K104" s="29"/>
      <c r="L104" s="30"/>
      <c r="N104" s="31"/>
      <c r="O104" s="3"/>
      <c r="P104" s="6"/>
    </row>
    <row r="105" spans="1:46" x14ac:dyDescent="0.2">
      <c r="B105" s="186" t="s">
        <v>202</v>
      </c>
      <c r="C105" s="79"/>
      <c r="D105" s="79"/>
      <c r="E105" s="41">
        <f>VLOOKUP($C$4, Backsheet!$A$1:$FC$860,100,FALSE)</f>
        <v>467207</v>
      </c>
      <c r="F105" s="41"/>
      <c r="G105" s="42">
        <f t="shared" si="7"/>
        <v>7.9869455058120736E-2</v>
      </c>
      <c r="H105" s="28"/>
      <c r="I105" s="28"/>
      <c r="J105" s="29"/>
      <c r="K105" s="29"/>
      <c r="L105" s="30"/>
      <c r="N105" s="31"/>
      <c r="O105" s="3"/>
      <c r="P105" s="6"/>
    </row>
    <row r="106" spans="1:46" x14ac:dyDescent="0.2">
      <c r="B106" s="188" t="s">
        <v>292</v>
      </c>
      <c r="C106" s="79"/>
      <c r="D106" s="79"/>
      <c r="E106" s="41">
        <f>VLOOKUP($C$4, Backsheet!$A$1:$FC$860,101,FALSE)</f>
        <v>562050</v>
      </c>
      <c r="F106" s="41"/>
      <c r="G106" s="42">
        <f t="shared" si="7"/>
        <v>9.6082950844950443E-2</v>
      </c>
      <c r="H106" s="28"/>
      <c r="J106" s="29"/>
      <c r="K106" s="29"/>
      <c r="L106" s="30"/>
      <c r="N106" s="31"/>
      <c r="O106" s="3"/>
      <c r="P106" s="6"/>
    </row>
    <row r="107" spans="1:46" x14ac:dyDescent="0.2">
      <c r="B107" s="184" t="s">
        <v>202</v>
      </c>
      <c r="C107" s="79"/>
      <c r="D107" s="79"/>
      <c r="E107" s="41">
        <f>VLOOKUP($C$4, Backsheet!$A$1:$FC$860,102,FALSE)</f>
        <v>259582</v>
      </c>
      <c r="F107" s="41"/>
      <c r="G107" s="42">
        <f t="shared" si="7"/>
        <v>4.4375775369155636E-2</v>
      </c>
      <c r="H107" s="28"/>
      <c r="I107" s="28"/>
      <c r="J107" s="29"/>
      <c r="K107" s="29"/>
      <c r="L107" s="30"/>
      <c r="N107" s="31"/>
      <c r="O107" s="3"/>
      <c r="P107" s="6"/>
    </row>
    <row r="108" spans="1:46" x14ac:dyDescent="0.2">
      <c r="B108" s="183" t="s">
        <v>281</v>
      </c>
      <c r="C108" s="79"/>
      <c r="D108" s="79"/>
      <c r="E108" s="41">
        <f>VLOOKUP($C$4, Backsheet!$A$1:$FC$860,103,FALSE)</f>
        <v>276389</v>
      </c>
      <c r="F108" s="41"/>
      <c r="G108" s="42">
        <f t="shared" si="7"/>
        <v>4.7248947070696573E-2</v>
      </c>
      <c r="H108" s="28"/>
      <c r="I108" s="28"/>
      <c r="J108" s="29"/>
      <c r="K108" s="29"/>
      <c r="L108" s="30"/>
      <c r="N108" s="31"/>
      <c r="O108" s="3"/>
      <c r="P108" s="6"/>
    </row>
    <row r="109" spans="1:46" x14ac:dyDescent="0.2">
      <c r="B109" s="184" t="s">
        <v>202</v>
      </c>
      <c r="C109" s="79"/>
      <c r="D109" s="79"/>
      <c r="E109" s="41">
        <f>VLOOKUP($C$4, Backsheet!$A$1:$FC$860,104,FALSE)</f>
        <v>78463</v>
      </c>
      <c r="F109" s="41"/>
      <c r="G109" s="42">
        <f t="shared" si="7"/>
        <v>1.3413320117689434E-2</v>
      </c>
      <c r="H109" s="28"/>
      <c r="I109" s="28"/>
      <c r="J109" s="29"/>
      <c r="K109" s="29"/>
      <c r="L109" s="30"/>
      <c r="N109" s="31"/>
      <c r="O109" s="3"/>
      <c r="P109" s="6"/>
    </row>
    <row r="110" spans="1:46" x14ac:dyDescent="0.2">
      <c r="B110" s="185" t="s">
        <v>282</v>
      </c>
      <c r="C110" s="79"/>
      <c r="D110" s="79"/>
      <c r="E110" s="41">
        <f>VLOOKUP($C$4, Backsheet!$A$1:$FC$860,105,FALSE)</f>
        <v>225214</v>
      </c>
      <c r="F110" s="41"/>
      <c r="G110" s="42">
        <f t="shared" si="7"/>
        <v>3.8500534990827631E-2</v>
      </c>
      <c r="H110" s="28"/>
      <c r="I110" s="28"/>
      <c r="J110" s="29"/>
      <c r="K110" s="29"/>
      <c r="L110" s="30"/>
      <c r="N110" s="31"/>
      <c r="O110" s="3"/>
      <c r="P110" s="6"/>
    </row>
    <row r="111" spans="1:46" x14ac:dyDescent="0.2">
      <c r="B111" s="186" t="s">
        <v>202</v>
      </c>
      <c r="C111" s="79"/>
      <c r="D111" s="79"/>
      <c r="E111" s="41">
        <f>VLOOKUP($C$4, Backsheet!$A$1:$FC$860,106,FALSE)</f>
        <v>89456</v>
      </c>
      <c r="F111" s="41"/>
      <c r="G111" s="42">
        <f t="shared" si="7"/>
        <v>1.5292583312491569E-2</v>
      </c>
      <c r="H111" s="28"/>
      <c r="I111" s="28"/>
      <c r="J111" s="29"/>
      <c r="K111" s="29"/>
      <c r="L111" s="30"/>
      <c r="N111" s="31"/>
      <c r="O111" s="3"/>
      <c r="P111" s="6"/>
    </row>
    <row r="112" spans="1:46" x14ac:dyDescent="0.2">
      <c r="B112" s="187" t="s">
        <v>291</v>
      </c>
      <c r="C112" s="79"/>
      <c r="D112" s="79"/>
      <c r="E112" s="41">
        <f>VLOOKUP($C$4, Backsheet!$A$1:$FC$860,107,FALSE)</f>
        <v>168354</v>
      </c>
      <c r="F112" s="41"/>
      <c r="G112" s="42">
        <f t="shared" si="7"/>
        <v>2.8780267069746086E-2</v>
      </c>
      <c r="H112" s="28"/>
      <c r="I112" s="28"/>
      <c r="J112" s="29"/>
      <c r="K112" s="29"/>
      <c r="L112" s="30"/>
      <c r="N112" s="31"/>
      <c r="O112" s="3"/>
      <c r="P112" s="3"/>
    </row>
    <row r="113" spans="1:46" x14ac:dyDescent="0.2">
      <c r="B113" s="186" t="s">
        <v>202</v>
      </c>
      <c r="C113" s="80"/>
      <c r="D113" s="80"/>
      <c r="E113" s="41">
        <f>VLOOKUP($C$4, Backsheet!$A$1:$FC$860,108,FALSE)</f>
        <v>39706</v>
      </c>
      <c r="F113" s="41"/>
      <c r="G113" s="42">
        <f t="shared" si="7"/>
        <v>6.787776258784098E-3</v>
      </c>
      <c r="H113" s="28"/>
      <c r="I113" s="28"/>
      <c r="J113" s="29"/>
      <c r="K113" s="29"/>
      <c r="L113" s="30"/>
      <c r="N113" s="31"/>
      <c r="O113" s="3"/>
      <c r="P113" s="3"/>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row>
    <row r="114" spans="1:46" ht="16" thickBot="1" x14ac:dyDescent="0.25">
      <c r="B114" s="53" t="s">
        <v>143</v>
      </c>
      <c r="C114" s="81"/>
      <c r="D114" s="81"/>
      <c r="E114" s="54">
        <f>SUM(E103:E104)</f>
        <v>5849633</v>
      </c>
      <c r="F114" s="54"/>
      <c r="G114" s="55">
        <f>E114/E$114</f>
        <v>1</v>
      </c>
      <c r="H114" s="28"/>
      <c r="I114" s="28"/>
      <c r="J114" s="29"/>
      <c r="K114" s="29"/>
      <c r="L114" s="30"/>
      <c r="N114" s="31"/>
      <c r="O114" s="6"/>
      <c r="P114" s="3"/>
    </row>
    <row r="115" spans="1:46" ht="6" customHeight="1" thickBot="1" x14ac:dyDescent="0.25">
      <c r="B115" s="34"/>
      <c r="C115" s="34"/>
      <c r="D115" s="34"/>
      <c r="E115" s="46"/>
      <c r="F115" s="46"/>
      <c r="G115" s="36"/>
      <c r="H115" s="28"/>
      <c r="I115" s="28"/>
      <c r="J115" s="29"/>
      <c r="K115" s="29"/>
      <c r="L115" s="30"/>
      <c r="N115" s="31"/>
      <c r="O115" s="3"/>
      <c r="P115" s="3"/>
    </row>
    <row r="116" spans="1:46" s="8" customFormat="1" ht="18" customHeight="1" x14ac:dyDescent="0.2">
      <c r="A116" s="6"/>
      <c r="B116" s="37" t="s">
        <v>203</v>
      </c>
      <c r="C116" s="78"/>
      <c r="D116" s="78"/>
      <c r="E116" s="47"/>
      <c r="F116" s="47"/>
      <c r="G116" s="48"/>
      <c r="H116" s="49"/>
      <c r="I116" s="49"/>
      <c r="J116" s="50"/>
      <c r="K116" s="50"/>
      <c r="L116" s="51"/>
      <c r="M116" s="51"/>
      <c r="N116" s="52"/>
      <c r="O116" s="3"/>
      <c r="P116" s="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row>
    <row r="117" spans="1:46" x14ac:dyDescent="0.2">
      <c r="B117" s="40" t="s">
        <v>204</v>
      </c>
      <c r="C117" s="79"/>
      <c r="D117" s="79"/>
      <c r="E117" s="153">
        <f>VLOOKUP($C$4, Backsheet!$A$1:$FC$860,109,FALSE)</f>
        <v>16995</v>
      </c>
      <c r="F117" s="41"/>
      <c r="G117" s="42">
        <f>E117/E$130</f>
        <v>5.3927540044252636E-3</v>
      </c>
      <c r="H117" s="28"/>
      <c r="I117" s="28"/>
      <c r="J117" s="29"/>
      <c r="K117" s="29"/>
      <c r="L117" s="30"/>
      <c r="N117" s="31"/>
      <c r="O117" s="3"/>
      <c r="P117" s="3"/>
    </row>
    <row r="118" spans="1:46" x14ac:dyDescent="0.2">
      <c r="B118" s="12" t="s">
        <v>205</v>
      </c>
      <c r="C118" s="79"/>
      <c r="D118" s="79"/>
      <c r="E118" s="41">
        <f>VLOOKUP($C$4, Backsheet!$A$1:$FC$860,110,FALSE)</f>
        <v>229276</v>
      </c>
      <c r="F118" s="41"/>
      <c r="G118" s="42">
        <f t="shared" ref="G118:G129" si="8">E118/E$130</f>
        <v>7.2752519395034229E-2</v>
      </c>
      <c r="H118" s="28"/>
      <c r="I118" s="28"/>
      <c r="J118" s="29"/>
      <c r="K118" s="29"/>
      <c r="L118" s="30"/>
      <c r="N118" s="31"/>
      <c r="O118" s="3"/>
      <c r="P118" s="3"/>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row>
    <row r="119" spans="1:46" x14ac:dyDescent="0.2">
      <c r="B119" s="12" t="s">
        <v>206</v>
      </c>
      <c r="C119" s="79"/>
      <c r="D119" s="79"/>
      <c r="E119" s="41">
        <f>VLOOKUP($C$4, Backsheet!$A$1:$FC$860,111,FALSE)</f>
        <v>149942</v>
      </c>
      <c r="F119" s="41"/>
      <c r="G119" s="42">
        <f t="shared" si="8"/>
        <v>4.7578718501414111E-2</v>
      </c>
      <c r="H119" s="28"/>
      <c r="I119" s="28"/>
      <c r="J119" s="29"/>
      <c r="K119" s="29"/>
      <c r="L119" s="30"/>
      <c r="N119" s="31"/>
      <c r="O119" s="3"/>
      <c r="P119" s="3"/>
    </row>
    <row r="120" spans="1:46" x14ac:dyDescent="0.2">
      <c r="B120" s="12" t="s">
        <v>207</v>
      </c>
      <c r="C120" s="79"/>
      <c r="D120" s="79"/>
      <c r="E120" s="41">
        <f>VLOOKUP($C$4, Backsheet!$A$1:$FC$860,112,FALSE)</f>
        <v>49819</v>
      </c>
      <c r="F120" s="41"/>
      <c r="G120" s="42">
        <f t="shared" si="8"/>
        <v>1.5808273712648556E-2</v>
      </c>
      <c r="H120" s="28"/>
      <c r="I120" s="28"/>
      <c r="J120" s="29"/>
      <c r="K120" s="29"/>
      <c r="L120" s="30"/>
      <c r="N120" s="31"/>
      <c r="O120" s="3"/>
      <c r="P120" s="3"/>
    </row>
    <row r="121" spans="1:46" x14ac:dyDescent="0.2">
      <c r="B121" s="12" t="s">
        <v>208</v>
      </c>
      <c r="C121" s="79"/>
      <c r="D121" s="79"/>
      <c r="E121" s="41">
        <f>VLOOKUP($C$4, Backsheet!$A$1:$FC$860,113,FALSE)</f>
        <v>281480</v>
      </c>
      <c r="F121" s="41"/>
      <c r="G121" s="42">
        <f t="shared" si="8"/>
        <v>8.9317587358965764E-2</v>
      </c>
      <c r="H121" s="28"/>
      <c r="I121" s="28"/>
      <c r="J121" s="29"/>
      <c r="K121" s="29"/>
      <c r="L121" s="30"/>
      <c r="N121" s="31"/>
      <c r="O121" s="3"/>
      <c r="P121" s="6"/>
    </row>
    <row r="122" spans="1:46" x14ac:dyDescent="0.2">
      <c r="B122" s="12" t="s">
        <v>209</v>
      </c>
      <c r="C122" s="79"/>
      <c r="D122" s="79"/>
      <c r="E122" s="41">
        <f>VLOOKUP($C$4, Backsheet!$A$1:$FC$860,114,FALSE)</f>
        <v>164459</v>
      </c>
      <c r="F122" s="41"/>
      <c r="G122" s="42">
        <f t="shared" si="8"/>
        <v>5.2185168038468628E-2</v>
      </c>
      <c r="H122" s="28"/>
      <c r="I122" s="174"/>
      <c r="J122" s="29"/>
      <c r="K122" s="29"/>
      <c r="L122" s="30"/>
      <c r="N122" s="31"/>
      <c r="O122" s="3"/>
      <c r="P122" s="3"/>
    </row>
    <row r="123" spans="1:46" x14ac:dyDescent="0.2">
      <c r="B123" s="12" t="s">
        <v>210</v>
      </c>
      <c r="C123" s="79"/>
      <c r="D123" s="79"/>
      <c r="E123" s="41">
        <f>VLOOKUP($C$4, Backsheet!$A$1:$FC$860,115,FALSE)</f>
        <v>55653</v>
      </c>
      <c r="F123" s="41"/>
      <c r="G123" s="42">
        <f t="shared" si="8"/>
        <v>1.7659484472390654E-2</v>
      </c>
      <c r="H123" s="28"/>
      <c r="I123" s="28"/>
      <c r="J123" s="29"/>
      <c r="K123" s="29"/>
      <c r="L123" s="30"/>
      <c r="N123" s="31"/>
      <c r="O123" s="3"/>
      <c r="P123" s="3"/>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row>
    <row r="124" spans="1:46" x14ac:dyDescent="0.2">
      <c r="B124" s="12" t="s">
        <v>211</v>
      </c>
      <c r="C124" s="79"/>
      <c r="D124" s="79"/>
      <c r="E124" s="41">
        <f>VLOOKUP($C$4, Backsheet!$A$1:$FC$860,116,FALSE)</f>
        <v>181692</v>
      </c>
      <c r="F124" s="41"/>
      <c r="G124" s="42">
        <f t="shared" si="8"/>
        <v>5.7653442810946448E-2</v>
      </c>
      <c r="H124" s="28"/>
      <c r="I124" s="28"/>
      <c r="J124" s="29"/>
      <c r="K124" s="29"/>
      <c r="L124" s="30"/>
      <c r="N124" s="31"/>
      <c r="O124" s="3"/>
      <c r="P124" s="3"/>
    </row>
    <row r="125" spans="1:46" ht="31.5" customHeight="1" x14ac:dyDescent="0.2">
      <c r="B125" s="296" t="s">
        <v>212</v>
      </c>
      <c r="C125" s="297"/>
      <c r="D125" s="82"/>
      <c r="E125" s="41">
        <f>VLOOKUP($C$4, Backsheet!$A$1:$FC$860,117,FALSE)</f>
        <v>520298</v>
      </c>
      <c r="F125" s="41"/>
      <c r="G125" s="42">
        <f t="shared" si="8"/>
        <v>0.16509791838743487</v>
      </c>
      <c r="H125" s="28"/>
      <c r="I125" s="28"/>
      <c r="J125" s="29"/>
      <c r="K125" s="29"/>
      <c r="L125" s="30"/>
      <c r="N125" s="31"/>
      <c r="O125" s="3"/>
      <c r="P125" s="3"/>
    </row>
    <row r="126" spans="1:46" x14ac:dyDescent="0.2">
      <c r="B126" s="296" t="s">
        <v>213</v>
      </c>
      <c r="C126" s="297"/>
      <c r="D126" s="82"/>
      <c r="E126" s="41">
        <f>VLOOKUP($C$4, Backsheet!$A$1:$FC$860,118,FALSE)</f>
        <v>753666</v>
      </c>
      <c r="F126" s="41"/>
      <c r="G126" s="42">
        <f t="shared" si="8"/>
        <v>0.23914888729033071</v>
      </c>
      <c r="H126" s="28"/>
      <c r="I126" s="28"/>
      <c r="J126" s="29"/>
      <c r="K126" s="29"/>
      <c r="L126" s="30"/>
      <c r="N126" s="31"/>
      <c r="O126" s="3"/>
      <c r="P126" s="3"/>
    </row>
    <row r="127" spans="1:46" ht="30" customHeight="1" x14ac:dyDescent="0.2">
      <c r="B127" s="296" t="s">
        <v>214</v>
      </c>
      <c r="C127" s="297"/>
      <c r="D127" s="82"/>
      <c r="E127" s="41">
        <f>VLOOKUP($C$4, Backsheet!$A$1:$FC$860,119,FALSE)</f>
        <v>235925</v>
      </c>
      <c r="F127" s="41"/>
      <c r="G127" s="42">
        <f t="shared" si="8"/>
        <v>7.4862341188233608E-2</v>
      </c>
      <c r="H127" s="28"/>
      <c r="I127" s="28"/>
      <c r="J127" s="29"/>
      <c r="K127" s="29"/>
      <c r="L127" s="30"/>
      <c r="N127" s="31"/>
      <c r="O127" s="3"/>
      <c r="P127" s="3"/>
    </row>
    <row r="128" spans="1:46" x14ac:dyDescent="0.2">
      <c r="B128" s="12" t="s">
        <v>215</v>
      </c>
      <c r="C128" s="79"/>
      <c r="D128" s="79"/>
      <c r="E128" s="41">
        <f>VLOOKUP($C$4, Backsheet!$A$1:$FC$860,120,FALSE)</f>
        <v>162959</v>
      </c>
      <c r="F128" s="41"/>
      <c r="G128" s="42">
        <f t="shared" si="8"/>
        <v>5.1709196811246631E-2</v>
      </c>
      <c r="H128" s="28"/>
      <c r="I128" s="28"/>
      <c r="J128" s="29"/>
      <c r="K128" s="29"/>
      <c r="L128" s="30"/>
      <c r="N128" s="31"/>
      <c r="O128" s="3"/>
      <c r="P128" s="3"/>
    </row>
    <row r="129" spans="1:46" x14ac:dyDescent="0.2">
      <c r="B129" s="12" t="s">
        <v>216</v>
      </c>
      <c r="C129" s="79"/>
      <c r="D129" s="79"/>
      <c r="E129" s="41">
        <f>VLOOKUP($C$4, Backsheet!$A$1:$FC$860,121,FALSE)</f>
        <v>349287</v>
      </c>
      <c r="F129" s="41"/>
      <c r="G129" s="42">
        <f t="shared" si="8"/>
        <v>0.11083370802846054</v>
      </c>
      <c r="H129" s="28"/>
      <c r="I129" s="28"/>
      <c r="J129" s="29"/>
      <c r="K129" s="29"/>
      <c r="L129" s="30"/>
      <c r="N129" s="31"/>
      <c r="O129" s="3"/>
      <c r="P129" s="3"/>
    </row>
    <row r="130" spans="1:46" ht="16" thickBot="1" x14ac:dyDescent="0.25">
      <c r="B130" s="19" t="s">
        <v>143</v>
      </c>
      <c r="C130" s="75"/>
      <c r="D130" s="75"/>
      <c r="E130" s="20">
        <f>SUM(E117:E129)</f>
        <v>3151451</v>
      </c>
      <c r="F130" s="20"/>
      <c r="G130" s="45">
        <f t="shared" ref="G130" si="9">E130/E$130</f>
        <v>1</v>
      </c>
      <c r="H130" s="28"/>
      <c r="I130" s="28"/>
      <c r="J130" s="29"/>
      <c r="K130" s="29"/>
      <c r="L130" s="30"/>
      <c r="N130" s="31"/>
      <c r="O130" s="6"/>
      <c r="P130" s="3"/>
    </row>
    <row r="131" spans="1:46" ht="6" customHeight="1" thickBot="1" x14ac:dyDescent="0.25">
      <c r="B131" s="34"/>
      <c r="C131" s="34"/>
      <c r="D131" s="34"/>
      <c r="E131" s="46"/>
      <c r="F131" s="46"/>
      <c r="G131" s="36"/>
      <c r="H131" s="28"/>
      <c r="I131" s="28"/>
      <c r="J131" s="29"/>
      <c r="K131" s="29"/>
      <c r="L131" s="30"/>
      <c r="N131" s="31"/>
      <c r="O131" s="3"/>
      <c r="P131" s="3"/>
    </row>
    <row r="132" spans="1:46" s="8" customFormat="1" ht="18" customHeight="1" x14ac:dyDescent="0.2">
      <c r="A132" s="6"/>
      <c r="B132" s="37" t="s">
        <v>217</v>
      </c>
      <c r="C132" s="78"/>
      <c r="D132" s="78"/>
      <c r="E132" s="47"/>
      <c r="F132" s="47"/>
      <c r="G132" s="48"/>
      <c r="H132" s="49"/>
      <c r="I132" s="49"/>
      <c r="J132" s="50"/>
      <c r="K132" s="50"/>
      <c r="L132" s="51"/>
      <c r="M132" s="51"/>
      <c r="N132" s="52"/>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row>
    <row r="133" spans="1:46" x14ac:dyDescent="0.2">
      <c r="B133" s="56" t="s">
        <v>218</v>
      </c>
      <c r="C133" s="80"/>
      <c r="D133" s="80"/>
      <c r="E133" s="41">
        <f>VLOOKUP($C$4, Backsheet!$A$1:$FC$860,122,FALSE)</f>
        <v>100738</v>
      </c>
      <c r="F133" s="57"/>
      <c r="G133" s="58">
        <f>E133/E$136</f>
        <v>4.263269976910003E-2</v>
      </c>
      <c r="H133" s="28"/>
      <c r="I133" s="28"/>
      <c r="J133" s="29"/>
      <c r="K133" s="29"/>
      <c r="L133" s="30"/>
      <c r="N133" s="31"/>
      <c r="O133" s="3"/>
      <c r="P133" s="3"/>
    </row>
    <row r="134" spans="1:46" x14ac:dyDescent="0.2">
      <c r="B134" s="14" t="s">
        <v>283</v>
      </c>
      <c r="C134" s="74"/>
      <c r="D134" s="74"/>
      <c r="E134" s="41">
        <f>VLOOKUP($C$4, Backsheet!$A$1:$FC$860,123,FALSE)</f>
        <v>62131</v>
      </c>
      <c r="F134" s="15"/>
      <c r="G134" s="58">
        <f t="shared" ref="G134:G135" si="10">E134/E$136</f>
        <v>2.6294072438940164E-2</v>
      </c>
      <c r="H134" s="28"/>
      <c r="I134" s="28"/>
      <c r="J134" s="29"/>
      <c r="K134" s="29"/>
      <c r="L134" s="30"/>
      <c r="N134" s="31"/>
      <c r="O134" s="3"/>
      <c r="P134" s="3"/>
    </row>
    <row r="135" spans="1:46" x14ac:dyDescent="0.2">
      <c r="B135" s="14" t="s">
        <v>219</v>
      </c>
      <c r="C135" s="74"/>
      <c r="D135" s="74"/>
      <c r="E135" s="41">
        <f>VLOOKUP($C$4, Backsheet!$A$1:$FC$860,124,FALSE)</f>
        <v>263525</v>
      </c>
      <c r="F135" s="15"/>
      <c r="G135" s="58">
        <f t="shared" si="10"/>
        <v>0.11152476926931333</v>
      </c>
      <c r="H135" s="28"/>
      <c r="I135" s="28"/>
      <c r="J135" s="29"/>
      <c r="K135" s="29"/>
      <c r="L135" s="30"/>
      <c r="N135" s="31"/>
      <c r="O135" s="3"/>
      <c r="P135" s="3"/>
    </row>
    <row r="136" spans="1:46" ht="16" thickBot="1" x14ac:dyDescent="0.25">
      <c r="B136" s="19" t="s">
        <v>143</v>
      </c>
      <c r="C136" s="75"/>
      <c r="D136" s="75"/>
      <c r="E136" s="20">
        <f>VLOOKUP($C$4, Backsheet!$A$1:$FC$860,125,FALSE)</f>
        <v>2362928</v>
      </c>
      <c r="F136" s="20"/>
      <c r="G136" s="45"/>
      <c r="H136" s="28"/>
      <c r="I136" s="28"/>
      <c r="J136" s="29"/>
      <c r="K136" s="29"/>
      <c r="L136" s="30"/>
      <c r="N136" s="31"/>
      <c r="O136" s="6"/>
      <c r="P136" s="3"/>
    </row>
    <row r="137" spans="1:46" ht="6" customHeight="1" thickBot="1" x14ac:dyDescent="0.25">
      <c r="B137" s="34"/>
      <c r="C137" s="34"/>
      <c r="D137" s="34"/>
      <c r="E137" s="46"/>
      <c r="F137" s="46"/>
      <c r="G137" s="36"/>
      <c r="H137" s="28"/>
      <c r="I137" s="28"/>
      <c r="J137" s="29"/>
      <c r="K137" s="29"/>
      <c r="L137" s="30"/>
      <c r="N137" s="31"/>
      <c r="O137" s="3"/>
      <c r="P137" s="3"/>
    </row>
    <row r="138" spans="1:46" s="8" customFormat="1" ht="18" customHeight="1" x14ac:dyDescent="0.2">
      <c r="A138" s="6"/>
      <c r="B138" s="37" t="s">
        <v>220</v>
      </c>
      <c r="C138" s="78"/>
      <c r="D138" s="78"/>
      <c r="E138" s="47"/>
      <c r="F138" s="47"/>
      <c r="G138" s="48"/>
      <c r="H138" s="49"/>
      <c r="I138" s="49"/>
      <c r="J138" s="50"/>
      <c r="K138" s="50"/>
      <c r="L138" s="51"/>
      <c r="M138" s="51"/>
      <c r="N138" s="52"/>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row>
    <row r="139" spans="1:46" x14ac:dyDescent="0.2">
      <c r="B139" s="175" t="s">
        <v>295</v>
      </c>
      <c r="C139" s="79"/>
      <c r="D139" s="79"/>
      <c r="E139" s="41">
        <f>VLOOKUP($C$4, Backsheet!$A$1:$FC$860,126,FALSE)</f>
        <v>1090871</v>
      </c>
      <c r="F139" s="41"/>
      <c r="G139" s="42">
        <f>E139/E$150</f>
        <v>0.46166070231509382</v>
      </c>
      <c r="H139" s="28"/>
      <c r="I139" s="28"/>
      <c r="J139" s="29"/>
      <c r="K139" s="29"/>
      <c r="L139" s="30"/>
      <c r="N139" s="31"/>
      <c r="O139" s="3"/>
      <c r="P139" s="3"/>
    </row>
    <row r="140" spans="1:46" hidden="1" x14ac:dyDescent="0.2">
      <c r="B140" s="59" t="s">
        <v>221</v>
      </c>
      <c r="C140" s="73"/>
      <c r="D140" s="73"/>
      <c r="E140" s="41">
        <f>VLOOKUP($C$4, Backsheet!$A$1:$FC$860,127,FALSE)</f>
        <v>438431</v>
      </c>
      <c r="F140" s="13"/>
      <c r="G140" s="42">
        <f t="shared" ref="G140:G149" si="11">E140/E$150</f>
        <v>0.18554564506408996</v>
      </c>
      <c r="H140" s="28"/>
      <c r="I140" s="28"/>
      <c r="J140" s="29"/>
      <c r="K140" s="29"/>
      <c r="L140" s="30"/>
      <c r="N140" s="31"/>
      <c r="O140" s="3"/>
      <c r="P140" s="3"/>
    </row>
    <row r="141" spans="1:46" x14ac:dyDescent="0.2">
      <c r="B141" s="175" t="s">
        <v>294</v>
      </c>
      <c r="C141" s="83"/>
      <c r="D141" s="83"/>
      <c r="E141" s="41">
        <f>VLOOKUP($C$4, Backsheet!$A$1:$FC$860,128,FALSE)</f>
        <v>154620</v>
      </c>
      <c r="F141" s="15"/>
      <c r="G141" s="42">
        <f t="shared" si="11"/>
        <v>6.5435764441404906E-2</v>
      </c>
      <c r="H141" s="28"/>
      <c r="I141" s="28"/>
      <c r="J141" s="29"/>
      <c r="K141" s="29"/>
      <c r="L141" s="30"/>
      <c r="N141" s="31"/>
      <c r="O141" s="3"/>
      <c r="P141" s="3"/>
    </row>
    <row r="142" spans="1:46" hidden="1" x14ac:dyDescent="0.2">
      <c r="B142" s="59" t="s">
        <v>221</v>
      </c>
      <c r="C142" s="83"/>
      <c r="D142" s="83"/>
      <c r="E142" s="13">
        <f>VLOOKUP($C$4, Backsheet!$A$1:$FC$860,129,FALSE)</f>
        <v>51116</v>
      </c>
      <c r="F142" s="15"/>
      <c r="G142" s="42">
        <f t="shared" si="11"/>
        <v>2.1632483088777989E-2</v>
      </c>
      <c r="H142" s="28"/>
      <c r="I142" s="28"/>
      <c r="J142" s="29"/>
      <c r="K142" s="29"/>
      <c r="L142" s="30"/>
      <c r="N142" s="31"/>
      <c r="O142" s="3"/>
      <c r="P142" s="3"/>
    </row>
    <row r="143" spans="1:46" x14ac:dyDescent="0.2">
      <c r="B143" s="175" t="s">
        <v>296</v>
      </c>
      <c r="C143" s="83"/>
      <c r="D143" s="83"/>
      <c r="E143" s="13">
        <f>VLOOKUP($C$4, Backsheet!$A$1:$FC$860,130,FALSE)</f>
        <v>404888</v>
      </c>
      <c r="F143" s="15"/>
      <c r="G143" s="42">
        <f t="shared" si="11"/>
        <v>0.17135012154411813</v>
      </c>
      <c r="H143" s="28"/>
      <c r="I143" s="28"/>
      <c r="J143" s="29"/>
      <c r="K143" s="29"/>
      <c r="L143" s="30"/>
      <c r="N143" s="31"/>
      <c r="O143" s="3"/>
      <c r="P143" s="3"/>
    </row>
    <row r="144" spans="1:46" hidden="1" x14ac:dyDescent="0.2">
      <c r="B144" s="59" t="s">
        <v>221</v>
      </c>
      <c r="C144" s="83"/>
      <c r="D144" s="83"/>
      <c r="E144" s="13">
        <f>VLOOKUP($C$4, Backsheet!$A$1:$FC$860,131,FALSE)</f>
        <v>29095</v>
      </c>
      <c r="F144" s="15"/>
      <c r="G144" s="42">
        <f t="shared" si="11"/>
        <v>1.2313113222239526E-2</v>
      </c>
      <c r="H144" s="28"/>
      <c r="I144" s="28"/>
      <c r="J144" s="29"/>
      <c r="K144" s="29"/>
      <c r="L144" s="30"/>
      <c r="N144" s="31"/>
      <c r="O144" s="3"/>
      <c r="P144" s="3"/>
    </row>
    <row r="145" spans="1:46" x14ac:dyDescent="0.2">
      <c r="B145" s="59" t="s">
        <v>284</v>
      </c>
      <c r="C145" s="83"/>
      <c r="D145" s="83"/>
      <c r="E145" s="13">
        <f>VLOOKUP($C$4, Backsheet!$A$1:$FC$860,132,FALSE)</f>
        <v>282192</v>
      </c>
      <c r="F145" s="15"/>
      <c r="G145" s="42">
        <f t="shared" si="11"/>
        <v>0.1194247137449808</v>
      </c>
      <c r="H145" s="28"/>
      <c r="I145" s="28"/>
      <c r="J145" s="29"/>
      <c r="K145" s="29"/>
      <c r="L145" s="30"/>
      <c r="N145" s="31"/>
      <c r="O145" s="3"/>
      <c r="P145" s="3"/>
    </row>
    <row r="146" spans="1:46" x14ac:dyDescent="0.2">
      <c r="B146" s="175" t="s">
        <v>297</v>
      </c>
      <c r="C146" s="83"/>
      <c r="D146" s="83"/>
      <c r="E146" s="13">
        <f>VLOOKUP($C$4, Backsheet!$A$1:$FC$860,133,FALSE)</f>
        <v>712549</v>
      </c>
      <c r="F146" s="15"/>
      <c r="G146" s="42">
        <f t="shared" si="11"/>
        <v>0.30155341169938316</v>
      </c>
      <c r="H146" s="28"/>
      <c r="I146" s="28"/>
      <c r="J146" s="29"/>
      <c r="K146" s="29"/>
      <c r="L146" s="30"/>
      <c r="N146" s="31"/>
      <c r="O146" s="3"/>
      <c r="P146" s="3"/>
    </row>
    <row r="147" spans="1:46" hidden="1" x14ac:dyDescent="0.2">
      <c r="B147" s="14" t="s">
        <v>221</v>
      </c>
      <c r="C147" s="83"/>
      <c r="D147" s="83"/>
      <c r="E147" s="13">
        <f>VLOOKUP($C$4, Backsheet!$A$1:$FC$860,134,FALSE)</f>
        <v>124441</v>
      </c>
      <c r="F147" s="15"/>
      <c r="G147" s="42">
        <f t="shared" si="11"/>
        <v>5.2663898349843925E-2</v>
      </c>
      <c r="H147" s="28"/>
      <c r="I147" s="28"/>
      <c r="J147" s="29"/>
      <c r="K147" s="29"/>
      <c r="L147" s="30"/>
      <c r="N147" s="31"/>
      <c r="O147" s="3"/>
      <c r="P147" s="3"/>
    </row>
    <row r="148" spans="1:46" x14ac:dyDescent="0.2">
      <c r="B148" s="59" t="s">
        <v>284</v>
      </c>
      <c r="C148" s="83"/>
      <c r="D148" s="83"/>
      <c r="E148" s="13">
        <f>VLOOKUP($C$4, Backsheet!$A$1:$FC$860,135,FALSE)</f>
        <v>394932</v>
      </c>
      <c r="F148" s="15"/>
      <c r="G148" s="42">
        <f t="shared" si="11"/>
        <v>0.16713670496942776</v>
      </c>
      <c r="H148" s="28"/>
      <c r="I148" s="28"/>
      <c r="J148" s="29"/>
      <c r="K148" s="29"/>
      <c r="L148" s="30"/>
      <c r="N148" s="31"/>
      <c r="O148" s="3"/>
      <c r="P148" s="3"/>
    </row>
    <row r="149" spans="1:46" x14ac:dyDescent="0.2">
      <c r="B149" s="175" t="s">
        <v>285</v>
      </c>
      <c r="C149" s="83"/>
      <c r="D149" s="83"/>
      <c r="E149" s="13">
        <f>VLOOKUP($C$4, Backsheet!$A$1:$FC$860,136,FALSE)</f>
        <v>723732</v>
      </c>
      <c r="F149" s="15"/>
      <c r="G149" s="42">
        <f t="shared" si="11"/>
        <v>0.30628609928021505</v>
      </c>
      <c r="H149" s="28"/>
      <c r="I149" s="28"/>
      <c r="J149" s="29"/>
      <c r="K149" s="29"/>
      <c r="L149" s="30"/>
      <c r="N149" s="31"/>
      <c r="O149" s="3"/>
      <c r="P149" s="3"/>
    </row>
    <row r="150" spans="1:46" ht="16" thickBot="1" x14ac:dyDescent="0.25">
      <c r="B150" s="19" t="s">
        <v>143</v>
      </c>
      <c r="C150" s="75"/>
      <c r="D150" s="75"/>
      <c r="E150" s="20">
        <f>SUM(E139,E141,E143,E146)</f>
        <v>2362928</v>
      </c>
      <c r="F150" s="20"/>
      <c r="G150" s="210">
        <f>E150/E$150</f>
        <v>1</v>
      </c>
      <c r="H150" s="28"/>
      <c r="I150" s="28"/>
      <c r="J150" s="29"/>
      <c r="K150" s="29"/>
      <c r="L150" s="30"/>
      <c r="N150" s="31"/>
      <c r="O150" s="6"/>
      <c r="P150" s="3"/>
    </row>
    <row r="151" spans="1:46" ht="6" customHeight="1" thickBot="1" x14ac:dyDescent="0.25">
      <c r="B151" s="34"/>
      <c r="C151" s="34"/>
      <c r="D151" s="34"/>
      <c r="E151" s="46"/>
      <c r="F151" s="46"/>
      <c r="G151" s="36"/>
      <c r="H151" s="28"/>
      <c r="I151" s="28"/>
      <c r="J151" s="29"/>
      <c r="K151" s="29"/>
      <c r="L151" s="30"/>
      <c r="N151" s="31"/>
      <c r="O151" s="3"/>
      <c r="P151" s="3"/>
    </row>
    <row r="152" spans="1:46" s="8" customFormat="1" ht="18" customHeight="1" x14ac:dyDescent="0.2">
      <c r="A152" s="6"/>
      <c r="B152" s="37" t="s">
        <v>222</v>
      </c>
      <c r="C152" s="78"/>
      <c r="D152" s="78"/>
      <c r="E152" s="47"/>
      <c r="F152" s="47"/>
      <c r="G152" s="48"/>
      <c r="H152" s="49"/>
      <c r="I152" s="49"/>
      <c r="J152" s="50"/>
      <c r="K152" s="50"/>
      <c r="L152" s="51"/>
      <c r="M152" s="51"/>
      <c r="N152" s="52"/>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row>
    <row r="153" spans="1:46" x14ac:dyDescent="0.2">
      <c r="B153" s="40" t="s">
        <v>223</v>
      </c>
      <c r="C153" s="79"/>
      <c r="D153" s="79"/>
      <c r="E153" s="13">
        <f>VLOOKUP($C$4, Backsheet!$A$1:$FC$860,137,FALSE)</f>
        <v>5443612</v>
      </c>
      <c r="F153" s="41"/>
      <c r="G153" s="42">
        <f>E153/E$155</f>
        <v>0.47079464106874197</v>
      </c>
      <c r="H153" s="28"/>
      <c r="I153" s="28"/>
      <c r="J153" s="29"/>
      <c r="K153" s="29"/>
      <c r="L153" s="30"/>
      <c r="N153" s="31"/>
      <c r="O153" s="3"/>
      <c r="P153" s="3"/>
    </row>
    <row r="154" spans="1:46" x14ac:dyDescent="0.2">
      <c r="B154" s="12" t="s">
        <v>298</v>
      </c>
      <c r="C154" s="73"/>
      <c r="D154" s="73"/>
      <c r="E154" s="13">
        <f>VLOOKUP($C$4, Backsheet!$A$1:$FC$860,138,FALSE)</f>
        <v>6118992</v>
      </c>
      <c r="F154" s="13"/>
      <c r="G154" s="43">
        <f>E154/E$155</f>
        <v>0.52920535893125809</v>
      </c>
      <c r="H154" s="28"/>
      <c r="I154" s="28"/>
      <c r="J154" s="29"/>
      <c r="K154" s="29"/>
      <c r="L154" s="30"/>
      <c r="N154" s="31"/>
      <c r="O154" s="3"/>
      <c r="P154" s="3"/>
    </row>
    <row r="155" spans="1:46" ht="16" thickBot="1" x14ac:dyDescent="0.25">
      <c r="B155" s="19" t="s">
        <v>143</v>
      </c>
      <c r="C155" s="75"/>
      <c r="D155" s="75"/>
      <c r="E155" s="20">
        <f>SUM(E153:E154)</f>
        <v>11562604</v>
      </c>
      <c r="F155" s="20"/>
      <c r="G155" s="45">
        <f>E155/E$155</f>
        <v>1</v>
      </c>
      <c r="H155" s="28"/>
      <c r="I155" s="28"/>
      <c r="J155" s="29"/>
      <c r="K155" s="29"/>
      <c r="L155" s="30"/>
      <c r="N155" s="31"/>
      <c r="O155" s="6"/>
      <c r="P155" s="3"/>
    </row>
    <row r="156" spans="1:46" ht="6" customHeight="1" thickBot="1" x14ac:dyDescent="0.25">
      <c r="B156" s="34"/>
      <c r="C156" s="34"/>
      <c r="D156" s="34"/>
      <c r="E156" s="46"/>
      <c r="F156" s="46"/>
      <c r="G156" s="36"/>
      <c r="H156" s="28"/>
      <c r="I156" s="28"/>
      <c r="J156" s="29"/>
      <c r="K156" s="29"/>
      <c r="L156" s="30"/>
      <c r="N156" s="31"/>
      <c r="O156" s="3"/>
      <c r="P156" s="3"/>
    </row>
    <row r="157" spans="1:46" s="8" customFormat="1" ht="18" customHeight="1" x14ac:dyDescent="0.2">
      <c r="A157" s="6"/>
      <c r="B157" s="37" t="s">
        <v>224</v>
      </c>
      <c r="C157" s="78"/>
      <c r="D157" s="78"/>
      <c r="E157" s="47"/>
      <c r="F157" s="47"/>
      <c r="G157" s="48"/>
      <c r="H157" s="49"/>
      <c r="I157" s="49"/>
      <c r="J157" s="50"/>
      <c r="K157" s="50"/>
      <c r="L157" s="51"/>
      <c r="M157" s="51"/>
      <c r="N157" s="52"/>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row>
    <row r="158" spans="1:46" x14ac:dyDescent="0.2">
      <c r="B158" s="40" t="s">
        <v>225</v>
      </c>
      <c r="C158" s="79"/>
      <c r="D158" s="79"/>
      <c r="E158" s="13">
        <f>VLOOKUP($C$4, Backsheet!$A$1:$FC$860,139,FALSE)</f>
        <v>4310398</v>
      </c>
      <c r="F158" s="41"/>
      <c r="G158" s="42">
        <f>E158/E$160</f>
        <v>0.70931919872433069</v>
      </c>
      <c r="H158" s="28"/>
      <c r="I158" s="28"/>
      <c r="J158" s="29"/>
      <c r="K158" s="29"/>
      <c r="L158" s="30"/>
      <c r="N158" s="31"/>
      <c r="O158" s="3"/>
      <c r="P158" s="3"/>
    </row>
    <row r="159" spans="1:46" x14ac:dyDescent="0.2">
      <c r="B159" s="12" t="s">
        <v>226</v>
      </c>
      <c r="C159" s="73"/>
      <c r="D159" s="73"/>
      <c r="E159" s="13">
        <f>VLOOKUP($C$4, Backsheet!$A$1:$FC$860,140,FALSE)</f>
        <v>1766412</v>
      </c>
      <c r="F159" s="13"/>
      <c r="G159" s="42">
        <f>E159/E$160</f>
        <v>0.29068080127566931</v>
      </c>
      <c r="H159" s="28"/>
      <c r="I159" s="28"/>
      <c r="J159" s="29"/>
      <c r="K159" s="29"/>
      <c r="L159" s="30"/>
      <c r="N159" s="31"/>
      <c r="O159" s="3"/>
      <c r="P159" s="3"/>
    </row>
    <row r="160" spans="1:46" ht="16" thickBot="1" x14ac:dyDescent="0.25">
      <c r="B160" s="19" t="s">
        <v>143</v>
      </c>
      <c r="C160" s="75"/>
      <c r="D160" s="75"/>
      <c r="E160" s="20">
        <f>SUM(E158:E159)</f>
        <v>6076810</v>
      </c>
      <c r="F160" s="20"/>
      <c r="G160" s="45">
        <f>E160/E$160</f>
        <v>1</v>
      </c>
      <c r="H160" s="28"/>
      <c r="I160" s="28"/>
      <c r="J160" s="29"/>
      <c r="K160" s="29"/>
      <c r="L160" s="30"/>
      <c r="N160" s="31"/>
      <c r="O160" s="6"/>
      <c r="P160" s="3"/>
    </row>
    <row r="161" spans="1:46" ht="6" customHeight="1" thickBot="1" x14ac:dyDescent="0.25">
      <c r="B161" s="34"/>
      <c r="C161" s="34"/>
      <c r="D161" s="34"/>
      <c r="E161" s="46"/>
      <c r="F161" s="46"/>
      <c r="G161" s="36"/>
      <c r="H161" s="28"/>
      <c r="I161" s="28"/>
      <c r="J161" s="29"/>
      <c r="K161" s="29"/>
      <c r="L161" s="30"/>
      <c r="N161" s="31"/>
      <c r="O161" s="3"/>
      <c r="P161" s="3"/>
    </row>
    <row r="162" spans="1:46" s="8" customFormat="1" ht="18" customHeight="1" x14ac:dyDescent="0.2">
      <c r="A162" s="6"/>
      <c r="B162" s="37" t="s">
        <v>227</v>
      </c>
      <c r="C162" s="78"/>
      <c r="D162" s="78"/>
      <c r="E162" s="47"/>
      <c r="F162" s="47"/>
      <c r="G162" s="48"/>
      <c r="H162" s="49"/>
      <c r="I162" s="49"/>
      <c r="J162" s="50"/>
      <c r="K162" s="50"/>
      <c r="L162" s="51"/>
      <c r="M162" s="51"/>
      <c r="N162" s="52"/>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row>
    <row r="163" spans="1:46" x14ac:dyDescent="0.2">
      <c r="B163" s="40" t="s">
        <v>228</v>
      </c>
      <c r="C163" s="79"/>
      <c r="D163" s="79"/>
      <c r="E163" s="13">
        <f>VLOOKUP($C$4, Backsheet!$A$1:$FC$860,141,FALSE)</f>
        <v>83285</v>
      </c>
      <c r="F163" s="41"/>
      <c r="G163" s="42">
        <f>E163/E$169</f>
        <v>0.11513869591965106</v>
      </c>
      <c r="H163" s="28"/>
      <c r="I163" s="28"/>
      <c r="J163" s="29"/>
      <c r="K163" s="29"/>
      <c r="L163" s="30"/>
      <c r="N163" s="31"/>
      <c r="O163" s="3"/>
      <c r="P163" s="3"/>
    </row>
    <row r="164" spans="1:46" x14ac:dyDescent="0.2">
      <c r="B164" s="12" t="s">
        <v>229</v>
      </c>
      <c r="C164" s="79"/>
      <c r="D164" s="79"/>
      <c r="E164" s="13">
        <f>VLOOKUP($C$4, Backsheet!$A$1:$FC$860,142,FALSE)</f>
        <v>86531</v>
      </c>
      <c r="F164" s="41"/>
      <c r="G164" s="42">
        <f t="shared" ref="G164:G168" si="12">E164/E$169</f>
        <v>0.11962618114454375</v>
      </c>
      <c r="H164" s="28"/>
      <c r="I164" s="28"/>
      <c r="J164" s="29"/>
      <c r="K164" s="29"/>
      <c r="L164" s="30"/>
      <c r="N164" s="31"/>
      <c r="O164" s="3"/>
      <c r="P164" s="3"/>
    </row>
    <row r="165" spans="1:46" x14ac:dyDescent="0.2">
      <c r="B165" s="12" t="s">
        <v>230</v>
      </c>
      <c r="C165" s="79"/>
      <c r="D165" s="79"/>
      <c r="E165" s="13">
        <f>VLOOKUP($C$4, Backsheet!$A$1:$FC$860,143,FALSE)</f>
        <v>94818</v>
      </c>
      <c r="F165" s="41"/>
      <c r="G165" s="42">
        <f t="shared" si="12"/>
        <v>0.13108267838997989</v>
      </c>
      <c r="H165" s="28"/>
      <c r="I165" s="28"/>
      <c r="J165" s="29"/>
      <c r="K165" s="29"/>
      <c r="L165" s="30"/>
      <c r="N165" s="31"/>
      <c r="O165" s="3"/>
      <c r="P165" s="3"/>
    </row>
    <row r="166" spans="1:46" x14ac:dyDescent="0.2">
      <c r="B166" s="12" t="s">
        <v>231</v>
      </c>
      <c r="C166" s="79"/>
      <c r="D166" s="79"/>
      <c r="E166" s="13">
        <f>VLOOKUP($C$4, Backsheet!$A$1:$FC$860,144,FALSE)</f>
        <v>86278</v>
      </c>
      <c r="F166" s="41"/>
      <c r="G166" s="42">
        <f t="shared" si="12"/>
        <v>0.11927641720064423</v>
      </c>
      <c r="H166" s="28"/>
      <c r="I166" s="28"/>
      <c r="J166" s="29"/>
      <c r="K166" s="29"/>
      <c r="L166" s="30"/>
      <c r="N166" s="31"/>
      <c r="O166" s="3"/>
      <c r="P166" s="3"/>
    </row>
    <row r="167" spans="1:46" x14ac:dyDescent="0.2">
      <c r="B167" s="12" t="s">
        <v>232</v>
      </c>
      <c r="C167" s="79"/>
      <c r="D167" s="79"/>
      <c r="E167" s="13">
        <f>VLOOKUP($C$4, Backsheet!$A$1:$FC$860,145,FALSE)</f>
        <v>66393</v>
      </c>
      <c r="F167" s="41"/>
      <c r="G167" s="42">
        <f t="shared" si="12"/>
        <v>9.1786077183086914E-2</v>
      </c>
      <c r="H167" s="28"/>
      <c r="I167" s="28"/>
      <c r="J167" s="29"/>
      <c r="K167" s="29"/>
      <c r="L167" s="30"/>
      <c r="N167" s="31"/>
      <c r="O167" s="3"/>
      <c r="P167" s="3"/>
    </row>
    <row r="168" spans="1:46" x14ac:dyDescent="0.2">
      <c r="B168" s="12" t="s">
        <v>233</v>
      </c>
      <c r="C168" s="79"/>
      <c r="D168" s="79"/>
      <c r="E168" s="13">
        <f>VLOOKUP($C$4, Backsheet!$A$1:$FC$860,146,FALSE)</f>
        <v>306040</v>
      </c>
      <c r="F168" s="41"/>
      <c r="G168" s="42">
        <f t="shared" si="12"/>
        <v>0.42308995016209416</v>
      </c>
      <c r="H168" s="28"/>
      <c r="I168" s="28"/>
      <c r="J168" s="29"/>
      <c r="K168" s="29"/>
      <c r="L168" s="30"/>
      <c r="N168" s="31"/>
      <c r="O168" s="3"/>
      <c r="P168" s="3"/>
    </row>
    <row r="169" spans="1:46" x14ac:dyDescent="0.2">
      <c r="B169" s="53" t="s">
        <v>143</v>
      </c>
      <c r="C169" s="81"/>
      <c r="D169" s="81"/>
      <c r="E169" s="54">
        <f>SUM(E163:E168)</f>
        <v>723345</v>
      </c>
      <c r="F169" s="54"/>
      <c r="G169" s="55">
        <f t="shared" ref="G169" si="13">E169/E$169</f>
        <v>1</v>
      </c>
      <c r="H169" s="28"/>
      <c r="I169" s="28"/>
      <c r="J169" s="29"/>
      <c r="K169" s="29"/>
      <c r="L169" s="30"/>
      <c r="N169" s="31"/>
      <c r="O169" s="3"/>
      <c r="P169" s="3"/>
    </row>
    <row r="170" spans="1:46" x14ac:dyDescent="0.2">
      <c r="B170" s="37" t="s">
        <v>290</v>
      </c>
      <c r="C170" s="78"/>
      <c r="D170" s="78"/>
      <c r="E170" s="47"/>
      <c r="F170" s="47"/>
      <c r="G170" s="48"/>
      <c r="H170" s="28"/>
      <c r="I170" s="28"/>
      <c r="J170" s="29"/>
      <c r="K170" s="29"/>
      <c r="L170" s="30"/>
      <c r="N170" s="31"/>
      <c r="O170" s="3"/>
      <c r="P170" s="3"/>
    </row>
    <row r="171" spans="1:46" x14ac:dyDescent="0.2">
      <c r="B171" s="171" t="s">
        <v>253</v>
      </c>
      <c r="C171" s="168"/>
      <c r="D171" s="168"/>
      <c r="E171" s="177">
        <f>VLOOKUP($C$4, Backsheet!$A$1:$FC$860,147,FALSE)</f>
        <v>2183377</v>
      </c>
      <c r="F171" s="169"/>
      <c r="G171" s="170">
        <f>E171/E172</f>
        <v>0.92401334276795566</v>
      </c>
      <c r="H171" s="28"/>
      <c r="I171" s="28"/>
      <c r="J171" s="29"/>
      <c r="K171" s="29"/>
      <c r="L171" s="30"/>
      <c r="N171" s="31"/>
      <c r="O171" s="3"/>
      <c r="P171" s="3"/>
    </row>
    <row r="172" spans="1:46" x14ac:dyDescent="0.2">
      <c r="B172" s="167" t="s">
        <v>254</v>
      </c>
      <c r="C172" s="168"/>
      <c r="D172" s="168"/>
      <c r="E172" s="179">
        <f>VLOOKUP($C$4, Backsheet!$A$1:$FC$860,148,FALSE)</f>
        <v>2362928</v>
      </c>
      <c r="F172" s="169"/>
      <c r="G172" s="170">
        <f>E172/E172</f>
        <v>1</v>
      </c>
      <c r="H172" s="28"/>
      <c r="I172" s="28"/>
      <c r="J172" s="29"/>
      <c r="K172" s="29"/>
      <c r="L172" s="30"/>
      <c r="N172" s="31"/>
      <c r="O172" s="3"/>
      <c r="P172" s="3"/>
    </row>
    <row r="173" spans="1:46" x14ac:dyDescent="0.2">
      <c r="B173" s="167"/>
      <c r="C173" s="168"/>
      <c r="D173" s="168"/>
      <c r="E173" s="169"/>
      <c r="F173" s="169"/>
      <c r="G173" s="170"/>
      <c r="H173" s="28"/>
      <c r="I173" s="28"/>
      <c r="J173" s="29"/>
      <c r="K173" s="29"/>
      <c r="L173" s="30"/>
      <c r="N173" s="31"/>
      <c r="O173" s="3"/>
      <c r="P173" s="3"/>
    </row>
    <row r="174" spans="1:46" x14ac:dyDescent="0.2">
      <c r="B174" s="37" t="s">
        <v>255</v>
      </c>
      <c r="C174" s="78"/>
      <c r="D174" s="78"/>
      <c r="E174" s="47"/>
      <c r="F174" s="47"/>
      <c r="G174" s="178"/>
      <c r="H174" s="28"/>
      <c r="I174" s="28"/>
      <c r="J174" s="29"/>
      <c r="K174" s="29"/>
      <c r="L174" s="30"/>
      <c r="N174" s="31"/>
      <c r="O174" s="3"/>
      <c r="P174" s="3"/>
    </row>
    <row r="175" spans="1:46" x14ac:dyDescent="0.2">
      <c r="B175" s="171" t="s">
        <v>256</v>
      </c>
      <c r="C175" s="168"/>
      <c r="D175" s="168"/>
      <c r="E175" s="177">
        <f>VLOOKUP($C$4, Backsheet!$A$1:$FC$860,149,FALSE)</f>
        <v>207618</v>
      </c>
      <c r="F175" s="169"/>
      <c r="G175" s="170">
        <f>E175/E$177</f>
        <v>0.13211361549489631</v>
      </c>
      <c r="H175" s="28"/>
      <c r="I175" s="28"/>
      <c r="J175" s="29"/>
      <c r="K175" s="29"/>
      <c r="L175" s="30"/>
      <c r="N175" s="31"/>
      <c r="O175" s="3"/>
      <c r="P175" s="3"/>
    </row>
    <row r="176" spans="1:46" x14ac:dyDescent="0.2">
      <c r="B176" s="172" t="s">
        <v>257</v>
      </c>
      <c r="C176" s="168"/>
      <c r="D176" s="168"/>
      <c r="E176" s="41">
        <f>VLOOKUP($C$4, Backsheet!$A$1:$FC$860,153,FALSE)</f>
        <v>1363893</v>
      </c>
      <c r="F176" s="169"/>
      <c r="G176" s="170">
        <f>E176/E$177</f>
        <v>0.86788638450510369</v>
      </c>
      <c r="H176" s="28"/>
      <c r="I176" s="28"/>
      <c r="J176" s="29"/>
      <c r="K176" s="29"/>
      <c r="L176" s="30"/>
      <c r="N176" s="31"/>
      <c r="O176" s="3"/>
      <c r="P176" s="3"/>
    </row>
    <row r="177" spans="1:46" x14ac:dyDescent="0.2">
      <c r="B177" s="167" t="s">
        <v>143</v>
      </c>
      <c r="C177" s="168"/>
      <c r="D177" s="168"/>
      <c r="E177" s="169">
        <f>SUM(E175:E176)</f>
        <v>1571511</v>
      </c>
      <c r="F177" s="169"/>
      <c r="G177" s="170">
        <f>SUM(G175:G176)</f>
        <v>1</v>
      </c>
      <c r="H177" s="28"/>
      <c r="I177" s="28"/>
      <c r="J177" s="29"/>
      <c r="K177" s="29"/>
      <c r="L177" s="30"/>
      <c r="N177" s="31"/>
      <c r="O177" s="3"/>
      <c r="P177" s="3"/>
    </row>
    <row r="178" spans="1:46" s="3" customFormat="1" x14ac:dyDescent="0.2">
      <c r="B178" s="290" t="s">
        <v>234</v>
      </c>
      <c r="C178" s="290"/>
      <c r="D178" s="290"/>
      <c r="E178" s="290"/>
      <c r="F178" s="290"/>
      <c r="G178" s="290"/>
      <c r="H178" s="28"/>
      <c r="I178" s="28"/>
      <c r="J178" s="29"/>
      <c r="K178" s="29"/>
      <c r="L178" s="30"/>
      <c r="M178" s="30"/>
      <c r="N178" s="31"/>
    </row>
    <row r="179" spans="1:46" s="3" customFormat="1" ht="29.25" customHeight="1" x14ac:dyDescent="0.2">
      <c r="B179" s="291"/>
      <c r="C179" s="291"/>
      <c r="D179" s="291"/>
      <c r="E179" s="291"/>
      <c r="F179" s="291"/>
      <c r="G179" s="291"/>
      <c r="H179" s="28"/>
      <c r="I179" s="28"/>
      <c r="J179" s="29"/>
      <c r="K179" s="29"/>
      <c r="L179" s="30"/>
      <c r="M179" s="30"/>
      <c r="N179" s="31"/>
    </row>
    <row r="180" spans="1:46" s="3" customFormat="1" x14ac:dyDescent="0.2">
      <c r="D180" s="28"/>
      <c r="E180" s="29"/>
      <c r="F180" s="29"/>
      <c r="G180" s="29"/>
      <c r="H180" s="28"/>
      <c r="I180" s="28"/>
      <c r="J180" s="29"/>
      <c r="K180" s="29"/>
      <c r="L180" s="30"/>
      <c r="M180" s="30"/>
      <c r="N180" s="31"/>
    </row>
    <row r="181" spans="1:46" s="3" customFormat="1" x14ac:dyDescent="0.2">
      <c r="D181" s="28"/>
      <c r="E181" s="29"/>
      <c r="F181" s="29"/>
      <c r="G181" s="29"/>
      <c r="H181" s="28"/>
      <c r="I181" s="28"/>
      <c r="J181" s="29"/>
      <c r="K181" s="29"/>
      <c r="L181" s="30"/>
      <c r="M181" s="30"/>
      <c r="N181" s="31"/>
    </row>
    <row r="182" spans="1:46" s="3" customFormat="1" x14ac:dyDescent="0.2">
      <c r="D182" s="28"/>
      <c r="E182" s="29"/>
      <c r="F182" s="29"/>
      <c r="G182" s="29"/>
      <c r="H182" s="28"/>
      <c r="I182" s="28"/>
      <c r="J182" s="29"/>
      <c r="K182" s="29"/>
      <c r="L182" s="30"/>
      <c r="M182" s="30"/>
      <c r="N182" s="31"/>
    </row>
    <row r="183" spans="1:46" s="3" customFormat="1" x14ac:dyDescent="0.2">
      <c r="D183" s="28"/>
      <c r="E183" s="29"/>
      <c r="F183" s="29"/>
      <c r="G183" s="29"/>
      <c r="H183" s="28"/>
      <c r="I183" s="28"/>
      <c r="J183" s="29"/>
      <c r="K183" s="29"/>
      <c r="L183" s="30"/>
      <c r="M183" s="30"/>
      <c r="N183" s="31"/>
    </row>
    <row r="184" spans="1:46" s="3" customFormat="1" x14ac:dyDescent="0.2">
      <c r="D184" s="28"/>
      <c r="E184" s="29"/>
      <c r="F184" s="29"/>
      <c r="G184" s="29"/>
      <c r="H184" s="28"/>
      <c r="I184" s="28"/>
      <c r="J184" s="29"/>
      <c r="K184" s="29"/>
      <c r="L184" s="30"/>
      <c r="M184" s="30"/>
      <c r="N184" s="31"/>
    </row>
    <row r="185" spans="1:46" s="3" customFormat="1" x14ac:dyDescent="0.2">
      <c r="D185" s="28"/>
      <c r="E185" s="29"/>
      <c r="F185" s="29"/>
      <c r="G185" s="29"/>
      <c r="H185" s="28"/>
      <c r="I185" s="28"/>
      <c r="J185" s="29"/>
      <c r="K185" s="29"/>
      <c r="L185" s="30"/>
      <c r="M185" s="30"/>
      <c r="N185" s="31"/>
    </row>
    <row r="186" spans="1:46" s="3" customFormat="1" x14ac:dyDescent="0.2">
      <c r="D186" s="28"/>
      <c r="E186" s="29"/>
      <c r="F186" s="29"/>
      <c r="G186" s="29"/>
      <c r="H186" s="28"/>
      <c r="I186" s="28"/>
      <c r="J186" s="29"/>
      <c r="K186" s="29"/>
      <c r="L186" s="30"/>
      <c r="M186" s="30"/>
      <c r="N186" s="31"/>
    </row>
    <row r="187" spans="1:46" s="3" customFormat="1" x14ac:dyDescent="0.2">
      <c r="D187" s="28"/>
      <c r="E187" s="29"/>
      <c r="F187" s="29"/>
      <c r="G187" s="29"/>
      <c r="H187" s="28"/>
      <c r="I187" s="28"/>
      <c r="J187" s="29"/>
      <c r="K187" s="29"/>
      <c r="L187" s="30"/>
      <c r="M187" s="30"/>
      <c r="N187" s="31"/>
    </row>
    <row r="188" spans="1:46" s="3" customFormat="1" x14ac:dyDescent="0.2">
      <c r="D188" s="28"/>
      <c r="E188" s="29"/>
      <c r="F188" s="29"/>
      <c r="G188" s="29"/>
      <c r="H188" s="28"/>
      <c r="I188" s="28"/>
      <c r="J188" s="29"/>
      <c r="K188" s="29"/>
      <c r="L188" s="30"/>
      <c r="M188" s="30"/>
      <c r="N188" s="31"/>
    </row>
    <row r="189" spans="1:46" s="3" customFormat="1" x14ac:dyDescent="0.2">
      <c r="D189" s="28"/>
      <c r="E189" s="29"/>
      <c r="F189" s="29"/>
      <c r="G189" s="29"/>
      <c r="H189" s="28"/>
      <c r="I189" s="28"/>
      <c r="J189" s="29"/>
      <c r="K189" s="29"/>
      <c r="L189" s="30"/>
      <c r="M189" s="30"/>
      <c r="N189" s="31"/>
    </row>
    <row r="190" spans="1:46" s="3" customFormat="1" x14ac:dyDescent="0.2">
      <c r="D190" s="28"/>
      <c r="E190" s="29"/>
      <c r="F190" s="29"/>
      <c r="G190" s="29"/>
      <c r="H190" s="28"/>
      <c r="I190" s="28"/>
      <c r="J190" s="29"/>
      <c r="K190" s="29"/>
      <c r="L190" s="30"/>
      <c r="M190" s="30"/>
      <c r="N190" s="31"/>
    </row>
    <row r="191" spans="1:46" s="3" customFormat="1" x14ac:dyDescent="0.2">
      <c r="D191" s="28"/>
      <c r="E191" s="29"/>
      <c r="F191" s="29"/>
      <c r="G191" s="29"/>
      <c r="H191" s="28"/>
      <c r="I191" s="28"/>
      <c r="J191" s="29"/>
      <c r="K191" s="29"/>
      <c r="L191" s="30"/>
      <c r="M191" s="30"/>
      <c r="N191" s="31"/>
    </row>
    <row r="192" spans="1:46" s="3" customFormat="1" x14ac:dyDescent="0.2">
      <c r="D192" s="28"/>
      <c r="E192" s="29"/>
      <c r="F192" s="29"/>
      <c r="G192" s="29"/>
      <c r="H192" s="28"/>
      <c r="I192" s="28"/>
      <c r="J192" s="29"/>
      <c r="K192" s="29"/>
      <c r="L192" s="30"/>
      <c r="M192" s="30"/>
      <c r="N192" s="31"/>
    </row>
    <row r="193" spans="1:46" s="3" customFormat="1" x14ac:dyDescent="0.2">
      <c r="D193" s="28"/>
      <c r="E193" s="29"/>
      <c r="F193" s="29"/>
      <c r="G193" s="29"/>
      <c r="H193" s="28"/>
      <c r="I193" s="28"/>
      <c r="J193" s="29"/>
      <c r="K193" s="29"/>
      <c r="L193" s="30"/>
      <c r="M193" s="30"/>
      <c r="N193" s="31"/>
    </row>
    <row r="194" spans="1:46" s="3" customFormat="1" x14ac:dyDescent="0.2">
      <c r="D194" s="28"/>
      <c r="E194" s="29"/>
      <c r="F194" s="29"/>
      <c r="G194" s="29"/>
      <c r="H194" s="28"/>
      <c r="I194" s="28"/>
      <c r="J194" s="29"/>
      <c r="K194" s="29"/>
      <c r="L194" s="30"/>
      <c r="M194" s="30"/>
      <c r="N194" s="31"/>
    </row>
    <row r="195" spans="1:46" s="3" customFormat="1" x14ac:dyDescent="0.2">
      <c r="D195" s="28"/>
      <c r="E195" s="29"/>
      <c r="F195" s="29"/>
      <c r="G195" s="29"/>
      <c r="H195" s="28"/>
      <c r="I195" s="28"/>
      <c r="J195" s="29"/>
      <c r="K195" s="29"/>
      <c r="L195" s="30"/>
      <c r="M195" s="30"/>
      <c r="N195" s="31"/>
    </row>
    <row r="196" spans="1:46" s="3" customFormat="1" x14ac:dyDescent="0.2">
      <c r="D196" s="28"/>
      <c r="E196" s="29"/>
      <c r="F196" s="29"/>
      <c r="G196" s="29"/>
      <c r="H196" s="28"/>
      <c r="I196" s="28"/>
      <c r="J196" s="29"/>
      <c r="K196" s="29"/>
      <c r="L196" s="30"/>
      <c r="M196" s="30"/>
      <c r="N196" s="31"/>
    </row>
    <row r="197" spans="1:46" s="3" customFormat="1" x14ac:dyDescent="0.2">
      <c r="D197" s="28"/>
      <c r="E197" s="29"/>
      <c r="F197" s="29"/>
      <c r="G197" s="29"/>
      <c r="H197" s="28"/>
      <c r="I197" s="28"/>
      <c r="J197" s="29"/>
      <c r="K197" s="29"/>
      <c r="L197" s="30"/>
      <c r="M197" s="30"/>
      <c r="N197" s="31"/>
    </row>
    <row r="198" spans="1:46" s="3" customFormat="1" x14ac:dyDescent="0.2">
      <c r="D198" s="28"/>
      <c r="E198" s="29"/>
      <c r="F198" s="29"/>
      <c r="G198" s="29"/>
      <c r="H198" s="28"/>
      <c r="I198" s="28"/>
      <c r="J198" s="29"/>
      <c r="K198" s="29"/>
      <c r="L198" s="30"/>
      <c r="M198" s="30"/>
      <c r="N198" s="31"/>
    </row>
    <row r="199" spans="1:46" s="3" customFormat="1" x14ac:dyDescent="0.2">
      <c r="D199" s="28"/>
      <c r="E199" s="29"/>
      <c r="F199" s="29"/>
      <c r="G199" s="29"/>
      <c r="H199" s="28"/>
      <c r="I199" s="28"/>
      <c r="J199" s="29"/>
      <c r="K199" s="29"/>
      <c r="L199" s="30"/>
      <c r="M199" s="30"/>
      <c r="N199" s="31"/>
    </row>
    <row r="200" spans="1:46" s="3" customFormat="1" x14ac:dyDescent="0.2">
      <c r="D200" s="28"/>
      <c r="E200" s="29"/>
      <c r="F200" s="29"/>
      <c r="G200" s="29"/>
      <c r="H200" s="28"/>
      <c r="I200" s="28"/>
      <c r="J200" s="29"/>
      <c r="K200" s="29"/>
      <c r="L200" s="30"/>
      <c r="M200" s="30"/>
      <c r="N200" s="31"/>
    </row>
    <row r="201" spans="1:46" s="3" customFormat="1" x14ac:dyDescent="0.2">
      <c r="D201" s="28"/>
      <c r="E201" s="29"/>
      <c r="F201" s="29"/>
      <c r="G201" s="29"/>
      <c r="H201" s="28"/>
      <c r="I201" s="28"/>
      <c r="J201" s="29"/>
      <c r="K201" s="29"/>
      <c r="L201" s="30"/>
      <c r="M201" s="30"/>
      <c r="N201" s="31"/>
    </row>
    <row r="202" spans="1:46" s="3" customFormat="1" x14ac:dyDescent="0.2">
      <c r="D202" s="28"/>
      <c r="E202" s="29"/>
      <c r="F202" s="29"/>
      <c r="G202" s="29"/>
      <c r="H202" s="28"/>
      <c r="I202" s="28"/>
      <c r="J202" s="29"/>
      <c r="K202" s="29"/>
      <c r="L202" s="30"/>
      <c r="M202" s="30"/>
      <c r="N202" s="31"/>
    </row>
    <row r="203" spans="1:46" s="3" customFormat="1" x14ac:dyDescent="0.2">
      <c r="D203" s="28"/>
      <c r="E203" s="29"/>
      <c r="F203" s="29"/>
      <c r="G203" s="29"/>
      <c r="H203" s="28"/>
      <c r="I203" s="28"/>
      <c r="J203" s="29"/>
      <c r="K203" s="29"/>
      <c r="L203" s="30"/>
      <c r="M203" s="30"/>
      <c r="N203" s="31"/>
    </row>
    <row r="204" spans="1:46" s="3" customFormat="1" x14ac:dyDescent="0.2">
      <c r="D204" s="28"/>
      <c r="E204" s="29"/>
      <c r="F204" s="29"/>
      <c r="G204" s="29"/>
      <c r="H204" s="28"/>
      <c r="I204" s="28"/>
      <c r="J204" s="29"/>
      <c r="K204" s="29"/>
      <c r="L204" s="30"/>
      <c r="M204" s="30"/>
      <c r="N204" s="31"/>
    </row>
    <row r="205" spans="1:46" s="3" customFormat="1" x14ac:dyDescent="0.2">
      <c r="D205" s="28"/>
      <c r="E205" s="29"/>
      <c r="F205" s="29"/>
      <c r="G205" s="29"/>
      <c r="H205" s="28"/>
      <c r="I205" s="28"/>
      <c r="J205" s="29"/>
      <c r="K205" s="29"/>
      <c r="L205" s="30"/>
      <c r="M205" s="30"/>
      <c r="N205" s="31"/>
    </row>
    <row r="206" spans="1:46" s="3" customFormat="1" x14ac:dyDescent="0.2">
      <c r="D206" s="28"/>
      <c r="E206" s="29"/>
      <c r="F206" s="29"/>
      <c r="G206" s="29"/>
      <c r="H206" s="28"/>
      <c r="I206" s="28"/>
      <c r="J206" s="29"/>
      <c r="K206" s="29"/>
      <c r="L206" s="30"/>
      <c r="M206" s="30"/>
      <c r="N206" s="31"/>
    </row>
    <row r="207" spans="1:46" s="3" customFormat="1" x14ac:dyDescent="0.2">
      <c r="D207" s="28"/>
      <c r="E207" s="29"/>
      <c r="F207" s="29"/>
      <c r="G207" s="29"/>
      <c r="H207" s="28"/>
      <c r="I207" s="28"/>
      <c r="J207" s="29"/>
      <c r="K207" s="29"/>
      <c r="L207" s="30"/>
      <c r="M207" s="30"/>
      <c r="N207" s="31"/>
    </row>
    <row r="208" spans="1:46" s="3" customFormat="1" x14ac:dyDescent="0.2">
      <c r="D208" s="28"/>
      <c r="E208" s="29"/>
      <c r="F208" s="29"/>
      <c r="G208" s="29"/>
      <c r="H208" s="28"/>
      <c r="I208" s="28"/>
      <c r="J208" s="29"/>
      <c r="K208" s="29"/>
      <c r="L208" s="30"/>
      <c r="M208" s="30"/>
      <c r="N208" s="31"/>
    </row>
    <row r="209" spans="1:46" s="3" customFormat="1" x14ac:dyDescent="0.2">
      <c r="D209" s="28"/>
      <c r="E209" s="29"/>
      <c r="F209" s="29"/>
      <c r="G209" s="29"/>
      <c r="H209" s="28"/>
      <c r="I209" s="28"/>
      <c r="J209" s="29"/>
      <c r="K209" s="29"/>
      <c r="L209" s="30"/>
      <c r="M209" s="30"/>
      <c r="N209" s="31"/>
    </row>
    <row r="210" spans="1:46" s="3" customFormat="1" x14ac:dyDescent="0.2">
      <c r="D210" s="28"/>
      <c r="E210" s="29"/>
      <c r="F210" s="29"/>
      <c r="G210" s="29"/>
      <c r="H210" s="28"/>
      <c r="I210" s="28"/>
      <c r="J210" s="29"/>
      <c r="K210" s="29"/>
      <c r="L210" s="30"/>
      <c r="M210" s="30"/>
      <c r="N210" s="31"/>
    </row>
    <row r="211" spans="1:46" s="3" customFormat="1" x14ac:dyDescent="0.2">
      <c r="D211" s="28"/>
      <c r="E211" s="29"/>
      <c r="F211" s="29"/>
      <c r="G211" s="29"/>
      <c r="H211" s="28"/>
      <c r="I211" s="28"/>
      <c r="J211" s="29"/>
      <c r="K211" s="29"/>
      <c r="L211" s="30"/>
      <c r="M211" s="30"/>
      <c r="N211" s="31"/>
    </row>
    <row r="212" spans="1:46" s="3" customFormat="1" x14ac:dyDescent="0.2">
      <c r="D212" s="28"/>
      <c r="E212" s="29"/>
      <c r="F212" s="29"/>
      <c r="G212" s="29"/>
      <c r="H212" s="28"/>
      <c r="I212" s="28"/>
      <c r="J212" s="29"/>
      <c r="K212" s="29"/>
      <c r="L212" s="30"/>
      <c r="M212" s="30"/>
      <c r="N212" s="31"/>
    </row>
    <row r="213" spans="1:46" s="3" customFormat="1" x14ac:dyDescent="0.2">
      <c r="D213" s="28"/>
      <c r="E213" s="29"/>
      <c r="F213" s="29"/>
      <c r="G213" s="29"/>
      <c r="H213" s="28"/>
      <c r="I213" s="28"/>
      <c r="J213" s="29"/>
      <c r="K213" s="29"/>
      <c r="L213" s="30"/>
      <c r="M213" s="30"/>
      <c r="N213" s="31"/>
    </row>
    <row r="214" spans="1:46" s="3" customFormat="1" x14ac:dyDescent="0.2">
      <c r="D214" s="28"/>
      <c r="E214" s="29"/>
      <c r="F214" s="29"/>
      <c r="G214" s="29"/>
      <c r="H214" s="28"/>
      <c r="I214" s="28"/>
      <c r="J214" s="29"/>
      <c r="K214" s="29"/>
      <c r="L214" s="30"/>
      <c r="M214" s="30"/>
      <c r="N214" s="31"/>
    </row>
    <row r="215" spans="1:46" s="3" customFormat="1" x14ac:dyDescent="0.2">
      <c r="D215" s="28"/>
      <c r="E215" s="29"/>
      <c r="F215" s="29"/>
      <c r="G215" s="29"/>
      <c r="H215" s="28"/>
      <c r="I215" s="28"/>
      <c r="J215" s="29"/>
      <c r="K215" s="29"/>
      <c r="L215" s="30"/>
      <c r="M215" s="30"/>
      <c r="N215" s="31"/>
    </row>
    <row r="216" spans="1:46" s="3" customFormat="1" x14ac:dyDescent="0.2">
      <c r="D216" s="28"/>
      <c r="E216" s="29"/>
      <c r="F216" s="29"/>
      <c r="G216" s="29"/>
      <c r="H216" s="28"/>
      <c r="I216" s="28"/>
      <c r="J216" s="29"/>
      <c r="K216" s="29"/>
      <c r="L216" s="30"/>
      <c r="M216" s="30"/>
      <c r="N216" s="31"/>
    </row>
    <row r="217" spans="1:46" s="3" customFormat="1" x14ac:dyDescent="0.2">
      <c r="D217" s="28"/>
      <c r="E217" s="29"/>
      <c r="F217" s="29"/>
      <c r="G217" s="29"/>
      <c r="H217" s="28"/>
      <c r="I217" s="28"/>
      <c r="J217" s="29"/>
      <c r="K217" s="29"/>
      <c r="L217" s="30"/>
      <c r="M217" s="30"/>
      <c r="N217" s="31"/>
    </row>
    <row r="218" spans="1:46" s="3" customFormat="1" x14ac:dyDescent="0.2">
      <c r="D218" s="28"/>
      <c r="E218" s="29"/>
      <c r="F218" s="29"/>
      <c r="G218" s="29"/>
      <c r="H218" s="28"/>
      <c r="I218" s="28"/>
      <c r="J218" s="29"/>
      <c r="K218" s="29"/>
      <c r="L218" s="30"/>
      <c r="M218" s="30"/>
      <c r="N218" s="31"/>
    </row>
    <row r="219" spans="1:46" s="3" customFormat="1" x14ac:dyDescent="0.2">
      <c r="D219" s="28"/>
      <c r="E219" s="29"/>
      <c r="F219" s="29"/>
      <c r="G219" s="29"/>
      <c r="H219" s="28"/>
      <c r="I219" s="28"/>
      <c r="J219" s="29"/>
      <c r="K219" s="29"/>
      <c r="L219" s="30"/>
      <c r="M219" s="30"/>
      <c r="N219" s="31"/>
    </row>
    <row r="220" spans="1:46" s="3" customFormat="1" x14ac:dyDescent="0.2">
      <c r="D220" s="28"/>
      <c r="E220" s="29"/>
      <c r="F220" s="29"/>
      <c r="G220" s="29"/>
      <c r="H220" s="28"/>
      <c r="I220" s="28"/>
      <c r="J220" s="29"/>
      <c r="K220" s="29"/>
      <c r="L220" s="30"/>
      <c r="M220" s="30"/>
      <c r="N220" s="31"/>
    </row>
    <row r="221" spans="1:46" s="3" customFormat="1" x14ac:dyDescent="0.2">
      <c r="D221" s="28"/>
      <c r="E221" s="29"/>
      <c r="F221" s="29"/>
      <c r="G221" s="29"/>
      <c r="H221" s="28"/>
      <c r="I221" s="28"/>
      <c r="J221" s="29"/>
      <c r="K221" s="29"/>
      <c r="L221" s="30"/>
      <c r="M221" s="30"/>
      <c r="N221" s="31"/>
    </row>
    <row r="222" spans="1:46" s="3" customFormat="1" x14ac:dyDescent="0.2">
      <c r="D222" s="28"/>
      <c r="E222" s="29"/>
      <c r="F222" s="29"/>
      <c r="G222" s="29"/>
      <c r="H222" s="28"/>
      <c r="I222" s="28"/>
      <c r="J222" s="29"/>
      <c r="K222" s="29"/>
      <c r="L222" s="30"/>
      <c r="M222" s="30"/>
      <c r="N222" s="31"/>
    </row>
    <row r="223" spans="1:46" s="3" customFormat="1" x14ac:dyDescent="0.2">
      <c r="D223" s="28"/>
      <c r="E223" s="29"/>
      <c r="F223" s="29"/>
      <c r="G223" s="29"/>
      <c r="H223" s="28"/>
      <c r="I223" s="28"/>
      <c r="J223" s="29"/>
      <c r="K223" s="29"/>
      <c r="L223" s="30"/>
      <c r="M223" s="30"/>
      <c r="N223" s="31"/>
    </row>
    <row r="224" spans="1:46" s="3" customFormat="1" x14ac:dyDescent="0.2">
      <c r="D224" s="28"/>
      <c r="E224" s="29"/>
      <c r="F224" s="29"/>
      <c r="G224" s="29"/>
      <c r="H224" s="28"/>
      <c r="I224" s="28"/>
      <c r="J224" s="29"/>
      <c r="K224" s="29"/>
      <c r="L224" s="30"/>
      <c r="M224" s="30"/>
      <c r="N224" s="31"/>
    </row>
    <row r="225" spans="1:46" s="3" customFormat="1" x14ac:dyDescent="0.2">
      <c r="D225" s="28"/>
      <c r="E225" s="29"/>
      <c r="F225" s="29"/>
      <c r="G225" s="29"/>
      <c r="H225" s="28"/>
      <c r="I225" s="28"/>
      <c r="J225" s="29"/>
      <c r="K225" s="29"/>
      <c r="L225" s="30"/>
      <c r="M225" s="30"/>
      <c r="N225" s="31"/>
    </row>
    <row r="226" spans="1:46" s="3" customFormat="1" x14ac:dyDescent="0.2">
      <c r="D226" s="28"/>
      <c r="E226" s="29"/>
      <c r="F226" s="29"/>
      <c r="G226" s="29"/>
      <c r="H226" s="28"/>
      <c r="I226" s="28"/>
      <c r="J226" s="29"/>
      <c r="K226" s="29"/>
      <c r="L226" s="30"/>
      <c r="M226" s="30"/>
      <c r="N226" s="31"/>
    </row>
    <row r="227" spans="1:46" s="3" customFormat="1" x14ac:dyDescent="0.2">
      <c r="D227" s="28"/>
      <c r="E227" s="29"/>
      <c r="F227" s="29"/>
      <c r="G227" s="29"/>
      <c r="H227" s="28"/>
      <c r="I227" s="28"/>
      <c r="J227" s="29"/>
      <c r="K227" s="29"/>
      <c r="L227" s="30"/>
      <c r="M227" s="30"/>
      <c r="N227" s="31"/>
    </row>
    <row r="228" spans="1:46" s="3" customFormat="1" x14ac:dyDescent="0.2">
      <c r="D228" s="28"/>
      <c r="E228" s="29"/>
      <c r="F228" s="29"/>
      <c r="G228" s="29"/>
      <c r="H228" s="28"/>
      <c r="I228" s="28"/>
      <c r="J228" s="29"/>
      <c r="K228" s="29"/>
      <c r="L228" s="30"/>
      <c r="M228" s="30"/>
      <c r="N228" s="31"/>
    </row>
    <row r="229" spans="1:46" s="3" customFormat="1" x14ac:dyDescent="0.2">
      <c r="D229" s="28"/>
      <c r="E229" s="29"/>
      <c r="F229" s="29"/>
      <c r="G229" s="29"/>
      <c r="H229" s="28"/>
      <c r="I229" s="28"/>
      <c r="J229" s="29"/>
      <c r="K229" s="29"/>
      <c r="L229" s="30"/>
      <c r="M229" s="30"/>
      <c r="N229" s="31"/>
    </row>
    <row r="230" spans="1:46" s="3" customFormat="1" x14ac:dyDescent="0.2">
      <c r="D230" s="28"/>
      <c r="E230" s="29"/>
      <c r="F230" s="29"/>
      <c r="G230" s="29"/>
      <c r="H230" s="28"/>
      <c r="I230" s="28"/>
      <c r="J230" s="29"/>
      <c r="K230" s="29"/>
      <c r="L230" s="30"/>
      <c r="M230" s="30"/>
      <c r="N230" s="31"/>
    </row>
    <row r="231" spans="1:46" s="3" customFormat="1" x14ac:dyDescent="0.2">
      <c r="D231" s="28"/>
      <c r="E231" s="29"/>
      <c r="F231" s="29"/>
      <c r="G231" s="29"/>
      <c r="H231" s="28"/>
      <c r="I231" s="28"/>
      <c r="J231" s="29"/>
      <c r="K231" s="29"/>
      <c r="L231" s="30"/>
      <c r="M231" s="30"/>
      <c r="N231" s="31"/>
    </row>
    <row r="232" spans="1:46" s="3" customFormat="1" x14ac:dyDescent="0.2">
      <c r="D232" s="28"/>
      <c r="E232" s="29"/>
      <c r="F232" s="29"/>
      <c r="G232" s="29"/>
      <c r="H232" s="28"/>
      <c r="I232" s="28"/>
      <c r="J232" s="29"/>
      <c r="K232" s="29"/>
      <c r="L232" s="30"/>
      <c r="M232" s="30"/>
      <c r="N232" s="31"/>
    </row>
    <row r="233" spans="1:46" s="3" customFormat="1" x14ac:dyDescent="0.2">
      <c r="D233" s="28"/>
      <c r="E233" s="29"/>
      <c r="F233" s="29"/>
      <c r="G233" s="29"/>
      <c r="H233" s="28"/>
      <c r="I233" s="28"/>
      <c r="J233" s="29"/>
      <c r="K233" s="29"/>
      <c r="L233" s="30"/>
      <c r="M233" s="30"/>
      <c r="N233" s="31"/>
    </row>
    <row r="234" spans="1:46" s="3" customFormat="1" x14ac:dyDescent="0.2">
      <c r="D234" s="28"/>
      <c r="E234" s="29"/>
      <c r="F234" s="29"/>
      <c r="G234" s="29"/>
      <c r="H234" s="28"/>
      <c r="I234" s="28"/>
      <c r="J234" s="29"/>
      <c r="K234" s="29"/>
      <c r="L234" s="30"/>
      <c r="M234" s="30"/>
      <c r="N234" s="31"/>
    </row>
    <row r="235" spans="1:46" s="3" customFormat="1" x14ac:dyDescent="0.2">
      <c r="D235" s="28"/>
      <c r="E235" s="29"/>
      <c r="F235" s="29"/>
      <c r="G235" s="29"/>
      <c r="H235" s="28"/>
      <c r="I235" s="28"/>
      <c r="J235" s="29"/>
      <c r="K235" s="29"/>
      <c r="L235" s="30"/>
      <c r="M235" s="30"/>
      <c r="N235" s="31"/>
    </row>
    <row r="236" spans="1:46" s="3" customFormat="1" x14ac:dyDescent="0.2">
      <c r="D236" s="28"/>
      <c r="E236" s="29"/>
      <c r="F236" s="29"/>
      <c r="G236" s="29"/>
      <c r="H236" s="28"/>
      <c r="I236" s="28"/>
      <c r="J236" s="29"/>
      <c r="K236" s="29"/>
      <c r="L236" s="30"/>
      <c r="M236" s="30"/>
      <c r="N236" s="31"/>
    </row>
    <row r="237" spans="1:46" s="3" customFormat="1" x14ac:dyDescent="0.2">
      <c r="D237" s="28"/>
      <c r="E237" s="29"/>
      <c r="F237" s="29"/>
      <c r="G237" s="29"/>
      <c r="H237" s="28"/>
      <c r="I237" s="28"/>
      <c r="J237" s="29"/>
      <c r="K237" s="29"/>
      <c r="L237" s="30"/>
      <c r="M237" s="30"/>
      <c r="N237" s="31"/>
    </row>
    <row r="238" spans="1:46" s="3" customFormat="1" x14ac:dyDescent="0.2">
      <c r="D238" s="28"/>
      <c r="E238" s="29"/>
      <c r="F238" s="29"/>
      <c r="G238" s="29"/>
      <c r="H238" s="28"/>
      <c r="I238" s="28"/>
      <c r="J238" s="29"/>
      <c r="K238" s="29"/>
      <c r="L238" s="30"/>
      <c r="M238" s="30"/>
      <c r="N238" s="31"/>
    </row>
    <row r="239" spans="1:46" s="3" customFormat="1" x14ac:dyDescent="0.2">
      <c r="D239" s="28"/>
      <c r="E239" s="29"/>
      <c r="F239" s="29"/>
      <c r="G239" s="29"/>
      <c r="H239" s="28"/>
      <c r="I239" s="28"/>
      <c r="J239" s="29"/>
      <c r="K239" s="29"/>
      <c r="L239" s="30"/>
      <c r="M239" s="30"/>
      <c r="N239" s="31"/>
    </row>
    <row r="240" spans="1:46" s="3" customFormat="1" x14ac:dyDescent="0.2">
      <c r="D240" s="28"/>
      <c r="E240" s="29"/>
      <c r="F240" s="29"/>
      <c r="G240" s="29"/>
      <c r="H240" s="28"/>
      <c r="I240" s="28"/>
      <c r="J240" s="29"/>
      <c r="K240" s="29"/>
      <c r="L240" s="30"/>
      <c r="M240" s="30"/>
      <c r="N240" s="31"/>
    </row>
    <row r="241" spans="1:46" s="3" customFormat="1" x14ac:dyDescent="0.2">
      <c r="D241" s="28"/>
      <c r="E241" s="29"/>
      <c r="F241" s="29"/>
      <c r="G241" s="29"/>
      <c r="H241" s="28"/>
      <c r="I241" s="28"/>
      <c r="J241" s="29"/>
      <c r="K241" s="29"/>
      <c r="L241" s="30"/>
      <c r="M241" s="30"/>
      <c r="N241" s="31"/>
    </row>
    <row r="242" spans="1:46" s="3" customFormat="1" x14ac:dyDescent="0.2">
      <c r="D242" s="28"/>
      <c r="E242" s="29"/>
      <c r="F242" s="29"/>
      <c r="G242" s="29"/>
      <c r="H242" s="28"/>
      <c r="I242" s="28"/>
      <c r="J242" s="29"/>
      <c r="K242" s="29"/>
      <c r="L242" s="30"/>
      <c r="M242" s="30"/>
      <c r="N242" s="31"/>
    </row>
    <row r="243" spans="1:46" s="3" customFormat="1" x14ac:dyDescent="0.2">
      <c r="D243" s="28"/>
      <c r="E243" s="29"/>
      <c r="F243" s="29"/>
      <c r="G243" s="29"/>
      <c r="H243" s="28"/>
      <c r="I243" s="28"/>
      <c r="J243" s="29"/>
      <c r="K243" s="29"/>
      <c r="L243" s="30"/>
      <c r="M243" s="30"/>
      <c r="N243" s="31"/>
    </row>
    <row r="244" spans="1:46" s="3" customFormat="1" x14ac:dyDescent="0.2">
      <c r="D244" s="28"/>
      <c r="E244" s="29"/>
      <c r="F244" s="29"/>
      <c r="G244" s="29"/>
      <c r="H244" s="28"/>
      <c r="I244" s="28"/>
      <c r="J244" s="29"/>
      <c r="K244" s="29"/>
      <c r="L244" s="30"/>
      <c r="M244" s="30"/>
      <c r="N244" s="31"/>
    </row>
    <row r="245" spans="1:46" s="3" customFormat="1" x14ac:dyDescent="0.2">
      <c r="D245" s="28"/>
      <c r="E245" s="29"/>
      <c r="F245" s="29"/>
      <c r="G245" s="29"/>
      <c r="H245" s="28"/>
      <c r="I245" s="28"/>
      <c r="J245" s="29"/>
      <c r="K245" s="29"/>
      <c r="L245" s="30"/>
      <c r="M245" s="30"/>
      <c r="N245" s="31"/>
    </row>
    <row r="246" spans="1:46" s="3" customFormat="1" x14ac:dyDescent="0.2">
      <c r="D246" s="28"/>
      <c r="E246" s="29"/>
      <c r="F246" s="29"/>
      <c r="G246" s="29"/>
      <c r="H246" s="28"/>
      <c r="I246" s="28"/>
      <c r="J246" s="29"/>
      <c r="K246" s="29"/>
      <c r="L246" s="30"/>
      <c r="M246" s="30"/>
      <c r="N246" s="31"/>
    </row>
    <row r="247" spans="1:46" s="3" customFormat="1" x14ac:dyDescent="0.2">
      <c r="D247" s="28"/>
      <c r="E247" s="29"/>
      <c r="F247" s="29"/>
      <c r="G247" s="29"/>
      <c r="H247" s="28"/>
      <c r="I247" s="28"/>
      <c r="J247" s="29"/>
      <c r="K247" s="29"/>
      <c r="L247" s="30"/>
      <c r="M247" s="30"/>
      <c r="N247" s="31"/>
    </row>
    <row r="248" spans="1:46" s="3" customFormat="1" x14ac:dyDescent="0.2">
      <c r="D248" s="28"/>
      <c r="E248" s="29"/>
      <c r="F248" s="29"/>
      <c r="G248" s="29"/>
      <c r="H248" s="28"/>
      <c r="I248" s="28"/>
      <c r="J248" s="29"/>
      <c r="K248" s="29"/>
      <c r="L248" s="30"/>
      <c r="M248" s="30"/>
      <c r="N248" s="31"/>
    </row>
    <row r="249" spans="1:46" s="3" customFormat="1" x14ac:dyDescent="0.2">
      <c r="D249" s="28"/>
      <c r="E249" s="29"/>
      <c r="F249" s="29"/>
      <c r="G249" s="29"/>
      <c r="H249" s="28"/>
      <c r="I249" s="28"/>
      <c r="J249" s="29"/>
      <c r="K249" s="29"/>
      <c r="L249" s="30"/>
      <c r="M249" s="30"/>
      <c r="N249" s="31"/>
    </row>
    <row r="250" spans="1:46" s="3" customFormat="1" x14ac:dyDescent="0.2">
      <c r="D250" s="28"/>
      <c r="E250" s="29"/>
      <c r="F250" s="29"/>
      <c r="G250" s="29"/>
      <c r="H250" s="28"/>
      <c r="I250" s="28"/>
      <c r="J250" s="29"/>
      <c r="K250" s="29"/>
      <c r="L250" s="30"/>
      <c r="M250" s="30"/>
      <c r="N250" s="31"/>
    </row>
    <row r="251" spans="1:46" s="3" customFormat="1" x14ac:dyDescent="0.2">
      <c r="D251" s="28"/>
      <c r="E251" s="29"/>
      <c r="F251" s="29"/>
      <c r="G251" s="29"/>
      <c r="H251" s="28"/>
      <c r="I251" s="28"/>
      <c r="J251" s="29"/>
      <c r="K251" s="29"/>
      <c r="L251" s="30"/>
      <c r="M251" s="30"/>
      <c r="N251" s="31"/>
    </row>
    <row r="252" spans="1:46" s="3" customFormat="1" x14ac:dyDescent="0.2">
      <c r="D252" s="28"/>
      <c r="E252" s="29"/>
      <c r="F252" s="29"/>
      <c r="G252" s="29"/>
      <c r="H252" s="28"/>
      <c r="I252" s="28"/>
      <c r="J252" s="29"/>
      <c r="K252" s="29"/>
      <c r="L252" s="30"/>
      <c r="M252" s="30"/>
      <c r="N252" s="31"/>
    </row>
    <row r="253" spans="1:46" s="3" customFormat="1" x14ac:dyDescent="0.2">
      <c r="D253" s="28"/>
      <c r="E253" s="29"/>
      <c r="F253" s="29"/>
      <c r="G253" s="29"/>
      <c r="H253" s="28"/>
      <c r="I253" s="28"/>
      <c r="J253" s="29"/>
      <c r="K253" s="29"/>
      <c r="L253" s="30"/>
      <c r="M253" s="30"/>
      <c r="N253" s="31"/>
    </row>
    <row r="254" spans="1:46" s="3" customFormat="1" x14ac:dyDescent="0.2">
      <c r="D254" s="28"/>
      <c r="E254" s="29"/>
      <c r="F254" s="29"/>
      <c r="G254" s="29"/>
      <c r="H254" s="28"/>
      <c r="I254" s="28"/>
      <c r="J254" s="29"/>
      <c r="K254" s="29"/>
      <c r="L254" s="30"/>
      <c r="M254" s="30"/>
      <c r="N254" s="31"/>
    </row>
    <row r="255" spans="1:46" s="3" customFormat="1" x14ac:dyDescent="0.2">
      <c r="D255" s="28"/>
      <c r="E255" s="29"/>
      <c r="F255" s="29"/>
      <c r="G255" s="29"/>
      <c r="H255" s="28"/>
      <c r="I255" s="28"/>
      <c r="J255" s="29"/>
      <c r="K255" s="29"/>
      <c r="L255" s="30"/>
      <c r="M255" s="30"/>
      <c r="N255" s="31"/>
    </row>
    <row r="256" spans="1:46" s="3" customFormat="1" x14ac:dyDescent="0.2">
      <c r="D256" s="28"/>
      <c r="E256" s="29"/>
      <c r="F256" s="29"/>
      <c r="G256" s="29"/>
      <c r="H256" s="28"/>
      <c r="I256" s="28"/>
      <c r="J256" s="29"/>
      <c r="K256" s="29"/>
      <c r="L256" s="30"/>
      <c r="M256" s="30"/>
      <c r="N256" s="31"/>
    </row>
    <row r="257" spans="1:46" s="3" customFormat="1" x14ac:dyDescent="0.2">
      <c r="D257" s="28"/>
      <c r="E257" s="29"/>
      <c r="F257" s="29"/>
      <c r="G257" s="29"/>
      <c r="H257" s="28"/>
      <c r="I257" s="28"/>
      <c r="J257" s="29"/>
      <c r="K257" s="29"/>
      <c r="L257" s="30"/>
      <c r="M257" s="30"/>
      <c r="N257" s="31"/>
    </row>
    <row r="258" spans="1:46" s="3" customFormat="1" x14ac:dyDescent="0.2">
      <c r="D258" s="28"/>
      <c r="E258" s="29"/>
      <c r="F258" s="29"/>
      <c r="G258" s="29"/>
      <c r="H258" s="28"/>
      <c r="I258" s="28"/>
      <c r="J258" s="29"/>
      <c r="K258" s="29"/>
      <c r="L258" s="30"/>
      <c r="M258" s="30"/>
      <c r="N258" s="31"/>
    </row>
    <row r="259" spans="1:46" s="3" customFormat="1" x14ac:dyDescent="0.2">
      <c r="D259" s="28"/>
      <c r="E259" s="29"/>
      <c r="F259" s="29"/>
      <c r="G259" s="29"/>
      <c r="H259" s="28"/>
      <c r="I259" s="28"/>
      <c r="J259" s="29"/>
      <c r="K259" s="29"/>
      <c r="L259" s="30"/>
      <c r="M259" s="30"/>
      <c r="N259" s="31"/>
    </row>
    <row r="260" spans="1:46" s="3" customFormat="1" x14ac:dyDescent="0.2">
      <c r="D260" s="28"/>
      <c r="E260" s="29"/>
      <c r="F260" s="29"/>
      <c r="G260" s="29"/>
      <c r="H260" s="28"/>
      <c r="I260" s="28"/>
      <c r="J260" s="29"/>
      <c r="K260" s="29"/>
      <c r="L260" s="30"/>
      <c r="M260" s="30"/>
      <c r="N260" s="31"/>
    </row>
    <row r="261" spans="1:46" s="3" customFormat="1" x14ac:dyDescent="0.2">
      <c r="D261" s="28"/>
      <c r="E261" s="29"/>
      <c r="F261" s="29"/>
      <c r="G261" s="29"/>
      <c r="H261" s="28"/>
      <c r="I261" s="28"/>
      <c r="J261" s="29"/>
      <c r="K261" s="29"/>
      <c r="L261" s="30"/>
      <c r="M261" s="30"/>
      <c r="N261" s="31"/>
    </row>
    <row r="262" spans="1:46" s="3" customFormat="1" x14ac:dyDescent="0.2">
      <c r="D262" s="28"/>
      <c r="E262" s="29"/>
      <c r="F262" s="29"/>
      <c r="G262" s="29"/>
      <c r="H262" s="28"/>
      <c r="I262" s="28"/>
      <c r="J262" s="29"/>
      <c r="K262" s="29"/>
      <c r="L262" s="30"/>
      <c r="M262" s="30"/>
      <c r="N262" s="31"/>
    </row>
    <row r="263" spans="1:46" s="3" customFormat="1" x14ac:dyDescent="0.2">
      <c r="D263" s="28"/>
      <c r="E263" s="29"/>
      <c r="F263" s="29"/>
      <c r="G263" s="29"/>
      <c r="H263" s="28"/>
      <c r="I263" s="28"/>
      <c r="J263" s="29"/>
      <c r="K263" s="29"/>
      <c r="L263" s="30"/>
      <c r="M263" s="30"/>
      <c r="N263" s="31"/>
    </row>
    <row r="264" spans="1:46" s="3" customFormat="1" x14ac:dyDescent="0.2">
      <c r="D264" s="28"/>
      <c r="E264" s="29"/>
      <c r="F264" s="29"/>
      <c r="G264" s="29"/>
      <c r="H264" s="28"/>
      <c r="I264" s="28"/>
      <c r="J264" s="29"/>
      <c r="K264" s="29"/>
      <c r="L264" s="30"/>
      <c r="M264" s="30"/>
      <c r="N264" s="31"/>
    </row>
    <row r="265" spans="1:46" s="3" customFormat="1" x14ac:dyDescent="0.2">
      <c r="D265" s="28"/>
      <c r="E265" s="29"/>
      <c r="F265" s="29"/>
      <c r="G265" s="29"/>
      <c r="H265" s="28"/>
      <c r="I265" s="28"/>
      <c r="J265" s="29"/>
      <c r="K265" s="29"/>
      <c r="L265" s="30"/>
      <c r="M265" s="30"/>
      <c r="N265" s="31"/>
    </row>
    <row r="266" spans="1:46" x14ac:dyDescent="0.2">
      <c r="H266" s="28"/>
      <c r="I266" s="28"/>
      <c r="J266" s="29"/>
      <c r="K266" s="29"/>
      <c r="L266" s="30"/>
      <c r="N266" s="31"/>
      <c r="O266" s="3"/>
      <c r="P266" s="3"/>
    </row>
    <row r="267" spans="1:46" x14ac:dyDescent="0.2">
      <c r="H267" s="28"/>
      <c r="I267" s="28"/>
      <c r="J267" s="29"/>
      <c r="K267" s="29"/>
      <c r="L267" s="30"/>
      <c r="N267" s="31"/>
      <c r="O267" s="3"/>
      <c r="P267" s="3"/>
    </row>
    <row r="268" spans="1:46" x14ac:dyDescent="0.2">
      <c r="H268" s="28"/>
      <c r="I268" s="28"/>
      <c r="J268" s="29"/>
      <c r="K268" s="29"/>
      <c r="L268" s="30"/>
      <c r="N268" s="31"/>
      <c r="O268" s="3"/>
      <c r="P268" s="3"/>
    </row>
    <row r="269" spans="1:46" x14ac:dyDescent="0.2">
      <c r="H269" s="28"/>
      <c r="I269" s="28"/>
      <c r="J269" s="29"/>
      <c r="K269" s="29"/>
      <c r="L269" s="30"/>
      <c r="N269" s="31"/>
      <c r="O269" s="3"/>
      <c r="P269" s="3"/>
    </row>
    <row r="270" spans="1:46" x14ac:dyDescent="0.2">
      <c r="H270" s="28"/>
      <c r="I270" s="28"/>
      <c r="J270" s="29"/>
      <c r="K270" s="29"/>
      <c r="L270" s="30"/>
      <c r="N270" s="31"/>
      <c r="O270" s="3"/>
      <c r="P270" s="3"/>
    </row>
    <row r="271" spans="1:46" x14ac:dyDescent="0.2">
      <c r="H271" s="28"/>
      <c r="I271" s="28"/>
      <c r="J271" s="29"/>
      <c r="K271" s="29"/>
      <c r="L271" s="30"/>
      <c r="N271" s="31"/>
      <c r="O271" s="3"/>
      <c r="P271" s="3"/>
    </row>
    <row r="272" spans="1:46" x14ac:dyDescent="0.2">
      <c r="H272" s="28"/>
      <c r="I272" s="28"/>
      <c r="J272" s="29"/>
      <c r="K272" s="29"/>
      <c r="L272" s="30"/>
      <c r="N272" s="31"/>
      <c r="O272" s="3"/>
      <c r="P272" s="3"/>
    </row>
    <row r="273" spans="1:46" x14ac:dyDescent="0.2">
      <c r="H273" s="28"/>
      <c r="I273" s="28"/>
      <c r="J273" s="29"/>
      <c r="K273" s="29"/>
      <c r="L273" s="30"/>
      <c r="N273" s="31"/>
      <c r="O273" s="3"/>
      <c r="P273" s="3"/>
    </row>
    <row r="274" spans="1:46" x14ac:dyDescent="0.2">
      <c r="H274" s="28"/>
      <c r="I274" s="28"/>
      <c r="J274" s="29"/>
      <c r="K274" s="29"/>
      <c r="L274" s="30"/>
      <c r="N274" s="31"/>
      <c r="O274" s="3"/>
      <c r="P274" s="3"/>
    </row>
    <row r="275" spans="1:46" x14ac:dyDescent="0.2">
      <c r="H275" s="28"/>
      <c r="I275" s="28"/>
      <c r="J275" s="29"/>
      <c r="K275" s="29"/>
      <c r="L275" s="30"/>
      <c r="N275" s="31"/>
      <c r="O275" s="3"/>
      <c r="P275" s="3"/>
    </row>
    <row r="276" spans="1:46" x14ac:dyDescent="0.2">
      <c r="H276" s="28"/>
      <c r="I276" s="28"/>
      <c r="J276" s="29"/>
      <c r="K276" s="29"/>
      <c r="L276" s="30"/>
      <c r="N276" s="31"/>
      <c r="O276" s="3"/>
      <c r="P276" s="3"/>
    </row>
    <row r="277" spans="1:46" x14ac:dyDescent="0.2">
      <c r="H277" s="28"/>
      <c r="I277" s="28"/>
      <c r="J277" s="29"/>
      <c r="K277" s="29"/>
      <c r="L277" s="30"/>
      <c r="N277" s="31"/>
      <c r="O277" s="3"/>
      <c r="P277" s="3"/>
    </row>
    <row r="278" spans="1:46" x14ac:dyDescent="0.2">
      <c r="H278" s="28"/>
      <c r="I278" s="28"/>
      <c r="J278" s="29"/>
      <c r="K278" s="29"/>
      <c r="L278" s="30"/>
      <c r="N278" s="31"/>
      <c r="O278" s="3"/>
      <c r="P278" s="3"/>
    </row>
    <row r="279" spans="1:46" x14ac:dyDescent="0.2">
      <c r="H279" s="28"/>
      <c r="I279" s="28"/>
      <c r="J279" s="29"/>
      <c r="K279" s="29"/>
      <c r="L279" s="30"/>
      <c r="N279" s="31"/>
      <c r="O279" s="3"/>
      <c r="P279" s="3"/>
    </row>
    <row r="280" spans="1:46" x14ac:dyDescent="0.2">
      <c r="H280" s="28"/>
      <c r="I280" s="28"/>
      <c r="J280" s="29"/>
      <c r="K280" s="29"/>
      <c r="L280" s="30"/>
      <c r="N280" s="31"/>
      <c r="O280" s="3"/>
      <c r="P280" s="3"/>
    </row>
    <row r="281" spans="1:46" x14ac:dyDescent="0.2">
      <c r="H281" s="28"/>
      <c r="I281" s="28"/>
      <c r="J281" s="29"/>
      <c r="K281" s="29"/>
      <c r="L281" s="30"/>
      <c r="N281" s="31"/>
      <c r="O281" s="3"/>
      <c r="P281" s="3"/>
    </row>
    <row r="282" spans="1:46" x14ac:dyDescent="0.2">
      <c r="H282" s="28"/>
      <c r="I282" s="28"/>
      <c r="J282" s="29"/>
      <c r="K282" s="29"/>
      <c r="L282" s="30"/>
      <c r="N282" s="31"/>
      <c r="O282" s="3"/>
      <c r="P282" s="3"/>
    </row>
    <row r="283" spans="1:46" x14ac:dyDescent="0.2">
      <c r="H283" s="28"/>
      <c r="I283" s="28"/>
      <c r="J283" s="29"/>
      <c r="K283" s="29"/>
      <c r="L283" s="30"/>
      <c r="N283" s="31"/>
      <c r="O283" s="3"/>
      <c r="P283" s="3"/>
    </row>
    <row r="284" spans="1:46" x14ac:dyDescent="0.2">
      <c r="H284" s="28"/>
      <c r="I284" s="28"/>
      <c r="J284" s="29"/>
      <c r="K284" s="29"/>
      <c r="L284" s="30"/>
      <c r="N284" s="31"/>
      <c r="O284" s="3"/>
      <c r="P284" s="3"/>
    </row>
    <row r="285" spans="1:46" x14ac:dyDescent="0.2">
      <c r="H285" s="28"/>
      <c r="I285" s="28"/>
      <c r="J285" s="29"/>
      <c r="K285" s="29"/>
      <c r="L285" s="30"/>
      <c r="N285" s="31"/>
      <c r="O285" s="3"/>
      <c r="P285" s="3"/>
    </row>
    <row r="286" spans="1:46" x14ac:dyDescent="0.2">
      <c r="H286" s="28"/>
      <c r="I286" s="28"/>
      <c r="J286" s="29"/>
      <c r="K286" s="29"/>
      <c r="L286" s="30"/>
      <c r="N286" s="31"/>
      <c r="O286" s="3"/>
      <c r="P286" s="3"/>
    </row>
    <row r="287" spans="1:46" x14ac:dyDescent="0.2">
      <c r="H287" s="28"/>
      <c r="I287" s="28"/>
      <c r="J287" s="29"/>
      <c r="K287" s="29"/>
      <c r="L287" s="30"/>
      <c r="N287" s="31"/>
      <c r="O287" s="3"/>
      <c r="P287" s="3"/>
    </row>
    <row r="288" spans="1:46" x14ac:dyDescent="0.2">
      <c r="H288" s="28"/>
      <c r="I288" s="28"/>
      <c r="J288" s="29"/>
      <c r="K288" s="29"/>
      <c r="L288" s="30"/>
      <c r="N288" s="31"/>
      <c r="O288" s="3"/>
      <c r="P288" s="3"/>
    </row>
    <row r="289" spans="1:46" x14ac:dyDescent="0.2">
      <c r="H289" s="28"/>
      <c r="I289" s="28"/>
      <c r="J289" s="29"/>
      <c r="K289" s="29"/>
      <c r="L289" s="30"/>
      <c r="N289" s="31"/>
      <c r="O289" s="3"/>
      <c r="P289" s="3"/>
    </row>
    <row r="290" spans="1:46" x14ac:dyDescent="0.2">
      <c r="H290" s="28"/>
      <c r="I290" s="28"/>
      <c r="J290" s="29"/>
      <c r="K290" s="29"/>
      <c r="L290" s="30"/>
      <c r="N290" s="31"/>
      <c r="O290" s="3"/>
      <c r="P290" s="3"/>
    </row>
    <row r="291" spans="1:46" x14ac:dyDescent="0.2">
      <c r="H291" s="28"/>
      <c r="I291" s="28"/>
      <c r="J291" s="29"/>
      <c r="K291" s="29"/>
      <c r="L291" s="30"/>
      <c r="N291" s="31"/>
      <c r="O291" s="3"/>
      <c r="P291" s="3"/>
    </row>
    <row r="292" spans="1:46" x14ac:dyDescent="0.2">
      <c r="H292" s="28"/>
      <c r="I292" s="28"/>
      <c r="J292" s="29"/>
      <c r="K292" s="29"/>
      <c r="L292" s="30"/>
      <c r="N292" s="31"/>
      <c r="O292" s="3"/>
      <c r="P292" s="3"/>
    </row>
    <row r="293" spans="1:46" x14ac:dyDescent="0.2">
      <c r="H293" s="28"/>
      <c r="I293" s="28"/>
      <c r="J293" s="29"/>
      <c r="K293" s="29"/>
      <c r="L293" s="30"/>
      <c r="N293" s="31"/>
      <c r="O293" s="3"/>
      <c r="P293" s="3"/>
    </row>
    <row r="294" spans="1:46" x14ac:dyDescent="0.2">
      <c r="H294" s="28"/>
      <c r="I294" s="28"/>
      <c r="J294" s="29"/>
      <c r="K294" s="29"/>
      <c r="L294" s="30"/>
      <c r="N294" s="31"/>
      <c r="O294" s="3"/>
      <c r="P294" s="3"/>
    </row>
    <row r="295" spans="1:46" x14ac:dyDescent="0.2">
      <c r="H295" s="28"/>
      <c r="I295" s="28"/>
      <c r="J295" s="29"/>
      <c r="K295" s="29"/>
      <c r="L295" s="30"/>
      <c r="N295" s="31"/>
      <c r="O295" s="3"/>
      <c r="P295" s="3"/>
    </row>
    <row r="296" spans="1:46" x14ac:dyDescent="0.2">
      <c r="H296" s="28"/>
      <c r="I296" s="28"/>
      <c r="J296" s="29"/>
      <c r="K296" s="29"/>
      <c r="L296" s="30"/>
      <c r="N296" s="31"/>
      <c r="O296" s="3"/>
      <c r="P296" s="3"/>
    </row>
    <row r="297" spans="1:46" x14ac:dyDescent="0.2">
      <c r="H297" s="28"/>
      <c r="I297" s="28"/>
      <c r="J297" s="29"/>
      <c r="K297" s="29"/>
      <c r="L297" s="30"/>
      <c r="N297" s="31"/>
      <c r="O297" s="3"/>
      <c r="P297" s="3"/>
    </row>
    <row r="298" spans="1:46" x14ac:dyDescent="0.2">
      <c r="H298" s="28"/>
      <c r="I298" s="28"/>
      <c r="J298" s="29"/>
      <c r="K298" s="29"/>
      <c r="L298" s="30"/>
      <c r="N298" s="31"/>
      <c r="O298" s="3"/>
      <c r="P298" s="3"/>
    </row>
    <row r="299" spans="1:46" x14ac:dyDescent="0.2">
      <c r="H299" s="28"/>
      <c r="I299" s="28"/>
      <c r="J299" s="29"/>
      <c r="K299" s="29"/>
      <c r="L299" s="30"/>
      <c r="N299" s="31"/>
      <c r="O299" s="3"/>
      <c r="P299" s="3"/>
    </row>
    <row r="300" spans="1:46" x14ac:dyDescent="0.2">
      <c r="H300" s="28"/>
      <c r="I300" s="28"/>
      <c r="J300" s="29"/>
      <c r="K300" s="29"/>
      <c r="L300" s="30"/>
      <c r="N300" s="31"/>
      <c r="O300" s="3"/>
      <c r="P300" s="3"/>
    </row>
    <row r="301" spans="1:46" x14ac:dyDescent="0.2">
      <c r="H301" s="28"/>
      <c r="I301" s="28"/>
      <c r="J301" s="29"/>
      <c r="K301" s="29"/>
      <c r="L301" s="30"/>
      <c r="N301" s="31"/>
      <c r="O301" s="3"/>
      <c r="P301" s="3"/>
    </row>
    <row r="302" spans="1:46" x14ac:dyDescent="0.2">
      <c r="H302" s="28"/>
      <c r="I302" s="28"/>
      <c r="J302" s="29"/>
      <c r="K302" s="29"/>
      <c r="L302" s="30"/>
      <c r="N302" s="31"/>
      <c r="O302" s="3"/>
      <c r="P302" s="3"/>
    </row>
    <row r="303" spans="1:46" x14ac:dyDescent="0.2">
      <c r="H303" s="28"/>
      <c r="I303" s="28"/>
      <c r="J303" s="29"/>
      <c r="K303" s="29"/>
      <c r="L303" s="30"/>
      <c r="N303" s="31"/>
      <c r="O303" s="3"/>
      <c r="P303" s="3"/>
    </row>
    <row r="304" spans="1:46" x14ac:dyDescent="0.2">
      <c r="H304" s="28"/>
      <c r="I304" s="28"/>
      <c r="J304" s="29"/>
      <c r="K304" s="29"/>
      <c r="L304" s="30"/>
      <c r="N304" s="31"/>
      <c r="O304" s="3"/>
      <c r="P304" s="3"/>
    </row>
    <row r="305" spans="1:46" x14ac:dyDescent="0.2">
      <c r="H305" s="28"/>
      <c r="I305" s="28"/>
      <c r="J305" s="29"/>
      <c r="K305" s="29"/>
      <c r="L305" s="30"/>
      <c r="N305" s="31"/>
      <c r="O305" s="3"/>
      <c r="P305" s="3"/>
    </row>
    <row r="306" spans="1:46" x14ac:dyDescent="0.2">
      <c r="H306" s="28"/>
      <c r="I306" s="28"/>
      <c r="J306" s="29"/>
      <c r="K306" s="29"/>
      <c r="L306" s="30"/>
      <c r="N306" s="31"/>
      <c r="O306" s="3"/>
      <c r="P306" s="3"/>
    </row>
    <row r="307" spans="1:46" x14ac:dyDescent="0.2">
      <c r="H307" s="28"/>
      <c r="I307" s="28"/>
      <c r="J307" s="29"/>
      <c r="K307" s="29"/>
      <c r="L307" s="30"/>
      <c r="N307" s="31"/>
      <c r="O307" s="3"/>
      <c r="P307" s="3"/>
    </row>
    <row r="308" spans="1:46" x14ac:dyDescent="0.2">
      <c r="H308" s="28"/>
      <c r="I308" s="28"/>
      <c r="J308" s="29"/>
      <c r="K308" s="29"/>
      <c r="L308" s="30"/>
      <c r="N308" s="31"/>
      <c r="O308" s="3"/>
      <c r="P308" s="3"/>
    </row>
    <row r="309" spans="1:46" x14ac:dyDescent="0.2">
      <c r="H309" s="28"/>
      <c r="I309" s="28"/>
      <c r="J309" s="29"/>
      <c r="K309" s="29"/>
      <c r="L309" s="30"/>
      <c r="N309" s="31"/>
      <c r="O309" s="3"/>
      <c r="P309" s="3"/>
    </row>
    <row r="310" spans="1:46" x14ac:dyDescent="0.2">
      <c r="H310" s="28"/>
      <c r="I310" s="28"/>
      <c r="J310" s="29"/>
      <c r="K310" s="29"/>
      <c r="L310" s="30"/>
      <c r="N310" s="31"/>
      <c r="O310" s="3"/>
      <c r="P310" s="3"/>
    </row>
    <row r="311" spans="1:46" x14ac:dyDescent="0.2">
      <c r="H311" s="28"/>
      <c r="I311" s="28"/>
      <c r="J311" s="29"/>
      <c r="K311" s="29"/>
      <c r="L311" s="30"/>
      <c r="N311" s="31"/>
      <c r="O311" s="3"/>
      <c r="P311" s="3"/>
    </row>
    <row r="312" spans="1:46" x14ac:dyDescent="0.2">
      <c r="H312" s="28"/>
      <c r="I312" s="28"/>
      <c r="J312" s="29"/>
      <c r="K312" s="29"/>
      <c r="L312" s="30"/>
      <c r="N312" s="31"/>
      <c r="O312" s="3"/>
      <c r="P312" s="3"/>
    </row>
    <row r="313" spans="1:46" x14ac:dyDescent="0.2">
      <c r="H313" s="28"/>
      <c r="I313" s="28"/>
      <c r="J313" s="29"/>
      <c r="K313" s="29"/>
      <c r="L313" s="30"/>
      <c r="N313" s="31"/>
      <c r="O313" s="3"/>
      <c r="P313" s="3"/>
    </row>
    <row r="314" spans="1:46" x14ac:dyDescent="0.2">
      <c r="H314" s="28"/>
      <c r="I314" s="28"/>
      <c r="J314" s="29"/>
      <c r="K314" s="29"/>
      <c r="L314" s="30"/>
      <c r="N314" s="31"/>
      <c r="O314" s="3"/>
      <c r="P314" s="3"/>
    </row>
    <row r="315" spans="1:46" x14ac:dyDescent="0.2">
      <c r="H315" s="28"/>
      <c r="I315" s="28"/>
      <c r="J315" s="29"/>
      <c r="K315" s="29"/>
      <c r="L315" s="30"/>
      <c r="N315" s="31"/>
      <c r="O315" s="3"/>
      <c r="P315" s="3"/>
    </row>
    <row r="316" spans="1:46" x14ac:dyDescent="0.2">
      <c r="H316" s="28"/>
      <c r="I316" s="28"/>
      <c r="J316" s="29"/>
      <c r="K316" s="29"/>
      <c r="L316" s="30"/>
      <c r="N316" s="31"/>
      <c r="O316" s="3"/>
      <c r="P316" s="3"/>
    </row>
    <row r="317" spans="1:46" x14ac:dyDescent="0.2">
      <c r="H317" s="28"/>
      <c r="I317" s="28"/>
      <c r="J317" s="29"/>
      <c r="K317" s="29"/>
      <c r="L317" s="30"/>
      <c r="N317" s="31"/>
      <c r="O317" s="3"/>
      <c r="P317" s="3"/>
    </row>
    <row r="318" spans="1:46" x14ac:dyDescent="0.2">
      <c r="H318" s="28"/>
      <c r="I318" s="28"/>
      <c r="J318" s="29"/>
      <c r="K318" s="29"/>
      <c r="L318" s="30"/>
      <c r="N318" s="31"/>
      <c r="O318" s="3"/>
      <c r="P318" s="3"/>
    </row>
    <row r="319" spans="1:46" x14ac:dyDescent="0.2">
      <c r="H319" s="28"/>
      <c r="I319" s="28"/>
      <c r="J319" s="29"/>
      <c r="K319" s="29"/>
      <c r="L319" s="30"/>
      <c r="N319" s="31"/>
      <c r="O319" s="3"/>
      <c r="P319" s="3"/>
    </row>
    <row r="320" spans="1:46" x14ac:dyDescent="0.2">
      <c r="H320" s="28"/>
      <c r="I320" s="28"/>
      <c r="J320" s="29"/>
      <c r="K320" s="29"/>
      <c r="L320" s="30"/>
      <c r="N320" s="31"/>
      <c r="O320" s="3"/>
      <c r="P320" s="3"/>
    </row>
    <row r="321" spans="1:46" x14ac:dyDescent="0.2">
      <c r="H321" s="28"/>
      <c r="I321" s="28"/>
      <c r="J321" s="29"/>
      <c r="K321" s="29"/>
      <c r="L321" s="30"/>
      <c r="N321" s="31"/>
      <c r="O321" s="3"/>
      <c r="P321" s="3"/>
    </row>
    <row r="322" spans="1:46" x14ac:dyDescent="0.2">
      <c r="H322" s="28"/>
      <c r="I322" s="28"/>
      <c r="J322" s="29"/>
      <c r="K322" s="29"/>
      <c r="L322" s="30"/>
      <c r="N322" s="31"/>
      <c r="O322" s="3"/>
      <c r="P322" s="3"/>
    </row>
    <row r="323" spans="1:46" x14ac:dyDescent="0.2">
      <c r="H323" s="28"/>
      <c r="I323" s="28"/>
      <c r="J323" s="29"/>
      <c r="K323" s="29"/>
      <c r="L323" s="30"/>
      <c r="N323" s="31"/>
      <c r="O323" s="3"/>
      <c r="P323" s="3"/>
    </row>
    <row r="324" spans="1:46" x14ac:dyDescent="0.2">
      <c r="H324" s="28"/>
      <c r="I324" s="28"/>
      <c r="J324" s="29"/>
      <c r="K324" s="29"/>
      <c r="L324" s="30"/>
      <c r="N324" s="31"/>
      <c r="O324" s="3"/>
      <c r="P324" s="3"/>
    </row>
    <row r="325" spans="1:46" x14ac:dyDescent="0.2">
      <c r="H325" s="28"/>
      <c r="I325" s="28"/>
      <c r="J325" s="29"/>
      <c r="K325" s="29"/>
      <c r="L325" s="30"/>
      <c r="N325" s="31"/>
      <c r="O325" s="3"/>
      <c r="P325" s="3"/>
    </row>
    <row r="326" spans="1:46" x14ac:dyDescent="0.2">
      <c r="H326" s="28"/>
      <c r="I326" s="28"/>
      <c r="J326" s="29"/>
      <c r="K326" s="29"/>
      <c r="L326" s="30"/>
      <c r="N326" s="31"/>
      <c r="O326" s="3"/>
      <c r="P326" s="3"/>
    </row>
    <row r="327" spans="1:46" x14ac:dyDescent="0.2">
      <c r="H327" s="28"/>
      <c r="I327" s="28"/>
      <c r="J327" s="29"/>
      <c r="K327" s="29"/>
      <c r="L327" s="30"/>
      <c r="N327" s="31"/>
      <c r="O327" s="3"/>
      <c r="P327" s="3"/>
    </row>
    <row r="328" spans="1:46" x14ac:dyDescent="0.2">
      <c r="H328" s="28"/>
      <c r="I328" s="28"/>
      <c r="J328" s="29"/>
      <c r="K328" s="29"/>
      <c r="L328" s="30"/>
      <c r="N328" s="31"/>
      <c r="O328" s="3"/>
      <c r="P328" s="3"/>
    </row>
    <row r="329" spans="1:46" x14ac:dyDescent="0.2">
      <c r="H329" s="28"/>
      <c r="I329" s="28"/>
      <c r="J329" s="29"/>
      <c r="K329" s="29"/>
      <c r="L329" s="30"/>
      <c r="N329" s="31"/>
      <c r="O329" s="3"/>
      <c r="P329" s="3"/>
    </row>
    <row r="330" spans="1:46" x14ac:dyDescent="0.2">
      <c r="H330" s="28"/>
      <c r="I330" s="28"/>
      <c r="J330" s="29"/>
      <c r="K330" s="29"/>
      <c r="L330" s="30"/>
      <c r="N330" s="31"/>
      <c r="O330" s="3"/>
      <c r="P330" s="3"/>
    </row>
    <row r="331" spans="1:46" x14ac:dyDescent="0.2">
      <c r="H331" s="28"/>
      <c r="I331" s="28"/>
      <c r="J331" s="29"/>
      <c r="K331" s="29"/>
      <c r="L331" s="30"/>
      <c r="N331" s="31"/>
      <c r="O331" s="3"/>
      <c r="P331" s="3"/>
    </row>
    <row r="332" spans="1:46" x14ac:dyDescent="0.2">
      <c r="H332" s="28"/>
      <c r="I332" s="28"/>
      <c r="J332" s="29"/>
      <c r="K332" s="29"/>
      <c r="L332" s="30"/>
      <c r="N332" s="31"/>
      <c r="O332" s="3"/>
      <c r="P332" s="3"/>
    </row>
    <row r="333" spans="1:46" x14ac:dyDescent="0.2">
      <c r="H333" s="28"/>
      <c r="I333" s="28"/>
      <c r="J333" s="29"/>
      <c r="K333" s="29"/>
      <c r="L333" s="30"/>
      <c r="N333" s="31"/>
      <c r="O333" s="3"/>
      <c r="P333" s="3"/>
    </row>
    <row r="334" spans="1:46" x14ac:dyDescent="0.2">
      <c r="H334" s="28"/>
      <c r="I334" s="28"/>
      <c r="J334" s="29"/>
      <c r="K334" s="29"/>
      <c r="L334" s="30"/>
      <c r="N334" s="31"/>
      <c r="O334" s="3"/>
      <c r="P334" s="3"/>
    </row>
    <row r="335" spans="1:46" x14ac:dyDescent="0.2">
      <c r="H335" s="28"/>
      <c r="I335" s="28"/>
      <c r="J335" s="29"/>
      <c r="K335" s="29"/>
      <c r="L335" s="30"/>
      <c r="N335" s="31"/>
      <c r="O335" s="3"/>
      <c r="P335" s="3"/>
    </row>
    <row r="336" spans="1:46" x14ac:dyDescent="0.2">
      <c r="H336" s="28"/>
      <c r="I336" s="28"/>
      <c r="J336" s="29"/>
      <c r="K336" s="29"/>
      <c r="L336" s="30"/>
      <c r="N336" s="31"/>
      <c r="O336" s="3"/>
      <c r="P336" s="3"/>
    </row>
    <row r="337" spans="1:46" x14ac:dyDescent="0.2">
      <c r="H337" s="28"/>
      <c r="I337" s="28"/>
      <c r="J337" s="29"/>
      <c r="K337" s="29"/>
      <c r="L337" s="30"/>
      <c r="N337" s="31"/>
      <c r="O337" s="3"/>
      <c r="P337" s="3"/>
    </row>
    <row r="338" spans="1:46" x14ac:dyDescent="0.2">
      <c r="H338" s="28"/>
      <c r="I338" s="28"/>
      <c r="J338" s="29"/>
      <c r="K338" s="29"/>
      <c r="L338" s="30"/>
      <c r="N338" s="31"/>
      <c r="O338" s="3"/>
      <c r="P338" s="3"/>
    </row>
    <row r="339" spans="1:46" x14ac:dyDescent="0.2">
      <c r="H339" s="28"/>
      <c r="I339" s="28"/>
      <c r="J339" s="29"/>
      <c r="K339" s="29"/>
      <c r="L339" s="30"/>
      <c r="N339" s="31"/>
      <c r="O339" s="3"/>
      <c r="P339" s="3"/>
    </row>
    <row r="340" spans="1:46" x14ac:dyDescent="0.2">
      <c r="H340" s="28"/>
      <c r="I340" s="28"/>
      <c r="J340" s="29"/>
      <c r="K340" s="29"/>
      <c r="L340" s="30"/>
      <c r="N340" s="31"/>
      <c r="O340" s="3"/>
      <c r="P340" s="3"/>
    </row>
    <row r="341" spans="1:46" x14ac:dyDescent="0.2">
      <c r="H341" s="28"/>
      <c r="I341" s="28"/>
      <c r="J341" s="29"/>
      <c r="K341" s="29"/>
      <c r="L341" s="30"/>
      <c r="N341" s="31"/>
      <c r="O341" s="3"/>
      <c r="P341" s="3"/>
    </row>
    <row r="342" spans="1:46" x14ac:dyDescent="0.2">
      <c r="H342" s="28"/>
      <c r="I342" s="28"/>
      <c r="J342" s="29"/>
      <c r="K342" s="29"/>
      <c r="L342" s="30"/>
      <c r="N342" s="31"/>
      <c r="O342" s="3"/>
      <c r="P342" s="3"/>
    </row>
    <row r="343" spans="1:46" x14ac:dyDescent="0.2">
      <c r="H343" s="28"/>
      <c r="I343" s="28"/>
      <c r="J343" s="29"/>
      <c r="K343" s="29"/>
      <c r="L343" s="30"/>
      <c r="N343" s="31"/>
      <c r="O343" s="3"/>
      <c r="P343" s="3"/>
    </row>
    <row r="344" spans="1:46" x14ac:dyDescent="0.2">
      <c r="H344" s="28"/>
      <c r="I344" s="28"/>
      <c r="J344" s="29"/>
      <c r="K344" s="29"/>
      <c r="L344" s="30"/>
      <c r="N344" s="31"/>
      <c r="O344" s="3"/>
      <c r="P344" s="3"/>
    </row>
    <row r="345" spans="1:46" x14ac:dyDescent="0.2">
      <c r="H345" s="28"/>
      <c r="I345" s="28"/>
      <c r="J345" s="29"/>
      <c r="K345" s="29"/>
      <c r="L345" s="30"/>
      <c r="N345" s="31"/>
      <c r="O345" s="3"/>
      <c r="P345" s="3"/>
    </row>
    <row r="346" spans="1:46" x14ac:dyDescent="0.2">
      <c r="H346" s="28"/>
      <c r="I346" s="28"/>
      <c r="J346" s="29"/>
      <c r="K346" s="29"/>
      <c r="L346" s="30"/>
      <c r="N346" s="31"/>
      <c r="O346" s="3"/>
      <c r="P346" s="3"/>
    </row>
    <row r="347" spans="1:46" x14ac:dyDescent="0.2">
      <c r="H347" s="28"/>
      <c r="I347" s="28"/>
      <c r="J347" s="29"/>
      <c r="K347" s="29"/>
      <c r="L347" s="30"/>
      <c r="N347" s="31"/>
      <c r="O347" s="3"/>
      <c r="P347" s="3"/>
    </row>
    <row r="348" spans="1:46" x14ac:dyDescent="0.2">
      <c r="H348" s="28"/>
      <c r="I348" s="28"/>
      <c r="J348" s="29"/>
      <c r="K348" s="29"/>
      <c r="L348" s="30"/>
      <c r="N348" s="31"/>
      <c r="O348" s="3"/>
      <c r="P348" s="3"/>
    </row>
    <row r="349" spans="1:46" x14ac:dyDescent="0.2">
      <c r="H349" s="28"/>
      <c r="I349" s="28"/>
      <c r="J349" s="29"/>
      <c r="K349" s="29"/>
      <c r="L349" s="30"/>
      <c r="N349" s="31"/>
      <c r="O349" s="3"/>
      <c r="P349" s="3"/>
    </row>
    <row r="350" spans="1:46" x14ac:dyDescent="0.2">
      <c r="H350" s="28"/>
      <c r="I350" s="28"/>
      <c r="J350" s="29"/>
      <c r="K350" s="29"/>
      <c r="L350" s="30"/>
      <c r="N350" s="31"/>
      <c r="O350" s="3"/>
      <c r="P350" s="3"/>
    </row>
    <row r="351" spans="1:46" x14ac:dyDescent="0.2">
      <c r="H351" s="28"/>
      <c r="I351" s="28"/>
      <c r="J351" s="29"/>
      <c r="K351" s="29"/>
      <c r="L351" s="30"/>
      <c r="N351" s="31"/>
      <c r="O351" s="3"/>
      <c r="P351" s="3"/>
    </row>
    <row r="352" spans="1:46" x14ac:dyDescent="0.2">
      <c r="H352" s="28"/>
      <c r="I352" s="28"/>
      <c r="J352" s="29"/>
      <c r="K352" s="29"/>
      <c r="L352" s="30"/>
      <c r="N352" s="31"/>
      <c r="O352" s="3"/>
      <c r="P352" s="3"/>
    </row>
    <row r="353" spans="1:46" x14ac:dyDescent="0.2">
      <c r="H353" s="28"/>
      <c r="I353" s="28"/>
      <c r="J353" s="29"/>
      <c r="K353" s="29"/>
      <c r="L353" s="30"/>
      <c r="N353" s="31"/>
      <c r="O353" s="3"/>
      <c r="P353" s="3"/>
    </row>
    <row r="354" spans="1:46" x14ac:dyDescent="0.2">
      <c r="H354" s="28"/>
      <c r="I354" s="28"/>
      <c r="J354" s="29"/>
      <c r="K354" s="29"/>
      <c r="L354" s="30"/>
      <c r="N354" s="31"/>
      <c r="O354" s="3"/>
      <c r="P354" s="3"/>
    </row>
    <row r="355" spans="1:46" x14ac:dyDescent="0.2">
      <c r="H355" s="28"/>
      <c r="I355" s="28"/>
      <c r="J355" s="29"/>
      <c r="K355" s="29"/>
      <c r="L355" s="30"/>
      <c r="N355" s="31"/>
      <c r="O355" s="3"/>
      <c r="P355" s="3"/>
    </row>
    <row r="356" spans="1:46" x14ac:dyDescent="0.2">
      <c r="H356" s="28"/>
      <c r="I356" s="28"/>
      <c r="J356" s="29"/>
      <c r="K356" s="29"/>
      <c r="L356" s="30"/>
      <c r="N356" s="31"/>
      <c r="O356" s="3"/>
      <c r="P356" s="3"/>
    </row>
    <row r="357" spans="1:46" x14ac:dyDescent="0.2">
      <c r="H357" s="28"/>
      <c r="I357" s="28"/>
      <c r="J357" s="29"/>
      <c r="K357" s="29"/>
      <c r="L357" s="30"/>
      <c r="N357" s="31"/>
      <c r="O357" s="3"/>
      <c r="P357" s="3"/>
    </row>
    <row r="358" spans="1:46" x14ac:dyDescent="0.2">
      <c r="H358" s="28"/>
      <c r="I358" s="28"/>
      <c r="J358" s="29"/>
      <c r="K358" s="29"/>
      <c r="L358" s="30"/>
      <c r="N358" s="31"/>
      <c r="O358" s="3"/>
      <c r="P358" s="3"/>
    </row>
    <row r="359" spans="1:46" x14ac:dyDescent="0.2">
      <c r="H359" s="28"/>
      <c r="I359" s="28"/>
      <c r="J359" s="29"/>
      <c r="K359" s="29"/>
      <c r="L359" s="30"/>
      <c r="N359" s="31"/>
      <c r="O359" s="3"/>
      <c r="P359" s="3"/>
    </row>
    <row r="360" spans="1:46" x14ac:dyDescent="0.2">
      <c r="H360" s="28"/>
      <c r="I360" s="28"/>
      <c r="J360" s="29"/>
      <c r="K360" s="29"/>
      <c r="L360" s="30"/>
      <c r="N360" s="31"/>
      <c r="O360" s="3"/>
      <c r="P360" s="3"/>
    </row>
    <row r="361" spans="1:46" x14ac:dyDescent="0.2">
      <c r="H361" s="28"/>
      <c r="I361" s="28"/>
      <c r="J361" s="29"/>
      <c r="K361" s="29"/>
      <c r="L361" s="30"/>
      <c r="N361" s="31"/>
      <c r="O361" s="3"/>
      <c r="P361" s="3"/>
    </row>
    <row r="362" spans="1:46" x14ac:dyDescent="0.2">
      <c r="H362" s="28"/>
      <c r="I362" s="28"/>
      <c r="J362" s="29"/>
      <c r="K362" s="29"/>
      <c r="L362" s="30"/>
      <c r="N362" s="31"/>
      <c r="O362" s="3"/>
      <c r="P362" s="3"/>
    </row>
    <row r="363" spans="1:46" x14ac:dyDescent="0.2">
      <c r="H363" s="28"/>
      <c r="I363" s="28"/>
      <c r="J363" s="29"/>
      <c r="K363" s="29"/>
      <c r="L363" s="30"/>
      <c r="N363" s="31"/>
      <c r="O363" s="3"/>
      <c r="P363" s="3"/>
    </row>
    <row r="364" spans="1:46" x14ac:dyDescent="0.2">
      <c r="H364" s="28"/>
      <c r="I364" s="28"/>
      <c r="J364" s="29"/>
      <c r="K364" s="29"/>
      <c r="L364" s="30"/>
      <c r="N364" s="31"/>
      <c r="O364" s="3"/>
      <c r="P364" s="3"/>
    </row>
    <row r="365" spans="1:46" x14ac:dyDescent="0.2">
      <c r="H365" s="28"/>
      <c r="I365" s="28"/>
      <c r="J365" s="29"/>
      <c r="K365" s="29"/>
      <c r="L365" s="30"/>
      <c r="N365" s="31"/>
      <c r="O365" s="3"/>
      <c r="P365" s="3"/>
    </row>
    <row r="366" spans="1:46" x14ac:dyDescent="0.2">
      <c r="H366" s="28"/>
      <c r="I366" s="28"/>
      <c r="J366" s="29"/>
      <c r="K366" s="29"/>
      <c r="L366" s="30"/>
      <c r="N366" s="31"/>
      <c r="O366" s="3"/>
      <c r="P366" s="3"/>
    </row>
    <row r="367" spans="1:46" x14ac:dyDescent="0.2">
      <c r="H367" s="28"/>
      <c r="I367" s="28"/>
      <c r="J367" s="29"/>
      <c r="K367" s="29"/>
      <c r="L367" s="30"/>
      <c r="N367" s="31"/>
      <c r="O367" s="3"/>
      <c r="P367" s="3"/>
    </row>
    <row r="368" spans="1:46" x14ac:dyDescent="0.2">
      <c r="H368" s="28"/>
      <c r="I368" s="28"/>
      <c r="J368" s="29"/>
      <c r="K368" s="29"/>
      <c r="L368" s="30"/>
      <c r="N368" s="31"/>
      <c r="O368" s="3"/>
      <c r="P368" s="3"/>
    </row>
    <row r="369" spans="1:46" x14ac:dyDescent="0.2">
      <c r="H369" s="28"/>
      <c r="I369" s="28"/>
      <c r="J369" s="29"/>
      <c r="K369" s="29"/>
      <c r="L369" s="30"/>
      <c r="N369" s="31"/>
      <c r="O369" s="3"/>
      <c r="P369" s="3"/>
    </row>
    <row r="370" spans="1:46" x14ac:dyDescent="0.2">
      <c r="H370" s="28"/>
      <c r="I370" s="28"/>
      <c r="J370" s="29"/>
      <c r="K370" s="29"/>
      <c r="L370" s="30"/>
      <c r="N370" s="31"/>
      <c r="O370" s="3"/>
      <c r="P370" s="3"/>
    </row>
    <row r="371" spans="1:46" x14ac:dyDescent="0.2">
      <c r="N371" s="63"/>
      <c r="O371" s="3"/>
      <c r="P371" s="3"/>
    </row>
    <row r="372" spans="1:46" x14ac:dyDescent="0.2">
      <c r="N372" s="63"/>
      <c r="O372" s="3"/>
      <c r="P372" s="3"/>
    </row>
    <row r="373" spans="1:46" x14ac:dyDescent="0.2">
      <c r="N373" s="63"/>
      <c r="O373" s="3"/>
      <c r="P373" s="3"/>
    </row>
    <row r="374" spans="1:46" x14ac:dyDescent="0.2">
      <c r="N374" s="63"/>
      <c r="O374" s="3"/>
      <c r="P374" s="3"/>
    </row>
    <row r="375" spans="1:46" x14ac:dyDescent="0.2">
      <c r="N375" s="63"/>
      <c r="O375" s="3"/>
      <c r="P375" s="3"/>
    </row>
    <row r="376" spans="1:46" x14ac:dyDescent="0.2">
      <c r="N376" s="63"/>
      <c r="O376" s="3"/>
      <c r="P376" s="3"/>
    </row>
    <row r="377" spans="1:46" x14ac:dyDescent="0.2">
      <c r="N377" s="63"/>
      <c r="O377" s="3"/>
      <c r="P377" s="3"/>
    </row>
    <row r="378" spans="1:46" x14ac:dyDescent="0.2">
      <c r="N378" s="63"/>
      <c r="O378" s="3"/>
      <c r="P378" s="3"/>
    </row>
    <row r="379" spans="1:46" x14ac:dyDescent="0.2">
      <c r="N379" s="63"/>
      <c r="O379" s="3"/>
      <c r="P379" s="3"/>
    </row>
    <row r="380" spans="1:46" x14ac:dyDescent="0.2">
      <c r="N380" s="63"/>
      <c r="O380" s="3"/>
      <c r="P380" s="3"/>
    </row>
    <row r="381" spans="1:46" s="3" customFormat="1" x14ac:dyDescent="0.2">
      <c r="B381" s="4"/>
      <c r="C381" s="4"/>
      <c r="D381" s="60"/>
      <c r="E381" s="61"/>
      <c r="F381" s="61"/>
      <c r="G381" s="61"/>
      <c r="H381" s="60"/>
      <c r="I381" s="60"/>
      <c r="J381" s="61"/>
      <c r="K381" s="61"/>
      <c r="L381" s="62"/>
      <c r="M381" s="30"/>
      <c r="N381" s="63"/>
    </row>
    <row r="382" spans="1:46" s="3" customFormat="1" x14ac:dyDescent="0.2">
      <c r="B382" s="4"/>
      <c r="C382" s="4"/>
      <c r="D382" s="60"/>
      <c r="E382" s="61"/>
      <c r="F382" s="61"/>
      <c r="G382" s="61"/>
      <c r="H382" s="60"/>
      <c r="I382" s="60"/>
      <c r="J382" s="61"/>
      <c r="K382" s="61"/>
      <c r="L382" s="62"/>
      <c r="M382" s="30"/>
      <c r="N382" s="63"/>
    </row>
    <row r="383" spans="1:46" s="3" customFormat="1" x14ac:dyDescent="0.2">
      <c r="B383" s="4"/>
      <c r="C383" s="4"/>
      <c r="D383" s="60"/>
      <c r="E383" s="61"/>
      <c r="F383" s="61"/>
      <c r="G383" s="61"/>
      <c r="H383" s="60"/>
      <c r="I383" s="60"/>
      <c r="J383" s="61"/>
      <c r="K383" s="61"/>
      <c r="L383" s="62"/>
      <c r="M383" s="30"/>
      <c r="N383" s="63"/>
    </row>
    <row r="384" spans="1:46" s="3" customFormat="1" x14ac:dyDescent="0.2">
      <c r="B384" s="4"/>
      <c r="C384" s="4"/>
      <c r="D384" s="60"/>
      <c r="E384" s="61"/>
      <c r="F384" s="61"/>
      <c r="G384" s="61"/>
      <c r="H384" s="60"/>
      <c r="I384" s="60"/>
      <c r="J384" s="61"/>
      <c r="K384" s="61"/>
      <c r="L384" s="62"/>
      <c r="M384" s="30"/>
      <c r="N384" s="63"/>
    </row>
    <row r="385" spans="1:46" s="3" customFormat="1" x14ac:dyDescent="0.2">
      <c r="B385" s="4"/>
      <c r="C385" s="4"/>
      <c r="D385" s="60"/>
      <c r="E385" s="61"/>
      <c r="F385" s="61"/>
      <c r="G385" s="61"/>
      <c r="H385" s="60"/>
      <c r="I385" s="60"/>
      <c r="J385" s="61"/>
      <c r="K385" s="61"/>
      <c r="L385" s="62"/>
      <c r="M385" s="30"/>
      <c r="N385" s="63"/>
    </row>
    <row r="386" spans="1:46" s="3" customFormat="1" x14ac:dyDescent="0.2">
      <c r="B386" s="4"/>
      <c r="C386" s="4"/>
      <c r="D386" s="60"/>
      <c r="E386" s="61"/>
      <c r="F386" s="61"/>
      <c r="G386" s="61"/>
      <c r="H386" s="60"/>
      <c r="I386" s="60"/>
      <c r="J386" s="61"/>
      <c r="K386" s="61"/>
      <c r="L386" s="62"/>
      <c r="M386" s="30"/>
      <c r="N386" s="63"/>
    </row>
    <row r="387" spans="1:46" s="3" customFormat="1" x14ac:dyDescent="0.2">
      <c r="B387" s="4"/>
      <c r="C387" s="4"/>
      <c r="D387" s="60"/>
      <c r="E387" s="61"/>
      <c r="F387" s="61"/>
      <c r="G387" s="61"/>
      <c r="H387" s="60"/>
      <c r="I387" s="60"/>
      <c r="J387" s="61"/>
      <c r="K387" s="61"/>
      <c r="L387" s="62"/>
      <c r="M387" s="30"/>
      <c r="N387" s="63"/>
    </row>
    <row r="388" spans="1:46" s="3" customFormat="1" x14ac:dyDescent="0.2">
      <c r="B388" s="4"/>
      <c r="C388" s="4"/>
      <c r="D388" s="60"/>
      <c r="E388" s="61"/>
      <c r="F388" s="61"/>
      <c r="G388" s="61"/>
      <c r="H388" s="60"/>
      <c r="I388" s="60"/>
      <c r="J388" s="61"/>
      <c r="K388" s="61"/>
      <c r="L388" s="62"/>
      <c r="M388" s="30"/>
      <c r="N388" s="63"/>
    </row>
    <row r="389" spans="1:46" s="3" customFormat="1" x14ac:dyDescent="0.2">
      <c r="B389" s="4"/>
      <c r="C389" s="4"/>
      <c r="D389" s="60"/>
      <c r="E389" s="61"/>
      <c r="F389" s="61"/>
      <c r="G389" s="61"/>
      <c r="H389" s="60"/>
      <c r="I389" s="60"/>
      <c r="J389" s="61"/>
      <c r="K389" s="61"/>
      <c r="L389" s="62"/>
      <c r="M389" s="30"/>
      <c r="N389" s="63"/>
    </row>
    <row r="390" spans="1:46" s="3" customFormat="1" x14ac:dyDescent="0.2">
      <c r="B390" s="4"/>
      <c r="C390" s="4"/>
      <c r="D390" s="60"/>
      <c r="E390" s="61"/>
      <c r="F390" s="61"/>
      <c r="G390" s="61"/>
      <c r="H390" s="60"/>
      <c r="I390" s="60"/>
      <c r="J390" s="61"/>
      <c r="K390" s="61"/>
      <c r="L390" s="62"/>
      <c r="M390" s="30"/>
      <c r="N390" s="63"/>
    </row>
    <row r="391" spans="1:46" s="3" customFormat="1" x14ac:dyDescent="0.2">
      <c r="B391" s="4"/>
      <c r="C391" s="4"/>
      <c r="D391" s="60"/>
      <c r="E391" s="61"/>
      <c r="F391" s="61"/>
      <c r="G391" s="61"/>
      <c r="H391" s="60"/>
      <c r="I391" s="60"/>
      <c r="J391" s="61"/>
      <c r="K391" s="61"/>
      <c r="L391" s="62"/>
      <c r="M391" s="30"/>
      <c r="N391" s="63"/>
    </row>
    <row r="392" spans="1:46" s="3" customFormat="1" x14ac:dyDescent="0.2">
      <c r="B392" s="4"/>
      <c r="C392" s="4"/>
      <c r="D392" s="60"/>
      <c r="E392" s="61"/>
      <c r="F392" s="61"/>
      <c r="G392" s="61"/>
      <c r="H392" s="60"/>
      <c r="I392" s="60"/>
      <c r="J392" s="61"/>
      <c r="K392" s="61"/>
      <c r="L392" s="62"/>
      <c r="M392" s="30"/>
      <c r="N392" s="63"/>
    </row>
    <row r="393" spans="1:46" s="3" customFormat="1" x14ac:dyDescent="0.2">
      <c r="B393" s="4"/>
      <c r="C393" s="4"/>
      <c r="D393" s="60"/>
      <c r="E393" s="61"/>
      <c r="F393" s="61"/>
      <c r="G393" s="61"/>
      <c r="H393" s="60"/>
      <c r="I393" s="60"/>
      <c r="J393" s="61"/>
      <c r="K393" s="61"/>
      <c r="L393" s="62"/>
      <c r="M393" s="30"/>
      <c r="N393" s="63"/>
    </row>
    <row r="394" spans="1:46" s="3" customFormat="1" x14ac:dyDescent="0.2">
      <c r="B394" s="4"/>
      <c r="C394" s="4"/>
      <c r="D394" s="60"/>
      <c r="E394" s="61"/>
      <c r="F394" s="61"/>
      <c r="G394" s="61"/>
      <c r="H394" s="60"/>
      <c r="I394" s="60"/>
      <c r="J394" s="61"/>
      <c r="K394" s="61"/>
      <c r="L394" s="62"/>
      <c r="M394" s="30"/>
      <c r="N394" s="63"/>
    </row>
    <row r="395" spans="1:46" s="3" customFormat="1" x14ac:dyDescent="0.2">
      <c r="B395" s="4"/>
      <c r="C395" s="4"/>
      <c r="D395" s="60"/>
      <c r="E395" s="61"/>
      <c r="F395" s="61"/>
      <c r="G395" s="61"/>
      <c r="H395" s="60"/>
      <c r="I395" s="60"/>
      <c r="J395" s="61"/>
      <c r="K395" s="61"/>
      <c r="L395" s="62"/>
      <c r="M395" s="30"/>
      <c r="N395" s="63"/>
    </row>
    <row r="396" spans="1:46" s="3" customFormat="1" x14ac:dyDescent="0.2">
      <c r="B396" s="4"/>
      <c r="C396" s="4"/>
      <c r="D396" s="60"/>
      <c r="E396" s="61"/>
      <c r="F396" s="61"/>
      <c r="G396" s="61"/>
      <c r="H396" s="60"/>
      <c r="I396" s="60"/>
      <c r="J396" s="61"/>
      <c r="K396" s="61"/>
      <c r="L396" s="62"/>
      <c r="M396" s="30"/>
      <c r="N396" s="63"/>
    </row>
    <row r="397" spans="1:46" s="3" customFormat="1" x14ac:dyDescent="0.2">
      <c r="B397" s="4"/>
      <c r="C397" s="4"/>
      <c r="D397" s="60"/>
      <c r="E397" s="61"/>
      <c r="F397" s="61"/>
      <c r="G397" s="61"/>
      <c r="H397" s="60"/>
      <c r="I397" s="60"/>
      <c r="J397" s="61"/>
      <c r="K397" s="61"/>
      <c r="L397" s="62"/>
      <c r="M397" s="30"/>
      <c r="N397" s="63"/>
    </row>
    <row r="398" spans="1:46" s="3" customFormat="1" x14ac:dyDescent="0.2">
      <c r="B398" s="4"/>
      <c r="C398" s="4"/>
      <c r="D398" s="60"/>
      <c r="E398" s="61"/>
      <c r="F398" s="61"/>
      <c r="G398" s="61"/>
      <c r="H398" s="60"/>
      <c r="I398" s="60"/>
      <c r="J398" s="61"/>
      <c r="K398" s="61"/>
      <c r="L398" s="62"/>
      <c r="M398" s="30"/>
      <c r="N398" s="63"/>
    </row>
    <row r="399" spans="1:46" s="3" customFormat="1" x14ac:dyDescent="0.2">
      <c r="B399" s="4"/>
      <c r="C399" s="4"/>
      <c r="D399" s="60"/>
      <c r="E399" s="61"/>
      <c r="F399" s="61"/>
      <c r="G399" s="61"/>
      <c r="H399" s="60"/>
      <c r="I399" s="60"/>
      <c r="J399" s="61"/>
      <c r="K399" s="61"/>
      <c r="L399" s="62"/>
      <c r="M399" s="30"/>
      <c r="N399" s="63"/>
    </row>
    <row r="400" spans="1:46" s="3" customFormat="1" x14ac:dyDescent="0.2">
      <c r="B400" s="4"/>
      <c r="C400" s="4"/>
      <c r="D400" s="60"/>
      <c r="E400" s="61"/>
      <c r="F400" s="61"/>
      <c r="G400" s="61"/>
      <c r="H400" s="60"/>
      <c r="I400" s="60"/>
      <c r="J400" s="61"/>
      <c r="K400" s="61"/>
      <c r="L400" s="62"/>
      <c r="M400" s="30"/>
      <c r="N400" s="63"/>
    </row>
    <row r="401" spans="1:46" s="3" customFormat="1" x14ac:dyDescent="0.2">
      <c r="B401" s="4"/>
      <c r="C401" s="4"/>
      <c r="D401" s="60"/>
      <c r="E401" s="61"/>
      <c r="F401" s="61"/>
      <c r="G401" s="61"/>
      <c r="H401" s="60"/>
      <c r="I401" s="60"/>
      <c r="J401" s="61"/>
      <c r="K401" s="61"/>
      <c r="L401" s="62"/>
      <c r="M401" s="30"/>
      <c r="N401" s="63"/>
    </row>
    <row r="402" spans="1:46" s="3" customFormat="1" x14ac:dyDescent="0.2">
      <c r="B402" s="4"/>
      <c r="C402" s="4"/>
      <c r="D402" s="60"/>
      <c r="E402" s="61"/>
      <c r="F402" s="61"/>
      <c r="G402" s="61"/>
      <c r="H402" s="60"/>
      <c r="I402" s="60"/>
      <c r="J402" s="61"/>
      <c r="K402" s="61"/>
      <c r="L402" s="62"/>
      <c r="M402" s="30"/>
      <c r="N402" s="63"/>
      <c r="P402" s="64"/>
    </row>
    <row r="403" spans="1:46" s="3" customFormat="1" x14ac:dyDescent="0.2">
      <c r="B403" s="4"/>
      <c r="C403" s="4"/>
      <c r="D403" s="60"/>
      <c r="E403" s="61"/>
      <c r="F403" s="61"/>
      <c r="G403" s="61"/>
      <c r="H403" s="60"/>
      <c r="I403" s="60"/>
      <c r="J403" s="61"/>
      <c r="K403" s="61"/>
      <c r="L403" s="62"/>
      <c r="M403" s="30"/>
      <c r="N403" s="63"/>
      <c r="P403" s="65"/>
    </row>
    <row r="404" spans="1:46" s="3" customFormat="1" x14ac:dyDescent="0.2">
      <c r="B404" s="4"/>
      <c r="C404" s="4"/>
      <c r="D404" s="60"/>
      <c r="E404" s="61"/>
      <c r="F404" s="61"/>
      <c r="G404" s="61"/>
      <c r="H404" s="60"/>
      <c r="I404" s="60"/>
      <c r="J404" s="61"/>
      <c r="K404" s="61"/>
      <c r="L404" s="62"/>
      <c r="M404" s="30"/>
      <c r="N404" s="63"/>
      <c r="P404" s="65"/>
    </row>
    <row r="405" spans="1:46" s="3" customFormat="1" x14ac:dyDescent="0.2">
      <c r="B405" s="4"/>
      <c r="C405" s="4"/>
      <c r="D405" s="60"/>
      <c r="E405" s="61"/>
      <c r="F405" s="61"/>
      <c r="G405" s="61"/>
      <c r="H405" s="60"/>
      <c r="I405" s="60"/>
      <c r="J405" s="61"/>
      <c r="K405" s="61"/>
      <c r="L405" s="62"/>
      <c r="M405" s="30"/>
      <c r="N405" s="63"/>
      <c r="P405" s="65"/>
    </row>
    <row r="406" spans="1:46" s="3" customFormat="1" x14ac:dyDescent="0.2">
      <c r="B406" s="4"/>
      <c r="C406" s="4"/>
      <c r="D406" s="60"/>
      <c r="E406" s="61"/>
      <c r="F406" s="61"/>
      <c r="G406" s="61"/>
      <c r="H406" s="60"/>
      <c r="I406" s="60"/>
      <c r="J406" s="61"/>
      <c r="K406" s="61"/>
      <c r="L406" s="62"/>
      <c r="M406" s="30"/>
      <c r="N406" s="63"/>
      <c r="P406" s="65"/>
    </row>
    <row r="407" spans="1:46" s="3" customFormat="1" x14ac:dyDescent="0.2">
      <c r="B407" s="4"/>
      <c r="C407" s="4"/>
      <c r="D407" s="60"/>
      <c r="E407" s="61"/>
      <c r="F407" s="61"/>
      <c r="G407" s="61"/>
      <c r="H407" s="60"/>
      <c r="I407" s="60"/>
      <c r="J407" s="61"/>
      <c r="K407" s="61"/>
      <c r="L407" s="62"/>
      <c r="M407" s="30"/>
      <c r="N407" s="63"/>
      <c r="P407" s="65"/>
    </row>
    <row r="408" spans="1:46" s="3" customFormat="1" x14ac:dyDescent="0.2">
      <c r="B408" s="4"/>
      <c r="C408" s="4"/>
      <c r="D408" s="60"/>
      <c r="E408" s="61"/>
      <c r="F408" s="61"/>
      <c r="G408" s="61"/>
      <c r="H408" s="60"/>
      <c r="I408" s="60"/>
      <c r="J408" s="61"/>
      <c r="K408" s="61"/>
      <c r="L408" s="62"/>
      <c r="M408" s="30"/>
      <c r="N408" s="63"/>
      <c r="P408" s="65"/>
    </row>
    <row r="409" spans="1:46" s="3" customFormat="1" x14ac:dyDescent="0.2">
      <c r="B409" s="4"/>
      <c r="C409" s="4"/>
      <c r="D409" s="60"/>
      <c r="E409" s="61"/>
      <c r="F409" s="61"/>
      <c r="G409" s="61"/>
      <c r="H409" s="60"/>
      <c r="I409" s="60"/>
      <c r="J409" s="61"/>
      <c r="K409" s="61"/>
      <c r="L409" s="62"/>
      <c r="M409" s="30"/>
      <c r="N409" s="63"/>
      <c r="P409" s="65"/>
    </row>
    <row r="410" spans="1:46" s="3" customFormat="1" x14ac:dyDescent="0.2">
      <c r="B410" s="4"/>
      <c r="C410" s="4"/>
      <c r="D410" s="60"/>
      <c r="E410" s="61"/>
      <c r="F410" s="61"/>
      <c r="G410" s="61"/>
      <c r="H410" s="60"/>
      <c r="I410" s="60"/>
      <c r="J410" s="61"/>
      <c r="K410" s="61"/>
      <c r="L410" s="62"/>
      <c r="M410" s="30"/>
      <c r="N410" s="63"/>
      <c r="P410" s="65"/>
    </row>
    <row r="411" spans="1:46" s="3" customFormat="1" x14ac:dyDescent="0.2">
      <c r="B411" s="4"/>
      <c r="C411" s="4"/>
      <c r="D411" s="60"/>
      <c r="E411" s="61"/>
      <c r="F411" s="61"/>
      <c r="G411" s="61"/>
      <c r="H411" s="60"/>
      <c r="I411" s="60"/>
      <c r="J411" s="61"/>
      <c r="K411" s="61"/>
      <c r="L411" s="62"/>
      <c r="M411" s="30"/>
      <c r="N411" s="63"/>
      <c r="P411" s="65"/>
    </row>
    <row r="412" spans="1:46" s="3" customFormat="1" x14ac:dyDescent="0.2">
      <c r="B412" s="4"/>
      <c r="C412" s="4"/>
      <c r="D412" s="60"/>
      <c r="E412" s="61"/>
      <c r="F412" s="61"/>
      <c r="G412" s="61"/>
      <c r="H412" s="60"/>
      <c r="I412" s="60"/>
      <c r="J412" s="61"/>
      <c r="K412" s="61"/>
      <c r="L412" s="62"/>
      <c r="M412" s="30"/>
      <c r="N412" s="63"/>
      <c r="P412" s="65"/>
    </row>
    <row r="413" spans="1:46" s="3" customFormat="1" x14ac:dyDescent="0.2">
      <c r="B413" s="4"/>
      <c r="C413" s="4"/>
      <c r="D413" s="60"/>
      <c r="E413" s="61"/>
      <c r="F413" s="61"/>
      <c r="G413" s="61"/>
      <c r="H413" s="60"/>
      <c r="I413" s="60"/>
      <c r="J413" s="61"/>
      <c r="K413" s="61"/>
      <c r="L413" s="62"/>
      <c r="M413" s="30"/>
      <c r="N413" s="63"/>
      <c r="P413" s="65"/>
    </row>
    <row r="414" spans="1:46" s="3" customFormat="1" x14ac:dyDescent="0.2">
      <c r="B414" s="4"/>
      <c r="C414" s="4"/>
      <c r="D414" s="60"/>
      <c r="E414" s="61"/>
      <c r="F414" s="61"/>
      <c r="G414" s="61"/>
      <c r="H414" s="60"/>
      <c r="I414" s="60"/>
      <c r="J414" s="61"/>
      <c r="K414" s="61"/>
      <c r="L414" s="62"/>
      <c r="M414" s="30"/>
      <c r="N414" s="63"/>
      <c r="P414" s="65"/>
    </row>
    <row r="415" spans="1:46" s="3" customFormat="1" x14ac:dyDescent="0.2">
      <c r="B415" s="4"/>
      <c r="C415" s="4"/>
      <c r="D415" s="60"/>
      <c r="E415" s="61"/>
      <c r="F415" s="61"/>
      <c r="G415" s="61"/>
      <c r="H415" s="60"/>
      <c r="I415" s="60"/>
      <c r="J415" s="61"/>
      <c r="K415" s="61"/>
      <c r="L415" s="62"/>
      <c r="M415" s="30"/>
      <c r="N415" s="63"/>
      <c r="P415" s="65"/>
    </row>
    <row r="416" spans="1:46" s="3" customFormat="1" x14ac:dyDescent="0.2">
      <c r="B416" s="4"/>
      <c r="C416" s="4"/>
      <c r="D416" s="60"/>
      <c r="E416" s="61"/>
      <c r="F416" s="61"/>
      <c r="G416" s="61"/>
      <c r="H416" s="60"/>
      <c r="I416" s="60"/>
      <c r="J416" s="61"/>
      <c r="K416" s="61"/>
      <c r="L416" s="62"/>
      <c r="M416" s="30"/>
      <c r="N416" s="63"/>
      <c r="P416" s="65"/>
    </row>
    <row r="417" spans="1:46" s="3" customFormat="1" x14ac:dyDescent="0.2">
      <c r="B417" s="4"/>
      <c r="C417" s="4"/>
      <c r="D417" s="60"/>
      <c r="E417" s="61"/>
      <c r="F417" s="61"/>
      <c r="G417" s="61"/>
      <c r="H417" s="60"/>
      <c r="I417" s="60"/>
      <c r="J417" s="61"/>
      <c r="K417" s="61"/>
      <c r="L417" s="62"/>
      <c r="M417" s="30"/>
      <c r="N417" s="63"/>
      <c r="P417" s="65"/>
    </row>
    <row r="418" spans="1:46" s="3" customFormat="1" x14ac:dyDescent="0.2">
      <c r="B418" s="4"/>
      <c r="C418" s="4"/>
      <c r="D418" s="60"/>
      <c r="E418" s="61"/>
      <c r="F418" s="61"/>
      <c r="G418" s="61"/>
      <c r="H418" s="60"/>
      <c r="I418" s="60"/>
      <c r="J418" s="61"/>
      <c r="K418" s="61"/>
      <c r="L418" s="62"/>
      <c r="M418" s="30"/>
      <c r="N418" s="63"/>
      <c r="P418" s="65"/>
    </row>
    <row r="419" spans="1:46" s="3" customFormat="1" x14ac:dyDescent="0.2">
      <c r="B419" s="4"/>
      <c r="C419" s="4"/>
      <c r="D419" s="60"/>
      <c r="E419" s="61"/>
      <c r="F419" s="61"/>
      <c r="G419" s="61"/>
      <c r="H419" s="60"/>
      <c r="I419" s="60"/>
      <c r="J419" s="61"/>
      <c r="K419" s="61"/>
      <c r="L419" s="62"/>
      <c r="M419" s="30"/>
      <c r="N419" s="63"/>
      <c r="P419" s="65"/>
    </row>
    <row r="420" spans="1:46" s="3" customFormat="1" x14ac:dyDescent="0.2">
      <c r="B420" s="4"/>
      <c r="C420" s="4"/>
      <c r="D420" s="60"/>
      <c r="E420" s="61"/>
      <c r="F420" s="61"/>
      <c r="G420" s="61"/>
      <c r="H420" s="60"/>
      <c r="I420" s="60"/>
      <c r="J420" s="61"/>
      <c r="K420" s="61"/>
      <c r="L420" s="62"/>
      <c r="M420" s="30"/>
      <c r="N420" s="63"/>
      <c r="P420" s="65"/>
    </row>
    <row r="421" spans="1:46" s="3" customFormat="1" x14ac:dyDescent="0.2">
      <c r="B421" s="4"/>
      <c r="C421" s="4"/>
      <c r="D421" s="60"/>
      <c r="E421" s="61"/>
      <c r="F421" s="61"/>
      <c r="G421" s="61"/>
      <c r="H421" s="60"/>
      <c r="I421" s="60"/>
      <c r="J421" s="61"/>
      <c r="K421" s="61"/>
      <c r="L421" s="62"/>
      <c r="M421" s="30"/>
      <c r="N421" s="63"/>
      <c r="P421" s="65"/>
    </row>
    <row r="422" spans="1:46" s="3" customFormat="1" x14ac:dyDescent="0.2">
      <c r="B422" s="4"/>
      <c r="C422" s="4"/>
      <c r="D422" s="60"/>
      <c r="E422" s="61"/>
      <c r="F422" s="61"/>
      <c r="G422" s="61"/>
      <c r="H422" s="60"/>
      <c r="I422" s="60"/>
      <c r="J422" s="61"/>
      <c r="K422" s="61"/>
      <c r="L422" s="62"/>
      <c r="M422" s="30"/>
      <c r="N422" s="63"/>
      <c r="P422" s="65"/>
    </row>
    <row r="423" spans="1:46" s="3" customFormat="1" x14ac:dyDescent="0.2">
      <c r="B423" s="4"/>
      <c r="C423" s="4"/>
      <c r="D423" s="60"/>
      <c r="E423" s="61"/>
      <c r="F423" s="61"/>
      <c r="G423" s="61"/>
      <c r="H423" s="60"/>
      <c r="I423" s="60"/>
      <c r="J423" s="61"/>
      <c r="K423" s="61"/>
      <c r="L423" s="62"/>
      <c r="M423" s="30"/>
      <c r="N423" s="63"/>
      <c r="P423" s="65"/>
    </row>
    <row r="424" spans="1:46" s="3" customFormat="1" x14ac:dyDescent="0.2">
      <c r="B424" s="4"/>
      <c r="C424" s="4"/>
      <c r="D424" s="60"/>
      <c r="E424" s="61"/>
      <c r="F424" s="61"/>
      <c r="G424" s="61"/>
      <c r="H424" s="60"/>
      <c r="I424" s="60"/>
      <c r="J424" s="61"/>
      <c r="K424" s="61"/>
      <c r="L424" s="62"/>
      <c r="M424" s="30"/>
      <c r="N424" s="63"/>
      <c r="P424" s="65"/>
    </row>
    <row r="425" spans="1:46" s="3" customFormat="1" x14ac:dyDescent="0.2">
      <c r="B425" s="4"/>
      <c r="C425" s="4"/>
      <c r="D425" s="60"/>
      <c r="E425" s="61"/>
      <c r="F425" s="61"/>
      <c r="G425" s="61"/>
      <c r="H425" s="60"/>
      <c r="I425" s="60"/>
      <c r="J425" s="61"/>
      <c r="K425" s="61"/>
      <c r="L425" s="62"/>
      <c r="M425" s="30"/>
      <c r="N425" s="63"/>
      <c r="P425" s="65"/>
    </row>
    <row r="426" spans="1:46" s="3" customFormat="1" x14ac:dyDescent="0.2">
      <c r="B426" s="4"/>
      <c r="C426" s="4"/>
      <c r="D426" s="60"/>
      <c r="E426" s="61"/>
      <c r="F426" s="61"/>
      <c r="G426" s="61"/>
      <c r="H426" s="60"/>
      <c r="I426" s="60"/>
      <c r="J426" s="61"/>
      <c r="K426" s="61"/>
      <c r="L426" s="62"/>
      <c r="M426" s="30"/>
      <c r="N426" s="63"/>
      <c r="P426" s="65"/>
    </row>
    <row r="427" spans="1:46" s="3" customFormat="1" x14ac:dyDescent="0.2">
      <c r="B427" s="4"/>
      <c r="C427" s="4"/>
      <c r="D427" s="60"/>
      <c r="E427" s="61"/>
      <c r="F427" s="61"/>
      <c r="G427" s="61"/>
      <c r="H427" s="60"/>
      <c r="I427" s="60"/>
      <c r="J427" s="61"/>
      <c r="K427" s="61"/>
      <c r="L427" s="62"/>
      <c r="M427" s="30"/>
      <c r="N427" s="63"/>
      <c r="P427" s="65"/>
    </row>
    <row r="428" spans="1:46" s="3" customFormat="1" x14ac:dyDescent="0.2">
      <c r="B428" s="4"/>
      <c r="C428" s="4"/>
      <c r="D428" s="60"/>
      <c r="E428" s="61"/>
      <c r="F428" s="61"/>
      <c r="G428" s="61"/>
      <c r="H428" s="60"/>
      <c r="I428" s="60"/>
      <c r="J428" s="61"/>
      <c r="K428" s="61"/>
      <c r="L428" s="62"/>
      <c r="M428" s="30"/>
      <c r="N428" s="63"/>
      <c r="P428" s="65"/>
    </row>
    <row r="429" spans="1:46" s="3" customFormat="1" x14ac:dyDescent="0.2">
      <c r="B429" s="4"/>
      <c r="C429" s="4"/>
      <c r="D429" s="60"/>
      <c r="E429" s="61"/>
      <c r="F429" s="61"/>
      <c r="G429" s="61"/>
      <c r="H429" s="60"/>
      <c r="I429" s="60"/>
      <c r="J429" s="61"/>
      <c r="K429" s="61"/>
      <c r="L429" s="62"/>
      <c r="M429" s="30"/>
      <c r="N429" s="63"/>
      <c r="P429" s="65"/>
    </row>
    <row r="430" spans="1:46" s="3" customFormat="1" x14ac:dyDescent="0.2">
      <c r="B430" s="4"/>
      <c r="C430" s="4"/>
      <c r="D430" s="60"/>
      <c r="E430" s="61"/>
      <c r="F430" s="61"/>
      <c r="G430" s="61"/>
      <c r="H430" s="60"/>
      <c r="I430" s="60"/>
      <c r="J430" s="61"/>
      <c r="K430" s="61"/>
      <c r="L430" s="62"/>
      <c r="M430" s="30"/>
      <c r="N430" s="63"/>
      <c r="P430" s="65"/>
    </row>
    <row r="431" spans="1:46" s="3" customFormat="1" x14ac:dyDescent="0.2">
      <c r="B431" s="4"/>
      <c r="C431" s="4"/>
      <c r="D431" s="60"/>
      <c r="E431" s="61"/>
      <c r="F431" s="61"/>
      <c r="G431" s="61"/>
      <c r="H431" s="60"/>
      <c r="I431" s="60"/>
      <c r="J431" s="61"/>
      <c r="K431" s="61"/>
      <c r="L431" s="62"/>
      <c r="M431" s="30"/>
      <c r="N431" s="63"/>
      <c r="P431" s="65"/>
    </row>
    <row r="432" spans="1:46" s="3" customFormat="1" x14ac:dyDescent="0.2">
      <c r="B432" s="4"/>
      <c r="C432" s="4"/>
      <c r="D432" s="60"/>
      <c r="E432" s="61"/>
      <c r="F432" s="61"/>
      <c r="G432" s="61"/>
      <c r="H432" s="60"/>
      <c r="I432" s="60"/>
      <c r="J432" s="61"/>
      <c r="K432" s="61"/>
      <c r="L432" s="62"/>
      <c r="M432" s="30"/>
      <c r="N432" s="63"/>
      <c r="P432" s="65"/>
    </row>
    <row r="433" spans="1:46" s="3" customFormat="1" x14ac:dyDescent="0.2">
      <c r="B433" s="4"/>
      <c r="C433" s="4"/>
      <c r="D433" s="60"/>
      <c r="E433" s="61"/>
      <c r="F433" s="61"/>
      <c r="G433" s="61"/>
      <c r="H433" s="60"/>
      <c r="I433" s="60"/>
      <c r="J433" s="61"/>
      <c r="K433" s="61"/>
      <c r="L433" s="62"/>
      <c r="M433" s="30"/>
      <c r="N433" s="63"/>
      <c r="P433" s="65"/>
    </row>
    <row r="434" spans="1:46" s="3" customFormat="1" x14ac:dyDescent="0.2">
      <c r="B434" s="4"/>
      <c r="C434" s="4"/>
      <c r="D434" s="60"/>
      <c r="E434" s="61"/>
      <c r="F434" s="61"/>
      <c r="G434" s="61"/>
      <c r="H434" s="60"/>
      <c r="I434" s="60"/>
      <c r="J434" s="61"/>
      <c r="K434" s="61"/>
      <c r="L434" s="62"/>
      <c r="M434" s="30"/>
      <c r="N434" s="63"/>
      <c r="P434" s="65"/>
    </row>
    <row r="435" spans="1:46" s="3" customFormat="1" x14ac:dyDescent="0.2">
      <c r="B435" s="4"/>
      <c r="C435" s="4"/>
      <c r="D435" s="60"/>
      <c r="E435" s="61"/>
      <c r="F435" s="61"/>
      <c r="G435" s="61"/>
      <c r="H435" s="60"/>
      <c r="I435" s="60"/>
      <c r="J435" s="61"/>
      <c r="K435" s="61"/>
      <c r="L435" s="62"/>
      <c r="M435" s="30"/>
      <c r="N435" s="63"/>
      <c r="P435" s="65"/>
    </row>
    <row r="436" spans="1:46" s="3" customFormat="1" x14ac:dyDescent="0.2">
      <c r="B436" s="4"/>
      <c r="C436" s="4"/>
      <c r="D436" s="60"/>
      <c r="E436" s="61"/>
      <c r="F436" s="61"/>
      <c r="G436" s="61"/>
      <c r="H436" s="60"/>
      <c r="I436" s="60"/>
      <c r="J436" s="61"/>
      <c r="K436" s="61"/>
      <c r="L436" s="62"/>
      <c r="M436" s="30"/>
      <c r="N436" s="63"/>
      <c r="P436" s="65"/>
    </row>
    <row r="437" spans="1:46" s="3" customFormat="1" x14ac:dyDescent="0.2">
      <c r="B437" s="4"/>
      <c r="C437" s="4"/>
      <c r="D437" s="60"/>
      <c r="E437" s="61"/>
      <c r="F437" s="61"/>
      <c r="G437" s="61"/>
      <c r="H437" s="60"/>
      <c r="I437" s="60"/>
      <c r="J437" s="61"/>
      <c r="K437" s="61"/>
      <c r="L437" s="62"/>
      <c r="M437" s="30"/>
      <c r="N437" s="63"/>
      <c r="P437" s="65"/>
    </row>
    <row r="438" spans="1:46" s="3" customFormat="1" x14ac:dyDescent="0.2">
      <c r="B438" s="4"/>
      <c r="C438" s="4"/>
      <c r="D438" s="60"/>
      <c r="E438" s="61"/>
      <c r="F438" s="61"/>
      <c r="G438" s="61"/>
      <c r="H438" s="60"/>
      <c r="I438" s="60"/>
      <c r="J438" s="61"/>
      <c r="K438" s="61"/>
      <c r="L438" s="62"/>
      <c r="M438" s="30"/>
      <c r="N438" s="63"/>
      <c r="O438" s="64"/>
      <c r="P438" s="65"/>
    </row>
    <row r="439" spans="1:46" s="3" customFormat="1" x14ac:dyDescent="0.2">
      <c r="B439" s="4"/>
      <c r="C439" s="4"/>
      <c r="D439" s="60"/>
      <c r="E439" s="61"/>
      <c r="F439" s="61"/>
      <c r="G439" s="61"/>
      <c r="H439" s="60"/>
      <c r="I439" s="60"/>
      <c r="J439" s="61"/>
      <c r="K439" s="61"/>
      <c r="L439" s="62"/>
      <c r="M439" s="30"/>
      <c r="N439" s="63"/>
      <c r="O439" s="65"/>
      <c r="P439" s="65"/>
    </row>
  </sheetData>
  <sheetProtection algorithmName="SHA-512" hashValue="58AWd8G3QQvizJ1qigykugvl8giZfTKZtCyOGEKtHEXY22vY7lEgWTy6djtTnQWl2xu3oQO+s+dfZMHyPidOFA==" saltValue="Ptp5PoDW51PH2WzlW8DC7A==" spinCount="100000" sheet="1" objects="1" scenarios="1" selectLockedCells="1"/>
  <protectedRanges>
    <protectedRange sqref="C4 D3:D4 F3:G4" name="Range1"/>
  </protectedRanges>
  <mergeCells count="315">
    <mergeCell ref="Q5:U5"/>
    <mergeCell ref="N12:O13"/>
    <mergeCell ref="N14:O14"/>
    <mergeCell ref="M2:N2"/>
    <mergeCell ref="H2:I2"/>
    <mergeCell ref="J2:K2"/>
    <mergeCell ref="E10:O10"/>
    <mergeCell ref="D12:G12"/>
    <mergeCell ref="H7:O7"/>
    <mergeCell ref="I8:O9"/>
    <mergeCell ref="J13:K13"/>
    <mergeCell ref="J14:K14"/>
    <mergeCell ref="D13:E13"/>
    <mergeCell ref="H12:K12"/>
    <mergeCell ref="F14:G14"/>
    <mergeCell ref="F13:G13"/>
    <mergeCell ref="E7:G7"/>
    <mergeCell ref="H3:I4"/>
    <mergeCell ref="J3:K4"/>
    <mergeCell ref="L3:L4"/>
    <mergeCell ref="M3:N4"/>
    <mergeCell ref="O3:O4"/>
    <mergeCell ref="E8:H9"/>
    <mergeCell ref="F2:G2"/>
    <mergeCell ref="N55:O55"/>
    <mergeCell ref="N56:O56"/>
    <mergeCell ref="N34:O34"/>
    <mergeCell ref="N18:O18"/>
    <mergeCell ref="N19:O19"/>
    <mergeCell ref="N20:O20"/>
    <mergeCell ref="N23:O23"/>
    <mergeCell ref="N24:O24"/>
    <mergeCell ref="N25:O25"/>
    <mergeCell ref="N26:O26"/>
    <mergeCell ref="N27:O27"/>
    <mergeCell ref="N29:O29"/>
    <mergeCell ref="N30:O30"/>
    <mergeCell ref="N33:O33"/>
    <mergeCell ref="N37:O37"/>
    <mergeCell ref="N38:O38"/>
    <mergeCell ref="N39:O39"/>
    <mergeCell ref="N40:O40"/>
    <mergeCell ref="N44:O44"/>
    <mergeCell ref="N45:O45"/>
    <mergeCell ref="N49:O49"/>
    <mergeCell ref="N50:O50"/>
    <mergeCell ref="N54:O54"/>
    <mergeCell ref="N28:O28"/>
    <mergeCell ref="N57:O57"/>
    <mergeCell ref="N83:O83"/>
    <mergeCell ref="N84:O84"/>
    <mergeCell ref="N85:O85"/>
    <mergeCell ref="N86:O86"/>
    <mergeCell ref="D92:G92"/>
    <mergeCell ref="D93:E93"/>
    <mergeCell ref="F93:G93"/>
    <mergeCell ref="B89:O89"/>
    <mergeCell ref="B88:O88"/>
    <mergeCell ref="H83:I83"/>
    <mergeCell ref="N81:O81"/>
    <mergeCell ref="N82:O82"/>
    <mergeCell ref="H82:I82"/>
    <mergeCell ref="H81:I81"/>
    <mergeCell ref="N80:O80"/>
    <mergeCell ref="N61:O61"/>
    <mergeCell ref="N62:O62"/>
    <mergeCell ref="N63:O63"/>
    <mergeCell ref="N64:O64"/>
    <mergeCell ref="N68:O68"/>
    <mergeCell ref="N69:O69"/>
    <mergeCell ref="N70:O70"/>
    <mergeCell ref="N74:O74"/>
    <mergeCell ref="N75:O75"/>
    <mergeCell ref="N76:O76"/>
    <mergeCell ref="N79:O79"/>
    <mergeCell ref="B6:C6"/>
    <mergeCell ref="B7:C8"/>
    <mergeCell ref="B18:C18"/>
    <mergeCell ref="B20:C20"/>
    <mergeCell ref="B19:C19"/>
    <mergeCell ref="B21:C21"/>
    <mergeCell ref="F19:G19"/>
    <mergeCell ref="F20:G20"/>
    <mergeCell ref="H14:I14"/>
    <mergeCell ref="H17:I17"/>
    <mergeCell ref="H18:I18"/>
    <mergeCell ref="H19:I19"/>
    <mergeCell ref="H20:I20"/>
    <mergeCell ref="D21:E21"/>
    <mergeCell ref="D19:E19"/>
    <mergeCell ref="D20:E20"/>
    <mergeCell ref="D14:E14"/>
    <mergeCell ref="F18:G18"/>
    <mergeCell ref="B9:B10"/>
    <mergeCell ref="C9:C10"/>
    <mergeCell ref="E6:O6"/>
    <mergeCell ref="J26:K26"/>
    <mergeCell ref="J27:K27"/>
    <mergeCell ref="D24:E24"/>
    <mergeCell ref="J18:K18"/>
    <mergeCell ref="D17:E17"/>
    <mergeCell ref="F17:G17"/>
    <mergeCell ref="N17:O17"/>
    <mergeCell ref="J17:K17"/>
    <mergeCell ref="B12:C13"/>
    <mergeCell ref="B17:C17"/>
    <mergeCell ref="B23:C23"/>
    <mergeCell ref="B24:C24"/>
    <mergeCell ref="B25:C25"/>
    <mergeCell ref="B26:C26"/>
    <mergeCell ref="B27:C27"/>
    <mergeCell ref="J19:K19"/>
    <mergeCell ref="J20:K20"/>
    <mergeCell ref="J21:K21"/>
    <mergeCell ref="H21:I21"/>
    <mergeCell ref="F21:G21"/>
    <mergeCell ref="D18:E18"/>
    <mergeCell ref="H13:I13"/>
    <mergeCell ref="J24:K24"/>
    <mergeCell ref="J25:K25"/>
    <mergeCell ref="B30:C30"/>
    <mergeCell ref="B31:C31"/>
    <mergeCell ref="D25:E25"/>
    <mergeCell ref="D26:E26"/>
    <mergeCell ref="H24:I24"/>
    <mergeCell ref="H25:I25"/>
    <mergeCell ref="H26:I26"/>
    <mergeCell ref="H27:I27"/>
    <mergeCell ref="H29:I29"/>
    <mergeCell ref="H30:I30"/>
    <mergeCell ref="H31:I31"/>
    <mergeCell ref="F24:G24"/>
    <mergeCell ref="F25:G25"/>
    <mergeCell ref="F26:G26"/>
    <mergeCell ref="F27:G27"/>
    <mergeCell ref="B29:C29"/>
    <mergeCell ref="F33:G33"/>
    <mergeCell ref="F34:G34"/>
    <mergeCell ref="H33:I33"/>
    <mergeCell ref="H34:I34"/>
    <mergeCell ref="J33:K33"/>
    <mergeCell ref="J34:K34"/>
    <mergeCell ref="D27:E27"/>
    <mergeCell ref="D29:E29"/>
    <mergeCell ref="D30:E30"/>
    <mergeCell ref="D33:E33"/>
    <mergeCell ref="D34:E34"/>
    <mergeCell ref="J30:K30"/>
    <mergeCell ref="J31:K31"/>
    <mergeCell ref="D31:E31"/>
    <mergeCell ref="J29:K29"/>
    <mergeCell ref="F29:G29"/>
    <mergeCell ref="F30:G30"/>
    <mergeCell ref="F31:G31"/>
    <mergeCell ref="F28:G28"/>
    <mergeCell ref="J28:K28"/>
    <mergeCell ref="H28:I28"/>
    <mergeCell ref="F37:G37"/>
    <mergeCell ref="F38:G38"/>
    <mergeCell ref="F39:G39"/>
    <mergeCell ref="F40:G40"/>
    <mergeCell ref="F41:G41"/>
    <mergeCell ref="D41:E41"/>
    <mergeCell ref="D40:E40"/>
    <mergeCell ref="D39:E39"/>
    <mergeCell ref="D38:E38"/>
    <mergeCell ref="D37:E37"/>
    <mergeCell ref="J37:K37"/>
    <mergeCell ref="J38:K38"/>
    <mergeCell ref="J39:K39"/>
    <mergeCell ref="J40:K40"/>
    <mergeCell ref="J41:K41"/>
    <mergeCell ref="H37:I37"/>
    <mergeCell ref="H38:I38"/>
    <mergeCell ref="H39:I39"/>
    <mergeCell ref="H40:I40"/>
    <mergeCell ref="H41:I41"/>
    <mergeCell ref="F46:G46"/>
    <mergeCell ref="F45:G45"/>
    <mergeCell ref="F44:G44"/>
    <mergeCell ref="D45:E45"/>
    <mergeCell ref="D44:E44"/>
    <mergeCell ref="D46:E46"/>
    <mergeCell ref="J44:K44"/>
    <mergeCell ref="J45:K45"/>
    <mergeCell ref="J46:K46"/>
    <mergeCell ref="H44:I44"/>
    <mergeCell ref="H45:I45"/>
    <mergeCell ref="H46:I46"/>
    <mergeCell ref="H50:I50"/>
    <mergeCell ref="H51:I51"/>
    <mergeCell ref="J50:K50"/>
    <mergeCell ref="J51:K51"/>
    <mergeCell ref="D54:E54"/>
    <mergeCell ref="H54:I54"/>
    <mergeCell ref="D49:E49"/>
    <mergeCell ref="D50:E50"/>
    <mergeCell ref="D51:E51"/>
    <mergeCell ref="F49:G49"/>
    <mergeCell ref="F50:G50"/>
    <mergeCell ref="F51:G51"/>
    <mergeCell ref="J49:K49"/>
    <mergeCell ref="H49:I49"/>
    <mergeCell ref="D55:E55"/>
    <mergeCell ref="D56:E56"/>
    <mergeCell ref="D57:E57"/>
    <mergeCell ref="D58:E58"/>
    <mergeCell ref="F54:G54"/>
    <mergeCell ref="F55:G55"/>
    <mergeCell ref="F56:G56"/>
    <mergeCell ref="F57:G57"/>
    <mergeCell ref="F58:G58"/>
    <mergeCell ref="H55:I55"/>
    <mergeCell ref="H56:I56"/>
    <mergeCell ref="H57:I57"/>
    <mergeCell ref="H58:I58"/>
    <mergeCell ref="J54:K54"/>
    <mergeCell ref="J55:K55"/>
    <mergeCell ref="J56:K56"/>
    <mergeCell ref="J57:K57"/>
    <mergeCell ref="J58:K58"/>
    <mergeCell ref="F61:G61"/>
    <mergeCell ref="F62:G62"/>
    <mergeCell ref="F63:G63"/>
    <mergeCell ref="F64:G64"/>
    <mergeCell ref="F65:G65"/>
    <mergeCell ref="D61:E61"/>
    <mergeCell ref="D62:E62"/>
    <mergeCell ref="D63:E63"/>
    <mergeCell ref="D64:E64"/>
    <mergeCell ref="D65:E65"/>
    <mergeCell ref="J61:K61"/>
    <mergeCell ref="J62:K62"/>
    <mergeCell ref="J63:K63"/>
    <mergeCell ref="J64:K64"/>
    <mergeCell ref="J65:K65"/>
    <mergeCell ref="H61:I61"/>
    <mergeCell ref="H62:I62"/>
    <mergeCell ref="H63:I63"/>
    <mergeCell ref="H64:I64"/>
    <mergeCell ref="H65:I65"/>
    <mergeCell ref="H68:I68"/>
    <mergeCell ref="H69:I69"/>
    <mergeCell ref="H70:I70"/>
    <mergeCell ref="H71:I71"/>
    <mergeCell ref="J68:K68"/>
    <mergeCell ref="J69:K69"/>
    <mergeCell ref="J70:K70"/>
    <mergeCell ref="J71:K71"/>
    <mergeCell ref="D68:E68"/>
    <mergeCell ref="D69:E69"/>
    <mergeCell ref="D70:E70"/>
    <mergeCell ref="D71:E71"/>
    <mergeCell ref="F68:G68"/>
    <mergeCell ref="F69:G69"/>
    <mergeCell ref="F70:G70"/>
    <mergeCell ref="F71:G71"/>
    <mergeCell ref="F74:G74"/>
    <mergeCell ref="F75:G75"/>
    <mergeCell ref="F76:G76"/>
    <mergeCell ref="F77:G77"/>
    <mergeCell ref="D74:E74"/>
    <mergeCell ref="D75:E75"/>
    <mergeCell ref="D76:E76"/>
    <mergeCell ref="D77:E77"/>
    <mergeCell ref="J74:K74"/>
    <mergeCell ref="J75:K75"/>
    <mergeCell ref="J76:K76"/>
    <mergeCell ref="J77:K77"/>
    <mergeCell ref="H74:I74"/>
    <mergeCell ref="H75:I75"/>
    <mergeCell ref="H76:I76"/>
    <mergeCell ref="H77:I77"/>
    <mergeCell ref="B125:C125"/>
    <mergeCell ref="B126:C126"/>
    <mergeCell ref="B127:C127"/>
    <mergeCell ref="H80:I80"/>
    <mergeCell ref="H79:I79"/>
    <mergeCell ref="J84:K84"/>
    <mergeCell ref="J85:K85"/>
    <mergeCell ref="J86:K86"/>
    <mergeCell ref="J87:K87"/>
    <mergeCell ref="H87:I87"/>
    <mergeCell ref="H86:I86"/>
    <mergeCell ref="H85:I85"/>
    <mergeCell ref="H84:I84"/>
    <mergeCell ref="J79:K79"/>
    <mergeCell ref="J80:K80"/>
    <mergeCell ref="J81:K81"/>
    <mergeCell ref="J82:K82"/>
    <mergeCell ref="J83:K83"/>
    <mergeCell ref="P3:P4"/>
    <mergeCell ref="F3:G4"/>
    <mergeCell ref="C2:E3"/>
    <mergeCell ref="C4:E4"/>
    <mergeCell ref="B178:G178"/>
    <mergeCell ref="B179:G179"/>
    <mergeCell ref="F84:G84"/>
    <mergeCell ref="F85:G85"/>
    <mergeCell ref="F86:G86"/>
    <mergeCell ref="F87:G87"/>
    <mergeCell ref="D79:E79"/>
    <mergeCell ref="D80:E80"/>
    <mergeCell ref="D81:E81"/>
    <mergeCell ref="D82:E82"/>
    <mergeCell ref="D83:E83"/>
    <mergeCell ref="D84:E84"/>
    <mergeCell ref="D85:E85"/>
    <mergeCell ref="D86:E86"/>
    <mergeCell ref="D87:E87"/>
    <mergeCell ref="F79:G79"/>
    <mergeCell ref="F80:G80"/>
    <mergeCell ref="F81:G81"/>
    <mergeCell ref="F82:G82"/>
    <mergeCell ref="F83:G83"/>
  </mergeCells>
  <pageMargins left="0.25" right="0.25" top="0.75" bottom="0.75" header="0.3" footer="0.3"/>
  <pageSetup scale="51" orientation="portrait" r:id="rId1"/>
  <ignoredErrors>
    <ignoredError sqref="H17:I17 H21:I23 H18:I18 F21 F31 H31 F41:G43 F65:G71 F87 H19:I20 F46:G48 F44:G44 F45:G45 F51:I53 F49:G49 F50:G50 F58:I58 F54:G54 F55:G55 F56:G56 F57:G57 I29 I27 I26 I25 I24 I30 H28:I28 H30 H24 H25 H26 H27 H29 I50 I49 I45 I44 H46:I48 I39 I38 I37 I40 I34 I33 H41:I43 H35:I36 H34 H39 H45 H33 H40 H37 H38 H50 H44 H49 I57 I56 I55 I54 H57 H54 H55 H56 I84 I83 I82 I81 I80 I79 I75 I74 I70 I69 I68 H71:I71 I64 I63 I62 I61 H65:I67 I76 I85 H64 H86:I87 H85 H77:I78 H76 H70 H61 H62 H63 H72:I73 H68 H69 H75 H74 H84 H79 H80 H81 H82 H83"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785BC17-7FC9-DC4C-AF45-0A9803092519}">
          <x14:formula1>
            <xm:f>Backsheet!$A$2:$A$434</xm:f>
          </x14:formula1>
          <xm:sqref>C4:E4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EX434"/>
  <sheetViews>
    <sheetView topLeftCell="DB1" zoomScale="80" zoomScaleNormal="80" workbookViewId="0">
      <pane ySplit="1" topLeftCell="A2" activePane="bottomLeft" state="frozen"/>
      <selection activeCell="EA33" sqref="EA33"/>
      <selection pane="bottomLeft" activeCell="EA33" sqref="EA33"/>
    </sheetView>
  </sheetViews>
  <sheetFormatPr baseColWidth="10" defaultColWidth="8.83203125" defaultRowHeight="15" x14ac:dyDescent="0.2"/>
  <cols>
    <col min="1" max="1" width="14" customWidth="1"/>
    <col min="2" max="150" width="8.83203125" customWidth="1"/>
    <col min="151" max="151" width="9" customWidth="1"/>
    <col min="152" max="152" width="8.83203125" customWidth="1"/>
  </cols>
  <sheetData>
    <row r="1" spans="1:154" x14ac:dyDescent="0.2">
      <c r="A1" t="s">
        <v>0</v>
      </c>
      <c r="B1" t="s">
        <v>260</v>
      </c>
      <c r="C1" t="s">
        <v>261</v>
      </c>
      <c r="D1" t="s">
        <v>126</v>
      </c>
      <c r="E1" t="s">
        <v>235</v>
      </c>
      <c r="F1" t="s">
        <v>262</v>
      </c>
      <c r="G1" t="s">
        <v>263</v>
      </c>
      <c r="H1" t="s">
        <v>1</v>
      </c>
      <c r="I1" t="s">
        <v>2</v>
      </c>
      <c r="J1" t="s">
        <v>79</v>
      </c>
      <c r="K1" t="s">
        <v>80</v>
      </c>
      <c r="L1" t="s">
        <v>77</v>
      </c>
      <c r="M1" t="s">
        <v>78</v>
      </c>
      <c r="N1" t="s">
        <v>81</v>
      </c>
      <c r="O1" t="s">
        <v>82</v>
      </c>
      <c r="P1" t="s">
        <v>83</v>
      </c>
      <c r="Q1" t="s">
        <v>84</v>
      </c>
      <c r="R1" t="s">
        <v>27</v>
      </c>
      <c r="S1" t="s">
        <v>28</v>
      </c>
      <c r="T1" t="s">
        <v>29</v>
      </c>
      <c r="U1" t="s">
        <v>30</v>
      </c>
      <c r="V1" t="s">
        <v>31</v>
      </c>
      <c r="W1" t="s">
        <v>32</v>
      </c>
      <c r="X1" t="s">
        <v>33</v>
      </c>
      <c r="Y1" t="s">
        <v>34</v>
      </c>
      <c r="Z1" t="s">
        <v>35</v>
      </c>
      <c r="AA1" t="s">
        <v>36</v>
      </c>
      <c r="AB1" t="s">
        <v>37</v>
      </c>
      <c r="AC1" t="s">
        <v>38</v>
      </c>
      <c r="AD1" t="s">
        <v>39</v>
      </c>
      <c r="AE1" t="s">
        <v>40</v>
      </c>
      <c r="AF1" t="s">
        <v>41</v>
      </c>
      <c r="AG1" t="s">
        <v>42</v>
      </c>
      <c r="AH1" t="s">
        <v>47</v>
      </c>
      <c r="AI1" t="s">
        <v>48</v>
      </c>
      <c r="AJ1" t="s">
        <v>49</v>
      </c>
      <c r="AK1" t="s">
        <v>50</v>
      </c>
      <c r="AL1" t="s">
        <v>51</v>
      </c>
      <c r="AM1" t="s">
        <v>52</v>
      </c>
      <c r="AN1" t="s">
        <v>53</v>
      </c>
      <c r="AO1" t="s">
        <v>54</v>
      </c>
      <c r="AP1" t="s">
        <v>23</v>
      </c>
      <c r="AQ1" t="s">
        <v>24</v>
      </c>
      <c r="AR1" t="s">
        <v>25</v>
      </c>
      <c r="AS1" t="s">
        <v>26</v>
      </c>
      <c r="AT1" t="s">
        <v>43</v>
      </c>
      <c r="AU1" t="s">
        <v>44</v>
      </c>
      <c r="AV1" t="s">
        <v>45</v>
      </c>
      <c r="AW1" t="s">
        <v>46</v>
      </c>
      <c r="AX1" t="s">
        <v>55</v>
      </c>
      <c r="AY1" t="s">
        <v>56</v>
      </c>
      <c r="AZ1" t="s">
        <v>57</v>
      </c>
      <c r="BA1" t="s">
        <v>58</v>
      </c>
      <c r="BB1" t="s">
        <v>59</v>
      </c>
      <c r="BC1" t="s">
        <v>60</v>
      </c>
      <c r="BD1" t="s">
        <v>61</v>
      </c>
      <c r="BE1" t="s">
        <v>62</v>
      </c>
      <c r="BF1" t="s">
        <v>69</v>
      </c>
      <c r="BG1" t="s">
        <v>70</v>
      </c>
      <c r="BH1" t="s">
        <v>63</v>
      </c>
      <c r="BI1" t="s">
        <v>64</v>
      </c>
      <c r="BJ1" t="s">
        <v>65</v>
      </c>
      <c r="BK1" t="s">
        <v>66</v>
      </c>
      <c r="BL1" t="s">
        <v>67</v>
      </c>
      <c r="BM1" t="s">
        <v>68</v>
      </c>
      <c r="BN1" t="s">
        <v>71</v>
      </c>
      <c r="BO1" t="s">
        <v>72</v>
      </c>
      <c r="BP1" t="s">
        <v>73</v>
      </c>
      <c r="BQ1" t="s">
        <v>74</v>
      </c>
      <c r="BR1" t="s">
        <v>75</v>
      </c>
      <c r="BS1" t="s">
        <v>76</v>
      </c>
      <c r="BT1" t="s">
        <v>3</v>
      </c>
      <c r="BU1" t="s">
        <v>4</v>
      </c>
      <c r="BV1" t="s">
        <v>5</v>
      </c>
      <c r="BW1" t="s">
        <v>6</v>
      </c>
      <c r="BX1" t="s">
        <v>7</v>
      </c>
      <c r="BY1" t="s">
        <v>8</v>
      </c>
      <c r="BZ1" t="s">
        <v>9</v>
      </c>
      <c r="CA1" t="s">
        <v>10</v>
      </c>
      <c r="CB1" t="s">
        <v>11</v>
      </c>
      <c r="CC1" t="s">
        <v>12</v>
      </c>
      <c r="CD1" t="s">
        <v>13</v>
      </c>
      <c r="CE1" t="s">
        <v>14</v>
      </c>
      <c r="CF1" t="s">
        <v>15</v>
      </c>
      <c r="CG1" t="s">
        <v>16</v>
      </c>
      <c r="CH1" t="s">
        <v>17</v>
      </c>
      <c r="CI1" t="s">
        <v>18</v>
      </c>
      <c r="CJ1" t="s">
        <v>19</v>
      </c>
      <c r="CK1" t="s">
        <v>20</v>
      </c>
      <c r="CL1" t="s">
        <v>21</v>
      </c>
      <c r="CM1" t="s">
        <v>22</v>
      </c>
      <c r="CN1" t="s">
        <v>7</v>
      </c>
      <c r="CO1" t="s">
        <v>8</v>
      </c>
      <c r="CP1" t="s">
        <v>85</v>
      </c>
      <c r="CQ1" t="s">
        <v>86</v>
      </c>
      <c r="CR1" t="s">
        <v>87</v>
      </c>
      <c r="CS1" t="s">
        <v>88</v>
      </c>
      <c r="CT1" t="s">
        <v>89</v>
      </c>
      <c r="CU1" t="s">
        <v>90</v>
      </c>
      <c r="CV1" t="s">
        <v>91</v>
      </c>
      <c r="CW1" t="s">
        <v>264</v>
      </c>
      <c r="CX1" t="s">
        <v>265</v>
      </c>
      <c r="CY1" t="s">
        <v>266</v>
      </c>
      <c r="CZ1" t="s">
        <v>267</v>
      </c>
      <c r="DA1" t="s">
        <v>268</v>
      </c>
      <c r="DB1" t="s">
        <v>269</v>
      </c>
      <c r="DC1" t="s">
        <v>270</v>
      </c>
      <c r="DD1" t="s">
        <v>271</v>
      </c>
      <c r="DE1" t="s">
        <v>92</v>
      </c>
      <c r="DF1" t="s">
        <v>93</v>
      </c>
      <c r="DG1" t="s">
        <v>94</v>
      </c>
      <c r="DH1" t="s">
        <v>95</v>
      </c>
      <c r="DI1" t="s">
        <v>96</v>
      </c>
      <c r="DJ1" t="s">
        <v>97</v>
      </c>
      <c r="DK1" t="s">
        <v>98</v>
      </c>
      <c r="DL1" t="s">
        <v>99</v>
      </c>
      <c r="DM1" t="s">
        <v>100</v>
      </c>
      <c r="DN1" t="s">
        <v>101</v>
      </c>
      <c r="DO1" t="s">
        <v>102</v>
      </c>
      <c r="DP1" t="s">
        <v>103</v>
      </c>
      <c r="DQ1" t="s">
        <v>104</v>
      </c>
      <c r="DR1" t="s">
        <v>105</v>
      </c>
      <c r="DS1" t="s">
        <v>106</v>
      </c>
      <c r="DT1" t="s">
        <v>107</v>
      </c>
      <c r="DU1" t="s">
        <v>124</v>
      </c>
      <c r="DV1" t="s">
        <v>108</v>
      </c>
      <c r="DW1" t="s">
        <v>109</v>
      </c>
      <c r="DX1" s="176" t="s">
        <v>286</v>
      </c>
      <c r="DY1" s="176" t="s">
        <v>287</v>
      </c>
      <c r="DZ1" t="s">
        <v>110</v>
      </c>
      <c r="EA1" t="s">
        <v>111</v>
      </c>
      <c r="EB1" t="s">
        <v>272</v>
      </c>
      <c r="EC1" t="s">
        <v>112</v>
      </c>
      <c r="ED1" t="s">
        <v>113</v>
      </c>
      <c r="EE1" t="s">
        <v>273</v>
      </c>
      <c r="EF1" t="s">
        <v>274</v>
      </c>
      <c r="EG1" t="s">
        <v>114</v>
      </c>
      <c r="EH1" t="s">
        <v>115</v>
      </c>
      <c r="EI1" t="s">
        <v>116</v>
      </c>
      <c r="EJ1" t="s">
        <v>117</v>
      </c>
      <c r="EK1" t="s">
        <v>118</v>
      </c>
      <c r="EL1" t="s">
        <v>119</v>
      </c>
      <c r="EM1" t="s">
        <v>120</v>
      </c>
      <c r="EN1" t="s">
        <v>121</v>
      </c>
      <c r="EO1" t="s">
        <v>122</v>
      </c>
      <c r="EP1" t="s">
        <v>123</v>
      </c>
      <c r="EQ1" t="s">
        <v>276</v>
      </c>
      <c r="ER1" t="s">
        <v>275</v>
      </c>
      <c r="ES1" t="s">
        <v>277</v>
      </c>
      <c r="ET1" t="s">
        <v>278</v>
      </c>
      <c r="EU1" t="s">
        <v>279</v>
      </c>
      <c r="EV1" t="s">
        <v>280</v>
      </c>
      <c r="EW1" t="s">
        <v>288</v>
      </c>
      <c r="EX1" t="s">
        <v>124</v>
      </c>
    </row>
    <row r="2" spans="1:154" x14ac:dyDescent="0.2">
      <c r="A2" t="s">
        <v>337</v>
      </c>
      <c r="B2" t="s">
        <v>338</v>
      </c>
      <c r="H2">
        <v>62684</v>
      </c>
      <c r="I2">
        <v>2371</v>
      </c>
      <c r="J2">
        <v>14797</v>
      </c>
      <c r="K2">
        <v>861</v>
      </c>
      <c r="L2">
        <v>10289</v>
      </c>
      <c r="M2">
        <v>485</v>
      </c>
      <c r="N2">
        <v>27665</v>
      </c>
      <c r="O2">
        <v>1028</v>
      </c>
      <c r="P2">
        <v>18636</v>
      </c>
      <c r="Q2">
        <v>396</v>
      </c>
      <c r="R2">
        <v>56914</v>
      </c>
      <c r="S2">
        <v>1863</v>
      </c>
      <c r="T2">
        <v>1658</v>
      </c>
      <c r="U2">
        <v>115</v>
      </c>
      <c r="V2">
        <v>121</v>
      </c>
      <c r="W2">
        <v>6</v>
      </c>
      <c r="X2">
        <v>696</v>
      </c>
      <c r="Y2">
        <v>115</v>
      </c>
      <c r="Z2">
        <v>446</v>
      </c>
      <c r="AA2">
        <v>112</v>
      </c>
      <c r="AB2">
        <v>2821</v>
      </c>
      <c r="AC2">
        <v>160</v>
      </c>
      <c r="AD2">
        <v>995</v>
      </c>
      <c r="AE2">
        <v>230</v>
      </c>
      <c r="AF2">
        <v>56580</v>
      </c>
      <c r="AG2">
        <v>1741</v>
      </c>
      <c r="AH2">
        <v>61508</v>
      </c>
      <c r="AI2">
        <v>2190</v>
      </c>
      <c r="AJ2">
        <v>1176</v>
      </c>
      <c r="AK2">
        <v>181</v>
      </c>
      <c r="AL2">
        <v>716</v>
      </c>
      <c r="AM2">
        <v>55</v>
      </c>
      <c r="AN2">
        <v>460</v>
      </c>
      <c r="AO2">
        <v>126</v>
      </c>
      <c r="AP2">
        <v>30997</v>
      </c>
      <c r="AQ2">
        <v>1448</v>
      </c>
      <c r="AR2">
        <v>31687</v>
      </c>
      <c r="AS2">
        <v>923</v>
      </c>
      <c r="AT2">
        <v>13256</v>
      </c>
      <c r="AU2">
        <v>176</v>
      </c>
      <c r="AV2">
        <v>49428</v>
      </c>
      <c r="AW2">
        <v>2195</v>
      </c>
      <c r="AX2">
        <v>3164</v>
      </c>
      <c r="AY2">
        <v>255</v>
      </c>
      <c r="AZ2">
        <v>16380</v>
      </c>
      <c r="BA2">
        <v>752</v>
      </c>
      <c r="BB2">
        <v>13145</v>
      </c>
      <c r="BC2">
        <v>334</v>
      </c>
      <c r="BD2">
        <v>9787</v>
      </c>
      <c r="BE2">
        <v>366</v>
      </c>
      <c r="BF2">
        <v>10480</v>
      </c>
      <c r="BG2">
        <v>464</v>
      </c>
      <c r="BH2">
        <v>25764</v>
      </c>
      <c r="BI2">
        <v>1574</v>
      </c>
      <c r="BJ2">
        <v>24556</v>
      </c>
      <c r="BK2">
        <v>1294</v>
      </c>
      <c r="BL2">
        <v>1208</v>
      </c>
      <c r="BM2">
        <v>280</v>
      </c>
      <c r="BN2">
        <v>17168</v>
      </c>
      <c r="BO2">
        <v>878</v>
      </c>
      <c r="BP2">
        <v>9839</v>
      </c>
      <c r="BQ2">
        <v>679</v>
      </c>
      <c r="BR2">
        <v>9237</v>
      </c>
      <c r="BS2">
        <v>481</v>
      </c>
      <c r="BT2">
        <v>12945</v>
      </c>
      <c r="BU2">
        <v>315</v>
      </c>
      <c r="BV2">
        <v>36244</v>
      </c>
      <c r="BW2">
        <v>2038</v>
      </c>
      <c r="BX2">
        <v>13495</v>
      </c>
      <c r="BY2">
        <v>18</v>
      </c>
      <c r="BZ2">
        <v>3870</v>
      </c>
      <c r="CA2">
        <v>109</v>
      </c>
      <c r="CB2">
        <v>9075</v>
      </c>
      <c r="CC2">
        <v>206</v>
      </c>
      <c r="CD2">
        <v>7263</v>
      </c>
      <c r="CE2">
        <v>349</v>
      </c>
      <c r="CF2">
        <v>6459</v>
      </c>
      <c r="CG2">
        <v>637</v>
      </c>
      <c r="CH2">
        <v>6914</v>
      </c>
      <c r="CI2">
        <v>440</v>
      </c>
      <c r="CJ2">
        <v>7159</v>
      </c>
      <c r="CK2">
        <v>235</v>
      </c>
      <c r="CL2">
        <v>8449</v>
      </c>
      <c r="CM2">
        <v>377</v>
      </c>
      <c r="CN2">
        <v>13495</v>
      </c>
      <c r="CO2">
        <v>18</v>
      </c>
      <c r="CP2">
        <v>2371</v>
      </c>
      <c r="CQ2">
        <v>60313</v>
      </c>
      <c r="CR2">
        <v>40670</v>
      </c>
      <c r="CS2">
        <v>31254</v>
      </c>
      <c r="CT2">
        <v>62313</v>
      </c>
      <c r="CU2">
        <v>2046</v>
      </c>
      <c r="CV2">
        <v>662</v>
      </c>
      <c r="CW2">
        <v>891</v>
      </c>
      <c r="CX2">
        <v>310</v>
      </c>
      <c r="CY2">
        <v>504</v>
      </c>
      <c r="CZ2">
        <v>61</v>
      </c>
      <c r="DA2">
        <v>525</v>
      </c>
      <c r="DB2">
        <v>276</v>
      </c>
      <c r="DC2">
        <v>126</v>
      </c>
      <c r="DD2">
        <v>15</v>
      </c>
      <c r="DE2">
        <v>375</v>
      </c>
      <c r="DF2">
        <v>1280</v>
      </c>
      <c r="DG2">
        <v>2360</v>
      </c>
      <c r="DH2">
        <v>491</v>
      </c>
      <c r="DI2">
        <v>3598</v>
      </c>
      <c r="DJ2">
        <v>1614</v>
      </c>
      <c r="DK2">
        <v>216</v>
      </c>
      <c r="DL2">
        <v>1083</v>
      </c>
      <c r="DM2">
        <v>2101</v>
      </c>
      <c r="DN2">
        <v>7163</v>
      </c>
      <c r="DO2">
        <v>2537</v>
      </c>
      <c r="DP2">
        <v>1564</v>
      </c>
      <c r="DQ2">
        <v>2387</v>
      </c>
      <c r="DR2">
        <v>2105</v>
      </c>
      <c r="DS2">
        <v>976</v>
      </c>
      <c r="DT2">
        <v>5751</v>
      </c>
      <c r="DU2">
        <v>27382</v>
      </c>
      <c r="DV2">
        <v>11305</v>
      </c>
      <c r="DW2">
        <v>3458</v>
      </c>
      <c r="DX2">
        <v>2213</v>
      </c>
      <c r="DY2">
        <v>848</v>
      </c>
      <c r="DZ2">
        <v>5772</v>
      </c>
      <c r="EA2">
        <v>435</v>
      </c>
      <c r="EB2">
        <v>4550</v>
      </c>
      <c r="EC2">
        <v>8092</v>
      </c>
      <c r="ED2">
        <v>1169</v>
      </c>
      <c r="EE2">
        <v>5172</v>
      </c>
      <c r="EF2">
        <v>6871</v>
      </c>
      <c r="EG2">
        <v>59653</v>
      </c>
      <c r="EH2">
        <v>67904</v>
      </c>
      <c r="EI2">
        <v>44563</v>
      </c>
      <c r="EJ2">
        <v>16366</v>
      </c>
      <c r="EK2">
        <v>1310</v>
      </c>
      <c r="EL2">
        <v>732</v>
      </c>
      <c r="EM2">
        <v>846</v>
      </c>
      <c r="EN2">
        <v>746</v>
      </c>
      <c r="EO2">
        <v>574</v>
      </c>
      <c r="EP2">
        <v>2230</v>
      </c>
      <c r="EQ2">
        <v>23241</v>
      </c>
      <c r="ER2">
        <v>27382</v>
      </c>
      <c r="ES2">
        <v>2503</v>
      </c>
      <c r="ET2">
        <v>9568</v>
      </c>
      <c r="EU2">
        <v>9914</v>
      </c>
      <c r="EV2">
        <v>3508</v>
      </c>
      <c r="EW2">
        <v>15311</v>
      </c>
      <c r="EX2">
        <v>27382</v>
      </c>
    </row>
    <row r="3" spans="1:154" x14ac:dyDescent="0.2">
      <c r="A3" t="s">
        <v>339</v>
      </c>
      <c r="B3" t="s">
        <v>338</v>
      </c>
      <c r="H3">
        <v>576539</v>
      </c>
      <c r="I3">
        <v>27369</v>
      </c>
      <c r="J3">
        <v>46618</v>
      </c>
      <c r="K3">
        <v>5779</v>
      </c>
      <c r="L3">
        <v>32820</v>
      </c>
      <c r="M3">
        <v>4498</v>
      </c>
      <c r="N3">
        <v>163254</v>
      </c>
      <c r="O3">
        <v>12104</v>
      </c>
      <c r="P3">
        <v>364596</v>
      </c>
      <c r="Q3">
        <v>9186</v>
      </c>
      <c r="R3">
        <v>366811</v>
      </c>
      <c r="S3">
        <v>9415</v>
      </c>
      <c r="T3">
        <v>101111</v>
      </c>
      <c r="U3">
        <v>5383</v>
      </c>
      <c r="V3">
        <v>3103</v>
      </c>
      <c r="W3">
        <v>913</v>
      </c>
      <c r="X3">
        <v>24495</v>
      </c>
      <c r="Y3">
        <v>2199</v>
      </c>
      <c r="Z3">
        <v>29315</v>
      </c>
      <c r="AA3">
        <v>8004</v>
      </c>
      <c r="AB3">
        <v>51420</v>
      </c>
      <c r="AC3">
        <v>1410</v>
      </c>
      <c r="AD3">
        <v>60249</v>
      </c>
      <c r="AE3">
        <v>10034</v>
      </c>
      <c r="AF3">
        <v>357171</v>
      </c>
      <c r="AG3">
        <v>8687</v>
      </c>
      <c r="AH3">
        <v>517706</v>
      </c>
      <c r="AI3">
        <v>15402</v>
      </c>
      <c r="AJ3">
        <v>58833</v>
      </c>
      <c r="AK3">
        <v>11967</v>
      </c>
      <c r="AL3">
        <v>33968</v>
      </c>
      <c r="AM3">
        <v>2053</v>
      </c>
      <c r="AN3">
        <v>24865</v>
      </c>
      <c r="AO3">
        <v>9914</v>
      </c>
      <c r="AP3">
        <v>280684</v>
      </c>
      <c r="AQ3">
        <v>15897</v>
      </c>
      <c r="AR3">
        <v>295855</v>
      </c>
      <c r="AS3">
        <v>11472</v>
      </c>
      <c r="AT3">
        <v>61993</v>
      </c>
      <c r="AU3">
        <v>1151</v>
      </c>
      <c r="AV3">
        <v>514546</v>
      </c>
      <c r="AW3">
        <v>26218</v>
      </c>
      <c r="AX3">
        <v>24517</v>
      </c>
      <c r="AY3">
        <v>5142</v>
      </c>
      <c r="AZ3">
        <v>84765</v>
      </c>
      <c r="BA3">
        <v>6045</v>
      </c>
      <c r="BB3">
        <v>101604</v>
      </c>
      <c r="BC3">
        <v>4280</v>
      </c>
      <c r="BD3">
        <v>181883</v>
      </c>
      <c r="BE3">
        <v>4436</v>
      </c>
      <c r="BF3">
        <v>54726</v>
      </c>
      <c r="BG3">
        <v>4749</v>
      </c>
      <c r="BH3">
        <v>288099</v>
      </c>
      <c r="BI3">
        <v>18111</v>
      </c>
      <c r="BJ3">
        <v>277485</v>
      </c>
      <c r="BK3">
        <v>16620</v>
      </c>
      <c r="BL3">
        <v>10614</v>
      </c>
      <c r="BM3">
        <v>1491</v>
      </c>
      <c r="BN3">
        <v>225186</v>
      </c>
      <c r="BO3">
        <v>12358</v>
      </c>
      <c r="BP3">
        <v>67578</v>
      </c>
      <c r="BQ3">
        <v>6175</v>
      </c>
      <c r="BR3">
        <v>50061</v>
      </c>
      <c r="BS3">
        <v>4327</v>
      </c>
      <c r="BT3">
        <v>140608</v>
      </c>
      <c r="BU3">
        <v>3725</v>
      </c>
      <c r="BV3">
        <v>342825</v>
      </c>
      <c r="BW3">
        <v>22860</v>
      </c>
      <c r="BX3">
        <v>93106</v>
      </c>
      <c r="BY3">
        <v>784</v>
      </c>
      <c r="BZ3">
        <v>42247</v>
      </c>
      <c r="CA3">
        <v>1403</v>
      </c>
      <c r="CB3">
        <v>98361</v>
      </c>
      <c r="CC3">
        <v>2322</v>
      </c>
      <c r="CD3">
        <v>43162</v>
      </c>
      <c r="CE3">
        <v>3741</v>
      </c>
      <c r="CF3">
        <v>68546</v>
      </c>
      <c r="CG3">
        <v>6499</v>
      </c>
      <c r="CH3">
        <v>81247</v>
      </c>
      <c r="CI3">
        <v>5917</v>
      </c>
      <c r="CJ3">
        <v>72098</v>
      </c>
      <c r="CK3">
        <v>3631</v>
      </c>
      <c r="CL3">
        <v>77772</v>
      </c>
      <c r="CM3">
        <v>3072</v>
      </c>
      <c r="CN3">
        <v>93106</v>
      </c>
      <c r="CO3">
        <v>784</v>
      </c>
      <c r="CP3">
        <v>27369</v>
      </c>
      <c r="CQ3">
        <v>549170</v>
      </c>
      <c r="CR3">
        <v>464230</v>
      </c>
      <c r="CS3">
        <v>171755</v>
      </c>
      <c r="CT3">
        <v>484691</v>
      </c>
      <c r="CU3">
        <v>78074</v>
      </c>
      <c r="CV3">
        <v>25501</v>
      </c>
      <c r="CW3">
        <v>38666</v>
      </c>
      <c r="CX3">
        <v>14541</v>
      </c>
      <c r="CY3">
        <v>16558</v>
      </c>
      <c r="CZ3">
        <v>4019</v>
      </c>
      <c r="DA3">
        <v>14789</v>
      </c>
      <c r="DB3">
        <v>5904</v>
      </c>
      <c r="DC3">
        <v>8061</v>
      </c>
      <c r="DD3">
        <v>1037</v>
      </c>
      <c r="DE3">
        <v>622</v>
      </c>
      <c r="DF3">
        <v>24528</v>
      </c>
      <c r="DG3">
        <v>14044</v>
      </c>
      <c r="DH3">
        <v>7347</v>
      </c>
      <c r="DI3">
        <v>28179</v>
      </c>
      <c r="DJ3">
        <v>15632</v>
      </c>
      <c r="DK3">
        <v>5617</v>
      </c>
      <c r="DL3">
        <v>17861</v>
      </c>
      <c r="DM3">
        <v>52716</v>
      </c>
      <c r="DN3">
        <v>65444</v>
      </c>
      <c r="DO3">
        <v>22356</v>
      </c>
      <c r="DP3">
        <v>14895</v>
      </c>
      <c r="DQ3">
        <v>37565</v>
      </c>
      <c r="DR3">
        <v>6854</v>
      </c>
      <c r="DS3">
        <v>3883</v>
      </c>
      <c r="DT3">
        <v>14710</v>
      </c>
      <c r="DU3">
        <v>224748</v>
      </c>
      <c r="DV3">
        <v>117840</v>
      </c>
      <c r="DW3">
        <v>47908</v>
      </c>
      <c r="DX3">
        <v>14331</v>
      </c>
      <c r="DY3">
        <v>4769</v>
      </c>
      <c r="DZ3">
        <v>35361</v>
      </c>
      <c r="EA3">
        <v>2640</v>
      </c>
      <c r="EB3">
        <v>24604</v>
      </c>
      <c r="EC3">
        <v>57216</v>
      </c>
      <c r="ED3">
        <v>9968</v>
      </c>
      <c r="EE3">
        <v>32588</v>
      </c>
      <c r="EF3">
        <v>72339</v>
      </c>
      <c r="EG3">
        <v>523851</v>
      </c>
      <c r="EH3">
        <v>591490</v>
      </c>
      <c r="EI3">
        <v>455421</v>
      </c>
      <c r="EJ3">
        <v>129493</v>
      </c>
      <c r="EK3">
        <v>6145</v>
      </c>
      <c r="EL3">
        <v>7993</v>
      </c>
      <c r="EM3">
        <v>7198</v>
      </c>
      <c r="EN3">
        <v>6858</v>
      </c>
      <c r="EO3">
        <v>4517</v>
      </c>
      <c r="EP3">
        <v>20643</v>
      </c>
      <c r="EQ3">
        <v>214663</v>
      </c>
      <c r="ER3">
        <v>224748</v>
      </c>
      <c r="ES3">
        <v>9120</v>
      </c>
      <c r="ET3">
        <v>65137</v>
      </c>
      <c r="EU3">
        <v>92401</v>
      </c>
      <c r="EV3">
        <v>39230</v>
      </c>
      <c r="EW3">
        <v>150491</v>
      </c>
      <c r="EX3">
        <v>224748</v>
      </c>
    </row>
    <row r="4" spans="1:154" x14ac:dyDescent="0.2">
      <c r="A4" t="s">
        <v>340</v>
      </c>
      <c r="B4" t="s">
        <v>338</v>
      </c>
      <c r="H4">
        <v>843930</v>
      </c>
      <c r="I4">
        <v>45873</v>
      </c>
      <c r="J4">
        <v>120463</v>
      </c>
      <c r="K4">
        <v>14826</v>
      </c>
      <c r="L4">
        <v>81270</v>
      </c>
      <c r="M4">
        <v>9461</v>
      </c>
      <c r="N4">
        <v>289907</v>
      </c>
      <c r="O4">
        <v>19944</v>
      </c>
      <c r="P4">
        <v>420045</v>
      </c>
      <c r="Q4">
        <v>10105</v>
      </c>
      <c r="R4">
        <v>443500</v>
      </c>
      <c r="S4">
        <v>15810</v>
      </c>
      <c r="T4">
        <v>258210</v>
      </c>
      <c r="U4">
        <v>14661</v>
      </c>
      <c r="V4">
        <v>2324</v>
      </c>
      <c r="W4">
        <v>742</v>
      </c>
      <c r="X4">
        <v>52124</v>
      </c>
      <c r="Y4">
        <v>2988</v>
      </c>
      <c r="Z4">
        <v>30995</v>
      </c>
      <c r="AA4">
        <v>7869</v>
      </c>
      <c r="AB4">
        <v>56435</v>
      </c>
      <c r="AC4">
        <v>3803</v>
      </c>
      <c r="AD4">
        <v>65923</v>
      </c>
      <c r="AE4">
        <v>13483</v>
      </c>
      <c r="AF4">
        <v>431208</v>
      </c>
      <c r="AG4">
        <v>13028</v>
      </c>
      <c r="AH4">
        <v>731899</v>
      </c>
      <c r="AI4">
        <v>29790</v>
      </c>
      <c r="AJ4">
        <v>112031</v>
      </c>
      <c r="AK4">
        <v>16083</v>
      </c>
      <c r="AL4">
        <v>67402</v>
      </c>
      <c r="AM4">
        <v>3901</v>
      </c>
      <c r="AN4">
        <v>44629</v>
      </c>
      <c r="AO4">
        <v>12182</v>
      </c>
      <c r="AP4">
        <v>401216</v>
      </c>
      <c r="AQ4">
        <v>24957</v>
      </c>
      <c r="AR4">
        <v>442714</v>
      </c>
      <c r="AS4">
        <v>20916</v>
      </c>
      <c r="AT4">
        <v>102464</v>
      </c>
      <c r="AU4">
        <v>3807</v>
      </c>
      <c r="AV4">
        <v>741466</v>
      </c>
      <c r="AW4">
        <v>42066</v>
      </c>
      <c r="AX4">
        <v>46762</v>
      </c>
      <c r="AY4">
        <v>6938</v>
      </c>
      <c r="AZ4">
        <v>134755</v>
      </c>
      <c r="BA4">
        <v>9851</v>
      </c>
      <c r="BB4">
        <v>147146</v>
      </c>
      <c r="BC4">
        <v>8057</v>
      </c>
      <c r="BD4">
        <v>243470</v>
      </c>
      <c r="BE4">
        <v>6726</v>
      </c>
      <c r="BF4">
        <v>90873</v>
      </c>
      <c r="BG4">
        <v>8845</v>
      </c>
      <c r="BH4">
        <v>404618</v>
      </c>
      <c r="BI4">
        <v>25782</v>
      </c>
      <c r="BJ4">
        <v>385210</v>
      </c>
      <c r="BK4">
        <v>23245</v>
      </c>
      <c r="BL4">
        <v>19408</v>
      </c>
      <c r="BM4">
        <v>2537</v>
      </c>
      <c r="BN4">
        <v>297499</v>
      </c>
      <c r="BO4">
        <v>16074</v>
      </c>
      <c r="BP4">
        <v>113875</v>
      </c>
      <c r="BQ4">
        <v>9897</v>
      </c>
      <c r="BR4">
        <v>84117</v>
      </c>
      <c r="BS4">
        <v>8656</v>
      </c>
      <c r="BT4">
        <v>198314</v>
      </c>
      <c r="BU4">
        <v>9850</v>
      </c>
      <c r="BV4">
        <v>495491</v>
      </c>
      <c r="BW4">
        <v>34627</v>
      </c>
      <c r="BX4">
        <v>150125</v>
      </c>
      <c r="BY4">
        <v>1396</v>
      </c>
      <c r="BZ4">
        <v>58544</v>
      </c>
      <c r="CA4">
        <v>2801</v>
      </c>
      <c r="CB4">
        <v>139770</v>
      </c>
      <c r="CC4">
        <v>7049</v>
      </c>
      <c r="CD4">
        <v>73483</v>
      </c>
      <c r="CE4">
        <v>4451</v>
      </c>
      <c r="CF4">
        <v>99283</v>
      </c>
      <c r="CG4">
        <v>9559</v>
      </c>
      <c r="CH4">
        <v>110380</v>
      </c>
      <c r="CI4">
        <v>8781</v>
      </c>
      <c r="CJ4">
        <v>101464</v>
      </c>
      <c r="CK4">
        <v>7363</v>
      </c>
      <c r="CL4">
        <v>110881</v>
      </c>
      <c r="CM4">
        <v>4473</v>
      </c>
      <c r="CN4">
        <v>150125</v>
      </c>
      <c r="CO4">
        <v>1396</v>
      </c>
      <c r="CP4">
        <v>45873</v>
      </c>
      <c r="CQ4">
        <v>798057</v>
      </c>
      <c r="CR4">
        <v>615154</v>
      </c>
      <c r="CS4">
        <v>309740</v>
      </c>
      <c r="CT4">
        <v>675495</v>
      </c>
      <c r="CU4">
        <v>126573</v>
      </c>
      <c r="CV4">
        <v>44313</v>
      </c>
      <c r="CW4">
        <v>39803</v>
      </c>
      <c r="CX4">
        <v>15858</v>
      </c>
      <c r="CY4">
        <v>38041</v>
      </c>
      <c r="CZ4">
        <v>12894</v>
      </c>
      <c r="DA4">
        <v>23852</v>
      </c>
      <c r="DB4">
        <v>9481</v>
      </c>
      <c r="DC4">
        <v>24877</v>
      </c>
      <c r="DD4">
        <v>6080</v>
      </c>
      <c r="DE4">
        <v>1563</v>
      </c>
      <c r="DF4">
        <v>25287</v>
      </c>
      <c r="DG4">
        <v>24783</v>
      </c>
      <c r="DH4">
        <v>8333</v>
      </c>
      <c r="DI4">
        <v>43271</v>
      </c>
      <c r="DJ4">
        <v>26316</v>
      </c>
      <c r="DK4">
        <v>6616</v>
      </c>
      <c r="DL4">
        <v>30221</v>
      </c>
      <c r="DM4">
        <v>58069</v>
      </c>
      <c r="DN4">
        <v>118599</v>
      </c>
      <c r="DO4">
        <v>30763</v>
      </c>
      <c r="DP4">
        <v>20242</v>
      </c>
      <c r="DQ4">
        <v>34838</v>
      </c>
      <c r="DR4">
        <v>14091</v>
      </c>
      <c r="DS4">
        <v>8729</v>
      </c>
      <c r="DT4">
        <v>37563</v>
      </c>
      <c r="DU4">
        <v>332801</v>
      </c>
      <c r="DV4">
        <v>145462</v>
      </c>
      <c r="DW4">
        <v>55375</v>
      </c>
      <c r="DX4">
        <v>22187</v>
      </c>
      <c r="DY4">
        <v>7186</v>
      </c>
      <c r="DZ4">
        <v>57215</v>
      </c>
      <c r="EA4">
        <v>3877</v>
      </c>
      <c r="EB4">
        <v>39859</v>
      </c>
      <c r="EC4">
        <v>107937</v>
      </c>
      <c r="ED4">
        <v>18703</v>
      </c>
      <c r="EE4">
        <v>61331</v>
      </c>
      <c r="EF4">
        <v>96367</v>
      </c>
      <c r="EG4">
        <v>751217</v>
      </c>
      <c r="EH4">
        <v>836390</v>
      </c>
      <c r="EI4">
        <v>578032</v>
      </c>
      <c r="EJ4">
        <v>253202</v>
      </c>
      <c r="EK4">
        <v>11538</v>
      </c>
      <c r="EL4">
        <v>11891</v>
      </c>
      <c r="EM4">
        <v>13310</v>
      </c>
      <c r="EN4">
        <v>11959</v>
      </c>
      <c r="EO4">
        <v>9914</v>
      </c>
      <c r="EP4">
        <v>47664</v>
      </c>
      <c r="EQ4">
        <v>304196</v>
      </c>
      <c r="ER4">
        <v>332801</v>
      </c>
      <c r="ES4">
        <v>26021</v>
      </c>
      <c r="ET4">
        <v>123289</v>
      </c>
      <c r="EU4">
        <v>120568</v>
      </c>
      <c r="EV4">
        <v>45546</v>
      </c>
      <c r="EW4">
        <v>183491</v>
      </c>
      <c r="EX4">
        <v>332801</v>
      </c>
    </row>
    <row r="5" spans="1:154" x14ac:dyDescent="0.2">
      <c r="A5" t="s">
        <v>341</v>
      </c>
      <c r="B5" t="s">
        <v>338</v>
      </c>
      <c r="H5">
        <v>92810</v>
      </c>
      <c r="I5">
        <v>2830</v>
      </c>
      <c r="J5">
        <v>5865</v>
      </c>
      <c r="K5">
        <v>522</v>
      </c>
      <c r="L5">
        <v>3632</v>
      </c>
      <c r="M5">
        <v>213</v>
      </c>
      <c r="N5">
        <v>27764</v>
      </c>
      <c r="O5">
        <v>1588</v>
      </c>
      <c r="P5">
        <v>59136</v>
      </c>
      <c r="Q5">
        <v>720</v>
      </c>
      <c r="R5">
        <v>69688</v>
      </c>
      <c r="S5">
        <v>1812</v>
      </c>
      <c r="T5">
        <v>11331</v>
      </c>
      <c r="U5">
        <v>498</v>
      </c>
      <c r="V5">
        <v>225</v>
      </c>
      <c r="W5">
        <v>9</v>
      </c>
      <c r="X5">
        <v>1715</v>
      </c>
      <c r="Y5">
        <v>58</v>
      </c>
      <c r="Z5">
        <v>1374</v>
      </c>
      <c r="AA5">
        <v>159</v>
      </c>
      <c r="AB5">
        <v>8442</v>
      </c>
      <c r="AC5">
        <v>294</v>
      </c>
      <c r="AD5">
        <v>4743</v>
      </c>
      <c r="AE5">
        <v>338</v>
      </c>
      <c r="AF5">
        <v>68366</v>
      </c>
      <c r="AG5">
        <v>1812</v>
      </c>
      <c r="AH5">
        <v>89165</v>
      </c>
      <c r="AI5">
        <v>2537</v>
      </c>
      <c r="AJ5">
        <v>3645</v>
      </c>
      <c r="AK5">
        <v>293</v>
      </c>
      <c r="AL5">
        <v>2674</v>
      </c>
      <c r="AM5">
        <v>116</v>
      </c>
      <c r="AN5">
        <v>971</v>
      </c>
      <c r="AO5">
        <v>177</v>
      </c>
      <c r="AP5">
        <v>45966</v>
      </c>
      <c r="AQ5">
        <v>1521</v>
      </c>
      <c r="AR5">
        <v>46844</v>
      </c>
      <c r="AS5">
        <v>1309</v>
      </c>
      <c r="AT5">
        <v>10030</v>
      </c>
      <c r="AU5">
        <v>228</v>
      </c>
      <c r="AV5">
        <v>82780</v>
      </c>
      <c r="AW5">
        <v>2602</v>
      </c>
      <c r="AX5">
        <v>3224</v>
      </c>
      <c r="AY5">
        <v>265</v>
      </c>
      <c r="AZ5">
        <v>17217</v>
      </c>
      <c r="BA5">
        <v>946</v>
      </c>
      <c r="BB5">
        <v>19074</v>
      </c>
      <c r="BC5">
        <v>410</v>
      </c>
      <c r="BD5">
        <v>23320</v>
      </c>
      <c r="BE5">
        <v>287</v>
      </c>
      <c r="BF5">
        <v>10615</v>
      </c>
      <c r="BG5">
        <v>512</v>
      </c>
      <c r="BH5">
        <v>44016</v>
      </c>
      <c r="BI5">
        <v>1803</v>
      </c>
      <c r="BJ5">
        <v>43025</v>
      </c>
      <c r="BK5">
        <v>1690</v>
      </c>
      <c r="BL5">
        <v>991</v>
      </c>
      <c r="BM5">
        <v>113</v>
      </c>
      <c r="BN5">
        <v>33286</v>
      </c>
      <c r="BO5">
        <v>982</v>
      </c>
      <c r="BP5">
        <v>11775</v>
      </c>
      <c r="BQ5">
        <v>790</v>
      </c>
      <c r="BR5">
        <v>9570</v>
      </c>
      <c r="BS5">
        <v>543</v>
      </c>
      <c r="BT5">
        <v>22991</v>
      </c>
      <c r="BU5">
        <v>503</v>
      </c>
      <c r="BV5">
        <v>54631</v>
      </c>
      <c r="BW5">
        <v>2315</v>
      </c>
      <c r="BX5">
        <v>15188</v>
      </c>
      <c r="BY5">
        <v>12</v>
      </c>
      <c r="BZ5">
        <v>5997</v>
      </c>
      <c r="CA5">
        <v>58</v>
      </c>
      <c r="CB5">
        <v>16994</v>
      </c>
      <c r="CC5">
        <v>445</v>
      </c>
      <c r="CD5">
        <v>6984</v>
      </c>
      <c r="CE5">
        <v>419</v>
      </c>
      <c r="CF5">
        <v>9531</v>
      </c>
      <c r="CG5">
        <v>553</v>
      </c>
      <c r="CH5">
        <v>12168</v>
      </c>
      <c r="CI5">
        <v>459</v>
      </c>
      <c r="CJ5">
        <v>11725</v>
      </c>
      <c r="CK5">
        <v>518</v>
      </c>
      <c r="CL5">
        <v>14223</v>
      </c>
      <c r="CM5">
        <v>366</v>
      </c>
      <c r="CN5">
        <v>15188</v>
      </c>
      <c r="CO5">
        <v>12</v>
      </c>
      <c r="CP5">
        <v>2830</v>
      </c>
      <c r="CQ5">
        <v>89980</v>
      </c>
      <c r="CR5">
        <v>78104</v>
      </c>
      <c r="CS5">
        <v>25899</v>
      </c>
      <c r="CT5">
        <v>84061</v>
      </c>
      <c r="CU5">
        <v>5233</v>
      </c>
      <c r="CV5">
        <v>1343</v>
      </c>
      <c r="CW5">
        <v>2400</v>
      </c>
      <c r="CX5">
        <v>663</v>
      </c>
      <c r="CY5">
        <v>1439</v>
      </c>
      <c r="CZ5">
        <v>228</v>
      </c>
      <c r="DA5">
        <v>1076</v>
      </c>
      <c r="DB5">
        <v>402</v>
      </c>
      <c r="DC5">
        <v>318</v>
      </c>
      <c r="DD5">
        <v>50</v>
      </c>
      <c r="DE5">
        <v>110</v>
      </c>
      <c r="DF5">
        <v>5568</v>
      </c>
      <c r="DG5">
        <v>1924</v>
      </c>
      <c r="DH5">
        <v>820</v>
      </c>
      <c r="DI5">
        <v>4048</v>
      </c>
      <c r="DJ5">
        <v>2844</v>
      </c>
      <c r="DK5">
        <v>929</v>
      </c>
      <c r="DL5">
        <v>1698</v>
      </c>
      <c r="DM5">
        <v>6357</v>
      </c>
      <c r="DN5">
        <v>9877</v>
      </c>
      <c r="DO5">
        <v>3171</v>
      </c>
      <c r="DP5">
        <v>2333</v>
      </c>
      <c r="DQ5">
        <v>7999</v>
      </c>
      <c r="DR5">
        <v>1252</v>
      </c>
      <c r="DS5">
        <v>398</v>
      </c>
      <c r="DT5">
        <v>1696</v>
      </c>
      <c r="DU5">
        <v>33465</v>
      </c>
      <c r="DV5">
        <v>20592</v>
      </c>
      <c r="DW5">
        <v>8969</v>
      </c>
      <c r="DX5">
        <v>2120</v>
      </c>
      <c r="DY5">
        <v>686</v>
      </c>
      <c r="DZ5">
        <v>4039</v>
      </c>
      <c r="EA5">
        <v>380</v>
      </c>
      <c r="EB5">
        <v>2659</v>
      </c>
      <c r="EC5">
        <v>6714</v>
      </c>
      <c r="ED5">
        <v>946</v>
      </c>
      <c r="EE5">
        <v>3719</v>
      </c>
      <c r="EF5">
        <v>11737</v>
      </c>
      <c r="EG5">
        <v>84211</v>
      </c>
      <c r="EH5">
        <v>92861</v>
      </c>
      <c r="EI5">
        <v>83214</v>
      </c>
      <c r="EJ5">
        <v>10562</v>
      </c>
      <c r="EK5">
        <v>715</v>
      </c>
      <c r="EL5">
        <v>423</v>
      </c>
      <c r="EM5">
        <v>577</v>
      </c>
      <c r="EN5">
        <v>318</v>
      </c>
      <c r="EO5">
        <v>209</v>
      </c>
      <c r="EP5">
        <v>1647</v>
      </c>
      <c r="EQ5">
        <v>31319</v>
      </c>
      <c r="ER5">
        <v>33465</v>
      </c>
      <c r="ES5">
        <v>988</v>
      </c>
      <c r="ET5">
        <v>5783</v>
      </c>
      <c r="EU5">
        <v>13500</v>
      </c>
      <c r="EV5">
        <v>8388</v>
      </c>
      <c r="EW5">
        <v>26694</v>
      </c>
      <c r="EX5">
        <v>33465</v>
      </c>
    </row>
    <row r="6" spans="1:154" x14ac:dyDescent="0.2">
      <c r="A6" t="s">
        <v>342</v>
      </c>
      <c r="B6" t="s">
        <v>338</v>
      </c>
      <c r="H6">
        <v>33333</v>
      </c>
      <c r="I6">
        <v>2438</v>
      </c>
      <c r="J6">
        <v>6805</v>
      </c>
      <c r="K6">
        <v>970</v>
      </c>
      <c r="L6">
        <v>4035</v>
      </c>
      <c r="M6">
        <v>716</v>
      </c>
      <c r="N6">
        <v>14615</v>
      </c>
      <c r="O6">
        <v>1238</v>
      </c>
      <c r="P6">
        <v>11745</v>
      </c>
      <c r="Q6">
        <v>224</v>
      </c>
      <c r="R6">
        <v>24365</v>
      </c>
      <c r="S6">
        <v>1191</v>
      </c>
      <c r="T6">
        <v>4266</v>
      </c>
      <c r="U6">
        <v>193</v>
      </c>
      <c r="V6">
        <v>354</v>
      </c>
      <c r="W6">
        <v>98</v>
      </c>
      <c r="X6">
        <v>251</v>
      </c>
      <c r="Y6">
        <v>25</v>
      </c>
      <c r="Z6">
        <v>1244</v>
      </c>
      <c r="AA6">
        <v>387</v>
      </c>
      <c r="AB6">
        <v>2846</v>
      </c>
      <c r="AC6">
        <v>544</v>
      </c>
      <c r="AD6">
        <v>3116</v>
      </c>
      <c r="AE6">
        <v>1030</v>
      </c>
      <c r="AF6">
        <v>24179</v>
      </c>
      <c r="AG6">
        <v>1162</v>
      </c>
      <c r="AH6">
        <v>31280</v>
      </c>
      <c r="AI6">
        <v>1455</v>
      </c>
      <c r="AJ6">
        <v>2053</v>
      </c>
      <c r="AK6">
        <v>983</v>
      </c>
      <c r="AL6">
        <v>540</v>
      </c>
      <c r="AM6">
        <v>37</v>
      </c>
      <c r="AN6">
        <v>1513</v>
      </c>
      <c r="AO6">
        <v>946</v>
      </c>
      <c r="AP6">
        <v>16375</v>
      </c>
      <c r="AQ6">
        <v>1467</v>
      </c>
      <c r="AR6">
        <v>16958</v>
      </c>
      <c r="AS6">
        <v>971</v>
      </c>
      <c r="AT6">
        <v>4979</v>
      </c>
      <c r="AU6">
        <v>190</v>
      </c>
      <c r="AV6">
        <v>28354</v>
      </c>
      <c r="AW6">
        <v>2248</v>
      </c>
      <c r="AX6">
        <v>3612</v>
      </c>
      <c r="AY6">
        <v>456</v>
      </c>
      <c r="AZ6">
        <v>9063</v>
      </c>
      <c r="BA6">
        <v>821</v>
      </c>
      <c r="BB6">
        <v>6037</v>
      </c>
      <c r="BC6">
        <v>363</v>
      </c>
      <c r="BD6">
        <v>3708</v>
      </c>
      <c r="BE6">
        <v>39</v>
      </c>
      <c r="BF6">
        <v>4002</v>
      </c>
      <c r="BG6">
        <v>372</v>
      </c>
      <c r="BH6">
        <v>15294</v>
      </c>
      <c r="BI6">
        <v>1631</v>
      </c>
      <c r="BJ6">
        <v>14454</v>
      </c>
      <c r="BK6">
        <v>1533</v>
      </c>
      <c r="BL6">
        <v>840</v>
      </c>
      <c r="BM6">
        <v>98</v>
      </c>
      <c r="BN6">
        <v>11112</v>
      </c>
      <c r="BO6">
        <v>1021</v>
      </c>
      <c r="BP6">
        <v>4448</v>
      </c>
      <c r="BQ6">
        <v>604</v>
      </c>
      <c r="BR6">
        <v>3736</v>
      </c>
      <c r="BS6">
        <v>378</v>
      </c>
      <c r="BT6">
        <v>8396</v>
      </c>
      <c r="BU6">
        <v>377</v>
      </c>
      <c r="BV6">
        <v>19296</v>
      </c>
      <c r="BW6">
        <v>2003</v>
      </c>
      <c r="BX6">
        <v>5641</v>
      </c>
      <c r="BY6">
        <v>58</v>
      </c>
      <c r="BZ6">
        <v>2635</v>
      </c>
      <c r="CA6">
        <v>98</v>
      </c>
      <c r="CB6">
        <v>5761</v>
      </c>
      <c r="CC6">
        <v>279</v>
      </c>
      <c r="CD6">
        <v>2517</v>
      </c>
      <c r="CE6">
        <v>382</v>
      </c>
      <c r="CF6">
        <v>3741</v>
      </c>
      <c r="CG6">
        <v>501</v>
      </c>
      <c r="CH6">
        <v>4114</v>
      </c>
      <c r="CI6">
        <v>571</v>
      </c>
      <c r="CJ6">
        <v>4039</v>
      </c>
      <c r="CK6">
        <v>239</v>
      </c>
      <c r="CL6">
        <v>4885</v>
      </c>
      <c r="CM6">
        <v>310</v>
      </c>
      <c r="CN6">
        <v>5641</v>
      </c>
      <c r="CO6">
        <v>58</v>
      </c>
      <c r="CP6">
        <v>2438</v>
      </c>
      <c r="CQ6">
        <v>30895</v>
      </c>
      <c r="CR6">
        <v>18764</v>
      </c>
      <c r="CS6">
        <v>16940</v>
      </c>
      <c r="CT6">
        <v>28823</v>
      </c>
      <c r="CU6">
        <v>2686</v>
      </c>
      <c r="CV6">
        <v>1383</v>
      </c>
      <c r="CW6">
        <v>2221</v>
      </c>
      <c r="CX6">
        <v>1293</v>
      </c>
      <c r="CY6">
        <v>372</v>
      </c>
      <c r="CZ6">
        <v>68</v>
      </c>
      <c r="DA6">
        <v>36</v>
      </c>
      <c r="DB6">
        <v>20</v>
      </c>
      <c r="DC6">
        <v>57</v>
      </c>
      <c r="DD6">
        <v>2</v>
      </c>
      <c r="DE6">
        <v>703</v>
      </c>
      <c r="DF6">
        <v>2203</v>
      </c>
      <c r="DG6">
        <v>1152</v>
      </c>
      <c r="DH6">
        <v>356</v>
      </c>
      <c r="DI6">
        <v>2102</v>
      </c>
      <c r="DJ6">
        <v>988</v>
      </c>
      <c r="DK6">
        <v>122</v>
      </c>
      <c r="DL6">
        <v>509</v>
      </c>
      <c r="DM6">
        <v>1522</v>
      </c>
      <c r="DN6">
        <v>3249</v>
      </c>
      <c r="DO6">
        <v>837</v>
      </c>
      <c r="DP6">
        <v>994</v>
      </c>
      <c r="DQ6">
        <v>1222</v>
      </c>
      <c r="DR6">
        <v>683</v>
      </c>
      <c r="DS6">
        <v>511</v>
      </c>
      <c r="DT6">
        <v>2202</v>
      </c>
      <c r="DU6">
        <v>12495</v>
      </c>
      <c r="DV6">
        <v>5713</v>
      </c>
      <c r="DW6">
        <v>1911</v>
      </c>
      <c r="DX6">
        <v>863</v>
      </c>
      <c r="DY6">
        <v>431</v>
      </c>
      <c r="DZ6">
        <v>2234</v>
      </c>
      <c r="EA6">
        <v>113</v>
      </c>
      <c r="EB6">
        <v>1687</v>
      </c>
      <c r="EC6">
        <v>3685</v>
      </c>
      <c r="ED6">
        <v>996</v>
      </c>
      <c r="EE6">
        <v>1913</v>
      </c>
      <c r="EF6">
        <v>4011</v>
      </c>
      <c r="EG6">
        <v>30147</v>
      </c>
      <c r="EH6">
        <v>33122</v>
      </c>
      <c r="EI6">
        <v>24571</v>
      </c>
      <c r="EJ6">
        <v>8517</v>
      </c>
      <c r="EK6">
        <v>362</v>
      </c>
      <c r="EL6">
        <v>406</v>
      </c>
      <c r="EM6">
        <v>394</v>
      </c>
      <c r="EN6">
        <v>262</v>
      </c>
      <c r="EO6">
        <v>595</v>
      </c>
      <c r="EP6">
        <v>1201</v>
      </c>
      <c r="EQ6">
        <v>11032</v>
      </c>
      <c r="ER6">
        <v>12495</v>
      </c>
      <c r="ES6">
        <v>692</v>
      </c>
      <c r="ET6">
        <v>3940</v>
      </c>
      <c r="EU6">
        <v>4018</v>
      </c>
      <c r="EV6">
        <v>2510</v>
      </c>
      <c r="EW6">
        <v>7863</v>
      </c>
      <c r="EX6">
        <v>12495</v>
      </c>
    </row>
    <row r="7" spans="1:154" x14ac:dyDescent="0.2">
      <c r="A7" t="s">
        <v>343</v>
      </c>
      <c r="B7" t="s">
        <v>338</v>
      </c>
      <c r="H7">
        <v>172747</v>
      </c>
      <c r="I7">
        <v>5011</v>
      </c>
      <c r="J7">
        <v>13164</v>
      </c>
      <c r="K7">
        <v>1058</v>
      </c>
      <c r="L7">
        <v>8942</v>
      </c>
      <c r="M7">
        <v>789</v>
      </c>
      <c r="N7">
        <v>49222</v>
      </c>
      <c r="O7">
        <v>2072</v>
      </c>
      <c r="P7">
        <v>108583</v>
      </c>
      <c r="Q7">
        <v>1766</v>
      </c>
      <c r="R7">
        <v>148844</v>
      </c>
      <c r="S7">
        <v>3512</v>
      </c>
      <c r="T7">
        <v>6484</v>
      </c>
      <c r="U7">
        <v>252</v>
      </c>
      <c r="V7">
        <v>379</v>
      </c>
      <c r="W7">
        <v>116</v>
      </c>
      <c r="X7">
        <v>4197</v>
      </c>
      <c r="Y7">
        <v>244</v>
      </c>
      <c r="Z7">
        <v>3796</v>
      </c>
      <c r="AA7">
        <v>499</v>
      </c>
      <c r="AB7">
        <v>9036</v>
      </c>
      <c r="AC7">
        <v>386</v>
      </c>
      <c r="AD7">
        <v>8804</v>
      </c>
      <c r="AE7">
        <v>983</v>
      </c>
      <c r="AF7">
        <v>146438</v>
      </c>
      <c r="AG7">
        <v>3459</v>
      </c>
      <c r="AH7">
        <v>163200</v>
      </c>
      <c r="AI7">
        <v>3519</v>
      </c>
      <c r="AJ7">
        <v>9547</v>
      </c>
      <c r="AK7">
        <v>1492</v>
      </c>
      <c r="AL7">
        <v>5498</v>
      </c>
      <c r="AM7">
        <v>422</v>
      </c>
      <c r="AN7">
        <v>4049</v>
      </c>
      <c r="AO7">
        <v>1070</v>
      </c>
      <c r="AP7">
        <v>85599</v>
      </c>
      <c r="AQ7">
        <v>2568</v>
      </c>
      <c r="AR7">
        <v>87148</v>
      </c>
      <c r="AS7">
        <v>2443</v>
      </c>
      <c r="AT7">
        <v>21465</v>
      </c>
      <c r="AU7">
        <v>276</v>
      </c>
      <c r="AV7">
        <v>151282</v>
      </c>
      <c r="AW7">
        <v>4735</v>
      </c>
      <c r="AX7">
        <v>5284</v>
      </c>
      <c r="AY7">
        <v>717</v>
      </c>
      <c r="AZ7">
        <v>32472</v>
      </c>
      <c r="BA7">
        <v>1161</v>
      </c>
      <c r="BB7">
        <v>32216</v>
      </c>
      <c r="BC7">
        <v>824</v>
      </c>
      <c r="BD7">
        <v>48524</v>
      </c>
      <c r="BE7">
        <v>774</v>
      </c>
      <c r="BF7">
        <v>16209</v>
      </c>
      <c r="BG7">
        <v>1095</v>
      </c>
      <c r="BH7">
        <v>85564</v>
      </c>
      <c r="BI7">
        <v>3119</v>
      </c>
      <c r="BJ7">
        <v>82751</v>
      </c>
      <c r="BK7">
        <v>2792</v>
      </c>
      <c r="BL7">
        <v>2813</v>
      </c>
      <c r="BM7">
        <v>327</v>
      </c>
      <c r="BN7">
        <v>64790</v>
      </c>
      <c r="BO7">
        <v>1803</v>
      </c>
      <c r="BP7">
        <v>22956</v>
      </c>
      <c r="BQ7">
        <v>1468</v>
      </c>
      <c r="BR7">
        <v>14027</v>
      </c>
      <c r="BS7">
        <v>943</v>
      </c>
      <c r="BT7">
        <v>40544</v>
      </c>
      <c r="BU7">
        <v>734</v>
      </c>
      <c r="BV7">
        <v>101773</v>
      </c>
      <c r="BW7">
        <v>4214</v>
      </c>
      <c r="BX7">
        <v>30430</v>
      </c>
      <c r="BY7">
        <v>63</v>
      </c>
      <c r="BZ7">
        <v>11779</v>
      </c>
      <c r="CA7">
        <v>174</v>
      </c>
      <c r="CB7">
        <v>28765</v>
      </c>
      <c r="CC7">
        <v>560</v>
      </c>
      <c r="CD7">
        <v>13707</v>
      </c>
      <c r="CE7">
        <v>801</v>
      </c>
      <c r="CF7">
        <v>17746</v>
      </c>
      <c r="CG7">
        <v>759</v>
      </c>
      <c r="CH7">
        <v>22202</v>
      </c>
      <c r="CI7">
        <v>1013</v>
      </c>
      <c r="CJ7">
        <v>22087</v>
      </c>
      <c r="CK7">
        <v>970</v>
      </c>
      <c r="CL7">
        <v>26031</v>
      </c>
      <c r="CM7">
        <v>671</v>
      </c>
      <c r="CN7">
        <v>30430</v>
      </c>
      <c r="CO7">
        <v>63</v>
      </c>
      <c r="CP7">
        <v>5011</v>
      </c>
      <c r="CQ7">
        <v>167736</v>
      </c>
      <c r="CR7">
        <v>145992</v>
      </c>
      <c r="CS7">
        <v>47666</v>
      </c>
      <c r="CT7">
        <v>154367</v>
      </c>
      <c r="CU7">
        <v>11424</v>
      </c>
      <c r="CV7">
        <v>3100</v>
      </c>
      <c r="CW7">
        <v>4850</v>
      </c>
      <c r="CX7">
        <v>1569</v>
      </c>
      <c r="CY7">
        <v>4098</v>
      </c>
      <c r="CZ7">
        <v>733</v>
      </c>
      <c r="DA7">
        <v>1669</v>
      </c>
      <c r="DB7">
        <v>633</v>
      </c>
      <c r="DC7">
        <v>807</v>
      </c>
      <c r="DD7">
        <v>165</v>
      </c>
      <c r="DE7">
        <v>1059</v>
      </c>
      <c r="DF7">
        <v>9087</v>
      </c>
      <c r="DG7">
        <v>5793</v>
      </c>
      <c r="DH7">
        <v>1855</v>
      </c>
      <c r="DI7">
        <v>8601</v>
      </c>
      <c r="DJ7">
        <v>3439</v>
      </c>
      <c r="DK7">
        <v>1515</v>
      </c>
      <c r="DL7">
        <v>6385</v>
      </c>
      <c r="DM7">
        <v>13276</v>
      </c>
      <c r="DN7">
        <v>22578</v>
      </c>
      <c r="DO7">
        <v>5914</v>
      </c>
      <c r="DP7">
        <v>4413</v>
      </c>
      <c r="DQ7">
        <v>8026</v>
      </c>
      <c r="DR7">
        <v>1481</v>
      </c>
      <c r="DS7">
        <v>764</v>
      </c>
      <c r="DT7">
        <v>3352</v>
      </c>
      <c r="DU7">
        <v>64285</v>
      </c>
      <c r="DV7">
        <v>39549</v>
      </c>
      <c r="DW7">
        <v>15749</v>
      </c>
      <c r="DX7">
        <v>3614</v>
      </c>
      <c r="DY7">
        <v>1304</v>
      </c>
      <c r="DZ7">
        <v>8273</v>
      </c>
      <c r="EA7">
        <v>441</v>
      </c>
      <c r="EB7">
        <v>6318</v>
      </c>
      <c r="EC7">
        <v>12849</v>
      </c>
      <c r="ED7">
        <v>2186</v>
      </c>
      <c r="EE7">
        <v>7904</v>
      </c>
      <c r="EF7">
        <v>21240</v>
      </c>
      <c r="EG7">
        <v>161815</v>
      </c>
      <c r="EH7">
        <v>173775</v>
      </c>
      <c r="EI7">
        <v>150645</v>
      </c>
      <c r="EJ7">
        <v>20575</v>
      </c>
      <c r="EK7">
        <v>1584</v>
      </c>
      <c r="EL7">
        <v>930</v>
      </c>
      <c r="EM7">
        <v>1180</v>
      </c>
      <c r="EN7">
        <v>1071</v>
      </c>
      <c r="EO7">
        <v>772</v>
      </c>
      <c r="EP7">
        <v>3829</v>
      </c>
      <c r="EQ7">
        <v>59459</v>
      </c>
      <c r="ER7">
        <v>64285</v>
      </c>
      <c r="ES7">
        <v>2099</v>
      </c>
      <c r="ET7">
        <v>14172</v>
      </c>
      <c r="EU7">
        <v>25485</v>
      </c>
      <c r="EV7">
        <v>13962</v>
      </c>
      <c r="EW7">
        <v>48014</v>
      </c>
      <c r="EX7">
        <v>64285</v>
      </c>
    </row>
    <row r="8" spans="1:154" x14ac:dyDescent="0.2">
      <c r="A8" t="s">
        <v>344</v>
      </c>
      <c r="B8" t="s">
        <v>338</v>
      </c>
      <c r="H8">
        <v>103637</v>
      </c>
      <c r="I8">
        <v>3739</v>
      </c>
      <c r="J8">
        <v>16033</v>
      </c>
      <c r="K8">
        <v>1287</v>
      </c>
      <c r="L8">
        <v>11231</v>
      </c>
      <c r="M8">
        <v>859</v>
      </c>
      <c r="N8">
        <v>38128</v>
      </c>
      <c r="O8">
        <v>1556</v>
      </c>
      <c r="P8">
        <v>49256</v>
      </c>
      <c r="Q8">
        <v>896</v>
      </c>
      <c r="R8">
        <v>84829</v>
      </c>
      <c r="S8">
        <v>2925</v>
      </c>
      <c r="T8">
        <v>7167</v>
      </c>
      <c r="U8">
        <v>245</v>
      </c>
      <c r="V8">
        <v>100</v>
      </c>
      <c r="W8">
        <v>0</v>
      </c>
      <c r="X8">
        <v>1293</v>
      </c>
      <c r="Y8">
        <v>124</v>
      </c>
      <c r="Z8">
        <v>2777</v>
      </c>
      <c r="AA8">
        <v>285</v>
      </c>
      <c r="AB8">
        <v>7434</v>
      </c>
      <c r="AC8">
        <v>160</v>
      </c>
      <c r="AD8">
        <v>5840</v>
      </c>
      <c r="AE8">
        <v>326</v>
      </c>
      <c r="AF8">
        <v>83481</v>
      </c>
      <c r="AG8">
        <v>2918</v>
      </c>
      <c r="AH8">
        <v>99545</v>
      </c>
      <c r="AI8">
        <v>3329</v>
      </c>
      <c r="AJ8">
        <v>4092</v>
      </c>
      <c r="AK8">
        <v>410</v>
      </c>
      <c r="AL8">
        <v>2408</v>
      </c>
      <c r="AM8">
        <v>204</v>
      </c>
      <c r="AN8">
        <v>1684</v>
      </c>
      <c r="AO8">
        <v>206</v>
      </c>
      <c r="AP8">
        <v>51055</v>
      </c>
      <c r="AQ8">
        <v>2029</v>
      </c>
      <c r="AR8">
        <v>52582</v>
      </c>
      <c r="AS8">
        <v>1710</v>
      </c>
      <c r="AT8">
        <v>13595</v>
      </c>
      <c r="AU8">
        <v>180</v>
      </c>
      <c r="AV8">
        <v>90042</v>
      </c>
      <c r="AW8">
        <v>3559</v>
      </c>
      <c r="AX8">
        <v>5713</v>
      </c>
      <c r="AY8">
        <v>626</v>
      </c>
      <c r="AZ8">
        <v>24960</v>
      </c>
      <c r="BA8">
        <v>1152</v>
      </c>
      <c r="BB8">
        <v>20271</v>
      </c>
      <c r="BC8">
        <v>614</v>
      </c>
      <c r="BD8">
        <v>19950</v>
      </c>
      <c r="BE8">
        <v>270</v>
      </c>
      <c r="BF8">
        <v>13624</v>
      </c>
      <c r="BG8">
        <v>947</v>
      </c>
      <c r="BH8">
        <v>48075</v>
      </c>
      <c r="BI8">
        <v>2000</v>
      </c>
      <c r="BJ8">
        <v>45369</v>
      </c>
      <c r="BK8">
        <v>1618</v>
      </c>
      <c r="BL8">
        <v>2706</v>
      </c>
      <c r="BM8">
        <v>382</v>
      </c>
      <c r="BN8">
        <v>36138</v>
      </c>
      <c r="BO8">
        <v>1216</v>
      </c>
      <c r="BP8">
        <v>12321</v>
      </c>
      <c r="BQ8">
        <v>721</v>
      </c>
      <c r="BR8">
        <v>13240</v>
      </c>
      <c r="BS8">
        <v>1010</v>
      </c>
      <c r="BT8">
        <v>24556</v>
      </c>
      <c r="BU8">
        <v>731</v>
      </c>
      <c r="BV8">
        <v>61699</v>
      </c>
      <c r="BW8">
        <v>2947</v>
      </c>
      <c r="BX8">
        <v>17382</v>
      </c>
      <c r="BY8">
        <v>61</v>
      </c>
      <c r="BZ8">
        <v>7083</v>
      </c>
      <c r="CA8">
        <v>291</v>
      </c>
      <c r="CB8">
        <v>17473</v>
      </c>
      <c r="CC8">
        <v>440</v>
      </c>
      <c r="CD8">
        <v>8187</v>
      </c>
      <c r="CE8">
        <v>346</v>
      </c>
      <c r="CF8">
        <v>11568</v>
      </c>
      <c r="CG8">
        <v>807</v>
      </c>
      <c r="CH8">
        <v>12828</v>
      </c>
      <c r="CI8">
        <v>592</v>
      </c>
      <c r="CJ8">
        <v>13465</v>
      </c>
      <c r="CK8">
        <v>538</v>
      </c>
      <c r="CL8">
        <v>15651</v>
      </c>
      <c r="CM8">
        <v>664</v>
      </c>
      <c r="CN8">
        <v>17382</v>
      </c>
      <c r="CO8">
        <v>61</v>
      </c>
      <c r="CP8">
        <v>3739</v>
      </c>
      <c r="CQ8">
        <v>99898</v>
      </c>
      <c r="CR8">
        <v>75140</v>
      </c>
      <c r="CS8">
        <v>39114</v>
      </c>
      <c r="CT8">
        <v>92183</v>
      </c>
      <c r="CU8">
        <v>6878</v>
      </c>
      <c r="CV8">
        <v>2246</v>
      </c>
      <c r="CW8">
        <v>3260</v>
      </c>
      <c r="CX8">
        <v>947</v>
      </c>
      <c r="CY8">
        <v>2033</v>
      </c>
      <c r="CZ8">
        <v>649</v>
      </c>
      <c r="DA8">
        <v>972</v>
      </c>
      <c r="DB8">
        <v>385</v>
      </c>
      <c r="DC8">
        <v>613</v>
      </c>
      <c r="DD8">
        <v>265</v>
      </c>
      <c r="DE8">
        <v>637</v>
      </c>
      <c r="DF8">
        <v>3947</v>
      </c>
      <c r="DG8">
        <v>5568</v>
      </c>
      <c r="DH8">
        <v>885</v>
      </c>
      <c r="DI8">
        <v>5704</v>
      </c>
      <c r="DJ8">
        <v>3455</v>
      </c>
      <c r="DK8">
        <v>476</v>
      </c>
      <c r="DL8">
        <v>2912</v>
      </c>
      <c r="DM8">
        <v>5183</v>
      </c>
      <c r="DN8">
        <v>10119</v>
      </c>
      <c r="DO8">
        <v>3765</v>
      </c>
      <c r="DP8">
        <v>2232</v>
      </c>
      <c r="DQ8">
        <v>4922</v>
      </c>
      <c r="DR8">
        <v>2393</v>
      </c>
      <c r="DS8">
        <v>1490</v>
      </c>
      <c r="DT8">
        <v>5452</v>
      </c>
      <c r="DU8">
        <v>40595</v>
      </c>
      <c r="DV8">
        <v>21032</v>
      </c>
      <c r="DW8">
        <v>7307</v>
      </c>
      <c r="DX8">
        <v>3110</v>
      </c>
      <c r="DY8">
        <v>1122</v>
      </c>
      <c r="DZ8">
        <v>6939</v>
      </c>
      <c r="EA8">
        <v>581</v>
      </c>
      <c r="EB8">
        <v>4978</v>
      </c>
      <c r="EC8">
        <v>9514</v>
      </c>
      <c r="ED8">
        <v>1908</v>
      </c>
      <c r="EE8">
        <v>5007</v>
      </c>
      <c r="EF8">
        <v>12477</v>
      </c>
      <c r="EG8">
        <v>95700</v>
      </c>
      <c r="EH8">
        <v>103843</v>
      </c>
      <c r="EI8">
        <v>79387</v>
      </c>
      <c r="EJ8">
        <v>23861</v>
      </c>
      <c r="EK8">
        <v>1292</v>
      </c>
      <c r="EL8">
        <v>812</v>
      </c>
      <c r="EM8">
        <v>1522</v>
      </c>
      <c r="EN8">
        <v>1038</v>
      </c>
      <c r="EO8">
        <v>918</v>
      </c>
      <c r="EP8">
        <v>3669</v>
      </c>
      <c r="EQ8">
        <v>37071</v>
      </c>
      <c r="ER8">
        <v>40595</v>
      </c>
      <c r="ES8">
        <v>1973</v>
      </c>
      <c r="ET8">
        <v>11440</v>
      </c>
      <c r="EU8">
        <v>15391</v>
      </c>
      <c r="EV8">
        <v>7413</v>
      </c>
      <c r="EW8">
        <v>27182</v>
      </c>
      <c r="EX8">
        <v>40595</v>
      </c>
    </row>
    <row r="9" spans="1:154" x14ac:dyDescent="0.2">
      <c r="A9" t="s">
        <v>345</v>
      </c>
      <c r="B9" t="s">
        <v>338</v>
      </c>
      <c r="H9">
        <v>167695</v>
      </c>
      <c r="I9">
        <v>7767</v>
      </c>
      <c r="J9">
        <v>17114</v>
      </c>
      <c r="K9">
        <v>1714</v>
      </c>
      <c r="L9">
        <v>11636</v>
      </c>
      <c r="M9">
        <v>1158</v>
      </c>
      <c r="N9">
        <v>47989</v>
      </c>
      <c r="O9">
        <v>2671</v>
      </c>
      <c r="P9">
        <v>102366</v>
      </c>
      <c r="Q9">
        <v>3382</v>
      </c>
      <c r="R9">
        <v>55532</v>
      </c>
      <c r="S9">
        <v>2098</v>
      </c>
      <c r="T9">
        <v>82982</v>
      </c>
      <c r="U9">
        <v>3541</v>
      </c>
      <c r="V9">
        <v>1002</v>
      </c>
      <c r="W9">
        <v>89</v>
      </c>
      <c r="X9">
        <v>5609</v>
      </c>
      <c r="Y9">
        <v>213</v>
      </c>
      <c r="Z9">
        <v>4214</v>
      </c>
      <c r="AA9">
        <v>1094</v>
      </c>
      <c r="AB9">
        <v>18221</v>
      </c>
      <c r="AC9">
        <v>732</v>
      </c>
      <c r="AD9">
        <v>13241</v>
      </c>
      <c r="AE9">
        <v>1766</v>
      </c>
      <c r="AF9">
        <v>53257</v>
      </c>
      <c r="AG9">
        <v>1960</v>
      </c>
      <c r="AH9">
        <v>153304</v>
      </c>
      <c r="AI9">
        <v>6090</v>
      </c>
      <c r="AJ9">
        <v>14391</v>
      </c>
      <c r="AK9">
        <v>1677</v>
      </c>
      <c r="AL9">
        <v>8633</v>
      </c>
      <c r="AM9">
        <v>599</v>
      </c>
      <c r="AN9">
        <v>5758</v>
      </c>
      <c r="AO9">
        <v>1078</v>
      </c>
      <c r="AP9">
        <v>79977</v>
      </c>
      <c r="AQ9">
        <v>4398</v>
      </c>
      <c r="AR9">
        <v>87718</v>
      </c>
      <c r="AS9">
        <v>3369</v>
      </c>
      <c r="AT9">
        <v>18860</v>
      </c>
      <c r="AU9">
        <v>687</v>
      </c>
      <c r="AV9">
        <v>148835</v>
      </c>
      <c r="AW9">
        <v>7080</v>
      </c>
      <c r="AX9">
        <v>6186</v>
      </c>
      <c r="AY9">
        <v>856</v>
      </c>
      <c r="AZ9">
        <v>32620</v>
      </c>
      <c r="BA9">
        <v>2163</v>
      </c>
      <c r="BB9">
        <v>35329</v>
      </c>
      <c r="BC9">
        <v>1069</v>
      </c>
      <c r="BD9">
        <v>37802</v>
      </c>
      <c r="BE9">
        <v>874</v>
      </c>
      <c r="BF9">
        <v>17197</v>
      </c>
      <c r="BG9">
        <v>1675</v>
      </c>
      <c r="BH9">
        <v>84517</v>
      </c>
      <c r="BI9">
        <v>4392</v>
      </c>
      <c r="BJ9">
        <v>80815</v>
      </c>
      <c r="BK9">
        <v>3834</v>
      </c>
      <c r="BL9">
        <v>3702</v>
      </c>
      <c r="BM9">
        <v>558</v>
      </c>
      <c r="BN9">
        <v>66454</v>
      </c>
      <c r="BO9">
        <v>2762</v>
      </c>
      <c r="BP9">
        <v>18401</v>
      </c>
      <c r="BQ9">
        <v>1718</v>
      </c>
      <c r="BR9">
        <v>16859</v>
      </c>
      <c r="BS9">
        <v>1587</v>
      </c>
      <c r="BT9">
        <v>43012</v>
      </c>
      <c r="BU9">
        <v>1637</v>
      </c>
      <c r="BV9">
        <v>101714</v>
      </c>
      <c r="BW9">
        <v>6067</v>
      </c>
      <c r="BX9">
        <v>22969</v>
      </c>
      <c r="BY9">
        <v>63</v>
      </c>
      <c r="BZ9">
        <v>11654</v>
      </c>
      <c r="CA9">
        <v>447</v>
      </c>
      <c r="CB9">
        <v>31358</v>
      </c>
      <c r="CC9">
        <v>1190</v>
      </c>
      <c r="CD9">
        <v>12746</v>
      </c>
      <c r="CE9">
        <v>1168</v>
      </c>
      <c r="CF9">
        <v>18616</v>
      </c>
      <c r="CG9">
        <v>1596</v>
      </c>
      <c r="CH9">
        <v>22918</v>
      </c>
      <c r="CI9">
        <v>1322</v>
      </c>
      <c r="CJ9">
        <v>23454</v>
      </c>
      <c r="CK9">
        <v>1181</v>
      </c>
      <c r="CL9">
        <v>23980</v>
      </c>
      <c r="CM9">
        <v>800</v>
      </c>
      <c r="CN9">
        <v>22969</v>
      </c>
      <c r="CO9">
        <v>63</v>
      </c>
      <c r="CP9">
        <v>7767</v>
      </c>
      <c r="CQ9">
        <v>159928</v>
      </c>
      <c r="CR9">
        <v>135944</v>
      </c>
      <c r="CS9">
        <v>50898</v>
      </c>
      <c r="CT9">
        <v>144298</v>
      </c>
      <c r="CU9">
        <v>16424</v>
      </c>
      <c r="CV9">
        <v>4831</v>
      </c>
      <c r="CW9">
        <v>7397</v>
      </c>
      <c r="CX9">
        <v>2656</v>
      </c>
      <c r="CY9">
        <v>3679</v>
      </c>
      <c r="CZ9">
        <v>1119</v>
      </c>
      <c r="DA9">
        <v>3152</v>
      </c>
      <c r="DB9">
        <v>879</v>
      </c>
      <c r="DC9">
        <v>2196</v>
      </c>
      <c r="DD9">
        <v>177</v>
      </c>
      <c r="DE9">
        <v>264</v>
      </c>
      <c r="DF9">
        <v>6124</v>
      </c>
      <c r="DG9">
        <v>2248</v>
      </c>
      <c r="DH9">
        <v>1171</v>
      </c>
      <c r="DI9">
        <v>7998</v>
      </c>
      <c r="DJ9">
        <v>5710</v>
      </c>
      <c r="DK9">
        <v>1068</v>
      </c>
      <c r="DL9">
        <v>4616</v>
      </c>
      <c r="DM9">
        <v>12446</v>
      </c>
      <c r="DN9">
        <v>17747</v>
      </c>
      <c r="DO9">
        <v>6383</v>
      </c>
      <c r="DP9">
        <v>4450</v>
      </c>
      <c r="DQ9">
        <v>17457</v>
      </c>
      <c r="DR9">
        <v>2578</v>
      </c>
      <c r="DS9">
        <v>1536</v>
      </c>
      <c r="DT9">
        <v>5885</v>
      </c>
      <c r="DU9">
        <v>60875</v>
      </c>
      <c r="DV9">
        <v>31406</v>
      </c>
      <c r="DW9">
        <v>14137</v>
      </c>
      <c r="DX9">
        <v>3768</v>
      </c>
      <c r="DY9">
        <v>1484</v>
      </c>
      <c r="DZ9">
        <v>8433</v>
      </c>
      <c r="EA9">
        <v>563</v>
      </c>
      <c r="EB9">
        <v>6054</v>
      </c>
      <c r="EC9">
        <v>17268</v>
      </c>
      <c r="ED9">
        <v>3508</v>
      </c>
      <c r="EE9">
        <v>8857</v>
      </c>
      <c r="EF9">
        <v>22268</v>
      </c>
      <c r="EG9">
        <v>149736</v>
      </c>
      <c r="EH9">
        <v>166612</v>
      </c>
      <c r="EI9">
        <v>143649</v>
      </c>
      <c r="EJ9">
        <v>25455</v>
      </c>
      <c r="EK9">
        <v>1042</v>
      </c>
      <c r="EL9">
        <v>915</v>
      </c>
      <c r="EM9">
        <v>1528</v>
      </c>
      <c r="EN9">
        <v>1892</v>
      </c>
      <c r="EO9">
        <v>580</v>
      </c>
      <c r="EP9">
        <v>4074</v>
      </c>
      <c r="EQ9">
        <v>56848</v>
      </c>
      <c r="ER9">
        <v>60875</v>
      </c>
      <c r="ES9">
        <v>2358</v>
      </c>
      <c r="ET9">
        <v>15587</v>
      </c>
      <c r="EU9">
        <v>23656</v>
      </c>
      <c r="EV9">
        <v>11801</v>
      </c>
      <c r="EW9">
        <v>42930</v>
      </c>
      <c r="EX9">
        <v>60875</v>
      </c>
    </row>
    <row r="10" spans="1:154" x14ac:dyDescent="0.2">
      <c r="A10" t="s">
        <v>346</v>
      </c>
      <c r="B10" t="s">
        <v>338</v>
      </c>
      <c r="H10">
        <v>32441</v>
      </c>
      <c r="I10">
        <v>1798</v>
      </c>
      <c r="J10">
        <v>7817</v>
      </c>
      <c r="K10">
        <v>285</v>
      </c>
      <c r="L10">
        <v>5528</v>
      </c>
      <c r="M10">
        <v>182</v>
      </c>
      <c r="N10">
        <v>13843</v>
      </c>
      <c r="O10">
        <v>1018</v>
      </c>
      <c r="P10">
        <v>10595</v>
      </c>
      <c r="Q10">
        <v>495</v>
      </c>
      <c r="R10">
        <v>20015</v>
      </c>
      <c r="S10">
        <v>1028</v>
      </c>
      <c r="T10">
        <v>8022</v>
      </c>
      <c r="U10">
        <v>401</v>
      </c>
      <c r="V10">
        <v>0</v>
      </c>
      <c r="W10">
        <v>0</v>
      </c>
      <c r="X10">
        <v>381</v>
      </c>
      <c r="Y10">
        <v>0</v>
      </c>
      <c r="Z10">
        <v>1241</v>
      </c>
      <c r="AA10">
        <v>155</v>
      </c>
      <c r="AB10">
        <v>2776</v>
      </c>
      <c r="AC10">
        <v>214</v>
      </c>
      <c r="AD10">
        <v>1974</v>
      </c>
      <c r="AE10">
        <v>332</v>
      </c>
      <c r="AF10">
        <v>19725</v>
      </c>
      <c r="AG10">
        <v>1028</v>
      </c>
      <c r="AH10">
        <v>30983</v>
      </c>
      <c r="AI10">
        <v>1468</v>
      </c>
      <c r="AJ10">
        <v>1458</v>
      </c>
      <c r="AK10">
        <v>330</v>
      </c>
      <c r="AL10">
        <v>601</v>
      </c>
      <c r="AM10">
        <v>0</v>
      </c>
      <c r="AN10">
        <v>857</v>
      </c>
      <c r="AO10">
        <v>330</v>
      </c>
      <c r="AP10">
        <v>14877</v>
      </c>
      <c r="AQ10">
        <v>1119</v>
      </c>
      <c r="AR10">
        <v>17564</v>
      </c>
      <c r="AS10">
        <v>679</v>
      </c>
      <c r="AT10">
        <v>5421</v>
      </c>
      <c r="AU10">
        <v>37</v>
      </c>
      <c r="AV10">
        <v>27020</v>
      </c>
      <c r="AW10">
        <v>1761</v>
      </c>
      <c r="AX10">
        <v>3114</v>
      </c>
      <c r="AY10">
        <v>223</v>
      </c>
      <c r="AZ10">
        <v>9068</v>
      </c>
      <c r="BA10">
        <v>706</v>
      </c>
      <c r="BB10">
        <v>6205</v>
      </c>
      <c r="BC10">
        <v>313</v>
      </c>
      <c r="BD10">
        <v>4373</v>
      </c>
      <c r="BE10">
        <v>81</v>
      </c>
      <c r="BF10">
        <v>4227</v>
      </c>
      <c r="BG10">
        <v>308</v>
      </c>
      <c r="BH10">
        <v>13586</v>
      </c>
      <c r="BI10">
        <v>1208</v>
      </c>
      <c r="BJ10">
        <v>12851</v>
      </c>
      <c r="BK10">
        <v>1136</v>
      </c>
      <c r="BL10">
        <v>735</v>
      </c>
      <c r="BM10">
        <v>72</v>
      </c>
      <c r="BN10">
        <v>9735</v>
      </c>
      <c r="BO10">
        <v>946</v>
      </c>
      <c r="BP10">
        <v>4198</v>
      </c>
      <c r="BQ10">
        <v>299</v>
      </c>
      <c r="BR10">
        <v>3880</v>
      </c>
      <c r="BS10">
        <v>271</v>
      </c>
      <c r="BT10">
        <v>7226</v>
      </c>
      <c r="BU10">
        <v>241</v>
      </c>
      <c r="BV10">
        <v>17813</v>
      </c>
      <c r="BW10">
        <v>1516</v>
      </c>
      <c r="BX10">
        <v>7402</v>
      </c>
      <c r="BY10">
        <v>41</v>
      </c>
      <c r="BZ10">
        <v>2250</v>
      </c>
      <c r="CA10">
        <v>121</v>
      </c>
      <c r="CB10">
        <v>4976</v>
      </c>
      <c r="CC10">
        <v>120</v>
      </c>
      <c r="CD10">
        <v>2455</v>
      </c>
      <c r="CE10">
        <v>234</v>
      </c>
      <c r="CF10">
        <v>3097</v>
      </c>
      <c r="CG10">
        <v>385</v>
      </c>
      <c r="CH10">
        <v>3793</v>
      </c>
      <c r="CI10">
        <v>347</v>
      </c>
      <c r="CJ10">
        <v>3563</v>
      </c>
      <c r="CK10">
        <v>262</v>
      </c>
      <c r="CL10">
        <v>4905</v>
      </c>
      <c r="CM10">
        <v>288</v>
      </c>
      <c r="CN10">
        <v>7402</v>
      </c>
      <c r="CO10">
        <v>41</v>
      </c>
      <c r="CP10">
        <v>1798</v>
      </c>
      <c r="CQ10">
        <v>30643</v>
      </c>
      <c r="CR10">
        <v>18458</v>
      </c>
      <c r="CS10">
        <v>18077</v>
      </c>
      <c r="CT10">
        <v>29031</v>
      </c>
      <c r="CU10">
        <v>1894</v>
      </c>
      <c r="CV10">
        <v>844</v>
      </c>
      <c r="CW10">
        <v>1323</v>
      </c>
      <c r="CX10">
        <v>621</v>
      </c>
      <c r="CY10">
        <v>328</v>
      </c>
      <c r="CZ10">
        <v>109</v>
      </c>
      <c r="DA10">
        <v>183</v>
      </c>
      <c r="DB10">
        <v>114</v>
      </c>
      <c r="DC10">
        <v>60</v>
      </c>
      <c r="DD10">
        <v>0</v>
      </c>
      <c r="DE10">
        <v>592</v>
      </c>
      <c r="DF10">
        <v>1234</v>
      </c>
      <c r="DG10">
        <v>1207</v>
      </c>
      <c r="DH10">
        <v>211</v>
      </c>
      <c r="DI10">
        <v>1694</v>
      </c>
      <c r="DJ10">
        <v>900</v>
      </c>
      <c r="DK10">
        <v>181</v>
      </c>
      <c r="DL10">
        <v>535</v>
      </c>
      <c r="DM10">
        <v>1568</v>
      </c>
      <c r="DN10">
        <v>3311</v>
      </c>
      <c r="DO10">
        <v>1660</v>
      </c>
      <c r="DP10">
        <v>789</v>
      </c>
      <c r="DQ10">
        <v>871</v>
      </c>
      <c r="DR10">
        <v>764</v>
      </c>
      <c r="DS10">
        <v>607</v>
      </c>
      <c r="DT10">
        <v>2849</v>
      </c>
      <c r="DU10">
        <v>13546</v>
      </c>
      <c r="DV10">
        <v>5678</v>
      </c>
      <c r="DW10">
        <v>1357</v>
      </c>
      <c r="DX10">
        <v>1005</v>
      </c>
      <c r="DY10">
        <v>367</v>
      </c>
      <c r="DZ10">
        <v>2286</v>
      </c>
      <c r="EA10">
        <v>172</v>
      </c>
      <c r="EB10">
        <v>1867</v>
      </c>
      <c r="EC10">
        <v>4577</v>
      </c>
      <c r="ED10">
        <v>835</v>
      </c>
      <c r="EE10">
        <v>2608</v>
      </c>
      <c r="EF10">
        <v>2985</v>
      </c>
      <c r="EG10">
        <v>29373</v>
      </c>
      <c r="EH10">
        <v>32843</v>
      </c>
      <c r="EI10">
        <v>21089</v>
      </c>
      <c r="EJ10">
        <v>11188</v>
      </c>
      <c r="EK10">
        <v>618</v>
      </c>
      <c r="EL10">
        <v>411</v>
      </c>
      <c r="EM10">
        <v>392</v>
      </c>
      <c r="EN10">
        <v>409</v>
      </c>
      <c r="EO10">
        <v>269</v>
      </c>
      <c r="EP10">
        <v>2060</v>
      </c>
      <c r="EQ10">
        <v>11629</v>
      </c>
      <c r="ER10">
        <v>13546</v>
      </c>
      <c r="ES10">
        <v>1577</v>
      </c>
      <c r="ET10">
        <v>4187</v>
      </c>
      <c r="EU10">
        <v>4583</v>
      </c>
      <c r="EV10">
        <v>2194</v>
      </c>
      <c r="EW10">
        <v>7782</v>
      </c>
      <c r="EX10">
        <v>13546</v>
      </c>
    </row>
    <row r="11" spans="1:154" x14ac:dyDescent="0.2">
      <c r="A11" t="s">
        <v>347</v>
      </c>
      <c r="B11" t="s">
        <v>338</v>
      </c>
      <c r="H11">
        <v>283884</v>
      </c>
      <c r="I11">
        <v>13357</v>
      </c>
      <c r="J11">
        <v>23832</v>
      </c>
      <c r="K11">
        <v>2609</v>
      </c>
      <c r="L11">
        <v>16893</v>
      </c>
      <c r="M11">
        <v>1876</v>
      </c>
      <c r="N11">
        <v>83129</v>
      </c>
      <c r="O11">
        <v>6327</v>
      </c>
      <c r="P11">
        <v>174414</v>
      </c>
      <c r="Q11">
        <v>4323</v>
      </c>
      <c r="R11">
        <v>191885</v>
      </c>
      <c r="S11">
        <v>6037</v>
      </c>
      <c r="T11">
        <v>29403</v>
      </c>
      <c r="U11">
        <v>1801</v>
      </c>
      <c r="V11">
        <v>927</v>
      </c>
      <c r="W11">
        <v>285</v>
      </c>
      <c r="X11">
        <v>16907</v>
      </c>
      <c r="Y11">
        <v>513</v>
      </c>
      <c r="Z11">
        <v>12159</v>
      </c>
      <c r="AA11">
        <v>2407</v>
      </c>
      <c r="AB11">
        <v>32448</v>
      </c>
      <c r="AC11">
        <v>2298</v>
      </c>
      <c r="AD11">
        <v>36498</v>
      </c>
      <c r="AE11">
        <v>4856</v>
      </c>
      <c r="AF11">
        <v>186811</v>
      </c>
      <c r="AG11">
        <v>5572</v>
      </c>
      <c r="AH11">
        <v>244724</v>
      </c>
      <c r="AI11">
        <v>8360</v>
      </c>
      <c r="AJ11">
        <v>39160</v>
      </c>
      <c r="AK11">
        <v>4997</v>
      </c>
      <c r="AL11">
        <v>23212</v>
      </c>
      <c r="AM11">
        <v>836</v>
      </c>
      <c r="AN11">
        <v>15948</v>
      </c>
      <c r="AO11">
        <v>4161</v>
      </c>
      <c r="AP11">
        <v>139967</v>
      </c>
      <c r="AQ11">
        <v>7352</v>
      </c>
      <c r="AR11">
        <v>143917</v>
      </c>
      <c r="AS11">
        <v>6005</v>
      </c>
      <c r="AT11">
        <v>28174</v>
      </c>
      <c r="AU11">
        <v>817</v>
      </c>
      <c r="AV11">
        <v>255710</v>
      </c>
      <c r="AW11">
        <v>12540</v>
      </c>
      <c r="AX11">
        <v>12502</v>
      </c>
      <c r="AY11">
        <v>2452</v>
      </c>
      <c r="AZ11">
        <v>42583</v>
      </c>
      <c r="BA11">
        <v>3209</v>
      </c>
      <c r="BB11">
        <v>48281</v>
      </c>
      <c r="BC11">
        <v>2745</v>
      </c>
      <c r="BD11">
        <v>88038</v>
      </c>
      <c r="BE11">
        <v>1480</v>
      </c>
      <c r="BF11">
        <v>27463</v>
      </c>
      <c r="BG11">
        <v>2762</v>
      </c>
      <c r="BH11">
        <v>143027</v>
      </c>
      <c r="BI11">
        <v>8376</v>
      </c>
      <c r="BJ11">
        <v>138462</v>
      </c>
      <c r="BK11">
        <v>7776</v>
      </c>
      <c r="BL11">
        <v>4565</v>
      </c>
      <c r="BM11">
        <v>600</v>
      </c>
      <c r="BN11">
        <v>106761</v>
      </c>
      <c r="BO11">
        <v>5639</v>
      </c>
      <c r="BP11">
        <v>39503</v>
      </c>
      <c r="BQ11">
        <v>3214</v>
      </c>
      <c r="BR11">
        <v>24226</v>
      </c>
      <c r="BS11">
        <v>2285</v>
      </c>
      <c r="BT11">
        <v>70452</v>
      </c>
      <c r="BU11">
        <v>1959</v>
      </c>
      <c r="BV11">
        <v>170490</v>
      </c>
      <c r="BW11">
        <v>11138</v>
      </c>
      <c r="BX11">
        <v>42942</v>
      </c>
      <c r="BY11">
        <v>260</v>
      </c>
      <c r="BZ11">
        <v>20111</v>
      </c>
      <c r="CA11">
        <v>504</v>
      </c>
      <c r="CB11">
        <v>50341</v>
      </c>
      <c r="CC11">
        <v>1455</v>
      </c>
      <c r="CD11">
        <v>22028</v>
      </c>
      <c r="CE11">
        <v>1512</v>
      </c>
      <c r="CF11">
        <v>32443</v>
      </c>
      <c r="CG11">
        <v>2547</v>
      </c>
      <c r="CH11">
        <v>41588</v>
      </c>
      <c r="CI11">
        <v>3547</v>
      </c>
      <c r="CJ11">
        <v>37080</v>
      </c>
      <c r="CK11">
        <v>1784</v>
      </c>
      <c r="CL11">
        <v>37351</v>
      </c>
      <c r="CM11">
        <v>1748</v>
      </c>
      <c r="CN11">
        <v>42942</v>
      </c>
      <c r="CO11">
        <v>260</v>
      </c>
      <c r="CP11">
        <v>13357</v>
      </c>
      <c r="CQ11">
        <v>270527</v>
      </c>
      <c r="CR11">
        <v>228595</v>
      </c>
      <c r="CS11">
        <v>79446</v>
      </c>
      <c r="CT11">
        <v>222458</v>
      </c>
      <c r="CU11">
        <v>47698</v>
      </c>
      <c r="CV11">
        <v>15233</v>
      </c>
      <c r="CW11">
        <v>24234</v>
      </c>
      <c r="CX11">
        <v>8995</v>
      </c>
      <c r="CY11">
        <v>10578</v>
      </c>
      <c r="CZ11">
        <v>2280</v>
      </c>
      <c r="DA11">
        <v>8310</v>
      </c>
      <c r="DB11">
        <v>2901</v>
      </c>
      <c r="DC11">
        <v>4576</v>
      </c>
      <c r="DD11">
        <v>1057</v>
      </c>
      <c r="DE11">
        <v>1396</v>
      </c>
      <c r="DF11">
        <v>13178</v>
      </c>
      <c r="DG11">
        <v>9153</v>
      </c>
      <c r="DH11">
        <v>2363</v>
      </c>
      <c r="DI11">
        <v>14747</v>
      </c>
      <c r="DJ11">
        <v>5500</v>
      </c>
      <c r="DK11">
        <v>3089</v>
      </c>
      <c r="DL11">
        <v>8714</v>
      </c>
      <c r="DM11">
        <v>28045</v>
      </c>
      <c r="DN11">
        <v>33021</v>
      </c>
      <c r="DO11">
        <v>10786</v>
      </c>
      <c r="DP11">
        <v>7787</v>
      </c>
      <c r="DQ11">
        <v>14389</v>
      </c>
      <c r="DR11">
        <v>3353</v>
      </c>
      <c r="DS11">
        <v>2040</v>
      </c>
      <c r="DT11">
        <v>7732</v>
      </c>
      <c r="DU11">
        <v>104635</v>
      </c>
      <c r="DV11">
        <v>59227</v>
      </c>
      <c r="DW11">
        <v>26204</v>
      </c>
      <c r="DX11">
        <v>6770</v>
      </c>
      <c r="DY11">
        <v>2392</v>
      </c>
      <c r="DZ11">
        <v>14979</v>
      </c>
      <c r="EA11">
        <v>1336</v>
      </c>
      <c r="EB11">
        <v>10364</v>
      </c>
      <c r="EC11">
        <v>23659</v>
      </c>
      <c r="ED11">
        <v>4670</v>
      </c>
      <c r="EE11">
        <v>13295</v>
      </c>
      <c r="EF11">
        <v>37349</v>
      </c>
      <c r="EG11">
        <v>254197</v>
      </c>
      <c r="EH11">
        <v>286656</v>
      </c>
      <c r="EI11">
        <v>227575</v>
      </c>
      <c r="EJ11">
        <v>54757</v>
      </c>
      <c r="EK11">
        <v>2880</v>
      </c>
      <c r="EL11">
        <v>2991</v>
      </c>
      <c r="EM11">
        <v>3101</v>
      </c>
      <c r="EN11">
        <v>2807</v>
      </c>
      <c r="EO11">
        <v>2005</v>
      </c>
      <c r="EP11">
        <v>9076</v>
      </c>
      <c r="EQ11">
        <v>97476</v>
      </c>
      <c r="ER11">
        <v>104635</v>
      </c>
      <c r="ES11">
        <v>4623</v>
      </c>
      <c r="ET11">
        <v>27352</v>
      </c>
      <c r="EU11">
        <v>41766</v>
      </c>
      <c r="EV11">
        <v>19283</v>
      </c>
      <c r="EW11">
        <v>72660</v>
      </c>
      <c r="EX11">
        <v>104635</v>
      </c>
    </row>
    <row r="12" spans="1:154" x14ac:dyDescent="0.2">
      <c r="A12" t="s">
        <v>348</v>
      </c>
      <c r="B12" t="s">
        <v>338</v>
      </c>
      <c r="H12">
        <v>28254</v>
      </c>
      <c r="I12">
        <v>1753</v>
      </c>
      <c r="J12">
        <v>4774</v>
      </c>
      <c r="K12">
        <v>488</v>
      </c>
      <c r="L12">
        <v>3144</v>
      </c>
      <c r="M12">
        <v>408</v>
      </c>
      <c r="N12">
        <v>12678</v>
      </c>
      <c r="O12">
        <v>890</v>
      </c>
      <c r="P12">
        <v>10503</v>
      </c>
      <c r="Q12">
        <v>363</v>
      </c>
      <c r="R12">
        <v>26917</v>
      </c>
      <c r="S12">
        <v>1604</v>
      </c>
      <c r="T12">
        <v>139</v>
      </c>
      <c r="U12">
        <v>11</v>
      </c>
      <c r="V12">
        <v>68</v>
      </c>
      <c r="W12">
        <v>10</v>
      </c>
      <c r="X12">
        <v>137</v>
      </c>
      <c r="Y12">
        <v>52</v>
      </c>
      <c r="Z12">
        <v>202</v>
      </c>
      <c r="AA12">
        <v>2</v>
      </c>
      <c r="AB12">
        <v>790</v>
      </c>
      <c r="AC12">
        <v>74</v>
      </c>
      <c r="AD12">
        <v>379</v>
      </c>
      <c r="AE12">
        <v>62</v>
      </c>
      <c r="AF12">
        <v>26813</v>
      </c>
      <c r="AG12">
        <v>1604</v>
      </c>
      <c r="AH12">
        <v>27865</v>
      </c>
      <c r="AI12">
        <v>1652</v>
      </c>
      <c r="AJ12">
        <v>389</v>
      </c>
      <c r="AK12">
        <v>101</v>
      </c>
      <c r="AL12">
        <v>212</v>
      </c>
      <c r="AM12">
        <v>28</v>
      </c>
      <c r="AN12">
        <v>177</v>
      </c>
      <c r="AO12">
        <v>73</v>
      </c>
      <c r="AP12">
        <v>14247</v>
      </c>
      <c r="AQ12">
        <v>915</v>
      </c>
      <c r="AR12">
        <v>14007</v>
      </c>
      <c r="AS12">
        <v>838</v>
      </c>
      <c r="AT12">
        <v>5602</v>
      </c>
      <c r="AU12">
        <v>184</v>
      </c>
      <c r="AV12">
        <v>22652</v>
      </c>
      <c r="AW12">
        <v>1569</v>
      </c>
      <c r="AX12">
        <v>2031</v>
      </c>
      <c r="AY12">
        <v>340</v>
      </c>
      <c r="AZ12">
        <v>8182</v>
      </c>
      <c r="BA12">
        <v>539</v>
      </c>
      <c r="BB12">
        <v>5280</v>
      </c>
      <c r="BC12">
        <v>287</v>
      </c>
      <c r="BD12">
        <v>5526</v>
      </c>
      <c r="BE12">
        <v>122</v>
      </c>
      <c r="BF12">
        <v>3612</v>
      </c>
      <c r="BG12">
        <v>341</v>
      </c>
      <c r="BH12">
        <v>12573</v>
      </c>
      <c r="BI12">
        <v>1141</v>
      </c>
      <c r="BJ12">
        <v>12017</v>
      </c>
      <c r="BK12">
        <v>1064</v>
      </c>
      <c r="BL12">
        <v>556</v>
      </c>
      <c r="BM12">
        <v>77</v>
      </c>
      <c r="BN12">
        <v>9037</v>
      </c>
      <c r="BO12">
        <v>749</v>
      </c>
      <c r="BP12">
        <v>4008</v>
      </c>
      <c r="BQ12">
        <v>383</v>
      </c>
      <c r="BR12">
        <v>3140</v>
      </c>
      <c r="BS12">
        <v>350</v>
      </c>
      <c r="BT12">
        <v>5385</v>
      </c>
      <c r="BU12">
        <v>198</v>
      </c>
      <c r="BV12">
        <v>16185</v>
      </c>
      <c r="BW12">
        <v>1482</v>
      </c>
      <c r="BX12">
        <v>6684</v>
      </c>
      <c r="BY12">
        <v>73</v>
      </c>
      <c r="BZ12">
        <v>1663</v>
      </c>
      <c r="CA12">
        <v>76</v>
      </c>
      <c r="CB12">
        <v>3722</v>
      </c>
      <c r="CC12">
        <v>122</v>
      </c>
      <c r="CD12">
        <v>1850</v>
      </c>
      <c r="CE12">
        <v>267</v>
      </c>
      <c r="CF12">
        <v>2936</v>
      </c>
      <c r="CG12">
        <v>290</v>
      </c>
      <c r="CH12">
        <v>3196</v>
      </c>
      <c r="CI12">
        <v>329</v>
      </c>
      <c r="CJ12">
        <v>3605</v>
      </c>
      <c r="CK12">
        <v>204</v>
      </c>
      <c r="CL12">
        <v>4598</v>
      </c>
      <c r="CM12">
        <v>392</v>
      </c>
      <c r="CN12">
        <v>6684</v>
      </c>
      <c r="CO12">
        <v>73</v>
      </c>
      <c r="CP12">
        <v>1753</v>
      </c>
      <c r="CQ12">
        <v>26501</v>
      </c>
      <c r="CR12">
        <v>17664</v>
      </c>
      <c r="CS12">
        <v>13471</v>
      </c>
      <c r="CT12">
        <v>26384</v>
      </c>
      <c r="CU12">
        <v>893</v>
      </c>
      <c r="CV12">
        <v>97</v>
      </c>
      <c r="CW12">
        <v>221</v>
      </c>
      <c r="CX12">
        <v>68</v>
      </c>
      <c r="CY12">
        <v>566</v>
      </c>
      <c r="CZ12">
        <v>14</v>
      </c>
      <c r="DA12">
        <v>106</v>
      </c>
      <c r="DB12">
        <v>15</v>
      </c>
      <c r="DC12">
        <v>0</v>
      </c>
      <c r="DD12">
        <v>0</v>
      </c>
      <c r="DE12">
        <v>393</v>
      </c>
      <c r="DF12">
        <v>1506</v>
      </c>
      <c r="DG12">
        <v>1363</v>
      </c>
      <c r="DH12">
        <v>250</v>
      </c>
      <c r="DI12">
        <v>1533</v>
      </c>
      <c r="DJ12">
        <v>417</v>
      </c>
      <c r="DK12">
        <v>133</v>
      </c>
      <c r="DL12">
        <v>616</v>
      </c>
      <c r="DM12">
        <v>1322</v>
      </c>
      <c r="DN12">
        <v>3045</v>
      </c>
      <c r="DO12">
        <v>1174</v>
      </c>
      <c r="DP12">
        <v>731</v>
      </c>
      <c r="DQ12">
        <v>947</v>
      </c>
      <c r="DR12">
        <v>558</v>
      </c>
      <c r="DS12">
        <v>281</v>
      </c>
      <c r="DT12">
        <v>1903</v>
      </c>
      <c r="DU12">
        <v>12578</v>
      </c>
      <c r="DV12">
        <v>6562</v>
      </c>
      <c r="DW12">
        <v>2064</v>
      </c>
      <c r="DX12">
        <v>618</v>
      </c>
      <c r="DY12">
        <v>270</v>
      </c>
      <c r="DZ12">
        <v>2458</v>
      </c>
      <c r="EA12">
        <v>180</v>
      </c>
      <c r="EB12">
        <v>2074</v>
      </c>
      <c r="EC12">
        <v>2940</v>
      </c>
      <c r="ED12">
        <v>456</v>
      </c>
      <c r="EE12">
        <v>1941</v>
      </c>
      <c r="EF12">
        <v>3195</v>
      </c>
      <c r="EG12">
        <v>26045</v>
      </c>
      <c r="EH12">
        <v>28182</v>
      </c>
      <c r="EI12">
        <v>22995</v>
      </c>
      <c r="EJ12">
        <v>4930</v>
      </c>
      <c r="EK12">
        <v>365</v>
      </c>
      <c r="EL12">
        <v>265</v>
      </c>
      <c r="EM12">
        <v>386</v>
      </c>
      <c r="EN12">
        <v>265</v>
      </c>
      <c r="EO12">
        <v>154</v>
      </c>
      <c r="EP12">
        <v>536</v>
      </c>
      <c r="EQ12">
        <v>10437</v>
      </c>
      <c r="ER12">
        <v>12578</v>
      </c>
      <c r="ES12">
        <v>990</v>
      </c>
      <c r="ET12">
        <v>3993</v>
      </c>
      <c r="EU12">
        <v>4752</v>
      </c>
      <c r="EV12">
        <v>1890</v>
      </c>
      <c r="EW12">
        <v>7595</v>
      </c>
      <c r="EX12">
        <v>12578</v>
      </c>
    </row>
    <row r="13" spans="1:154" x14ac:dyDescent="0.2">
      <c r="A13" t="s">
        <v>349</v>
      </c>
      <c r="B13" t="s">
        <v>338</v>
      </c>
      <c r="H13">
        <v>261158</v>
      </c>
      <c r="I13">
        <v>9272</v>
      </c>
      <c r="J13">
        <v>25766</v>
      </c>
      <c r="K13">
        <v>2306</v>
      </c>
      <c r="L13">
        <v>18570</v>
      </c>
      <c r="M13">
        <v>1898</v>
      </c>
      <c r="N13">
        <v>82170</v>
      </c>
      <c r="O13">
        <v>4299</v>
      </c>
      <c r="P13">
        <v>152664</v>
      </c>
      <c r="Q13">
        <v>2659</v>
      </c>
      <c r="R13">
        <v>190898</v>
      </c>
      <c r="S13">
        <v>4926</v>
      </c>
      <c r="T13">
        <v>37163</v>
      </c>
      <c r="U13">
        <v>1557</v>
      </c>
      <c r="V13">
        <v>506</v>
      </c>
      <c r="W13">
        <v>34</v>
      </c>
      <c r="X13">
        <v>7894</v>
      </c>
      <c r="Y13">
        <v>422</v>
      </c>
      <c r="Z13">
        <v>5826</v>
      </c>
      <c r="AA13">
        <v>1463</v>
      </c>
      <c r="AB13">
        <v>18741</v>
      </c>
      <c r="AC13">
        <v>870</v>
      </c>
      <c r="AD13">
        <v>14950</v>
      </c>
      <c r="AE13">
        <v>1917</v>
      </c>
      <c r="AF13">
        <v>187269</v>
      </c>
      <c r="AG13">
        <v>4666</v>
      </c>
      <c r="AH13">
        <v>245553</v>
      </c>
      <c r="AI13">
        <v>7196</v>
      </c>
      <c r="AJ13">
        <v>15605</v>
      </c>
      <c r="AK13">
        <v>2076</v>
      </c>
      <c r="AL13">
        <v>10460</v>
      </c>
      <c r="AM13">
        <v>649</v>
      </c>
      <c r="AN13">
        <v>5145</v>
      </c>
      <c r="AO13">
        <v>1427</v>
      </c>
      <c r="AP13">
        <v>128283</v>
      </c>
      <c r="AQ13">
        <v>5305</v>
      </c>
      <c r="AR13">
        <v>132875</v>
      </c>
      <c r="AS13">
        <v>3967</v>
      </c>
      <c r="AT13">
        <v>29420</v>
      </c>
      <c r="AU13">
        <v>512</v>
      </c>
      <c r="AV13">
        <v>231738</v>
      </c>
      <c r="AW13">
        <v>8760</v>
      </c>
      <c r="AX13">
        <v>8659</v>
      </c>
      <c r="AY13">
        <v>785</v>
      </c>
      <c r="AZ13">
        <v>46462</v>
      </c>
      <c r="BA13">
        <v>2387</v>
      </c>
      <c r="BB13">
        <v>52112</v>
      </c>
      <c r="BC13">
        <v>1558</v>
      </c>
      <c r="BD13">
        <v>73090</v>
      </c>
      <c r="BE13">
        <v>982</v>
      </c>
      <c r="BF13">
        <v>25355</v>
      </c>
      <c r="BG13">
        <v>1285</v>
      </c>
      <c r="BH13">
        <v>128749</v>
      </c>
      <c r="BI13">
        <v>5306</v>
      </c>
      <c r="BJ13">
        <v>123921</v>
      </c>
      <c r="BK13">
        <v>4519</v>
      </c>
      <c r="BL13">
        <v>4828</v>
      </c>
      <c r="BM13">
        <v>787</v>
      </c>
      <c r="BN13">
        <v>99221</v>
      </c>
      <c r="BO13">
        <v>2756</v>
      </c>
      <c r="BP13">
        <v>31266</v>
      </c>
      <c r="BQ13">
        <v>2421</v>
      </c>
      <c r="BR13">
        <v>23617</v>
      </c>
      <c r="BS13">
        <v>1414</v>
      </c>
      <c r="BT13">
        <v>61675</v>
      </c>
      <c r="BU13">
        <v>2411</v>
      </c>
      <c r="BV13">
        <v>154104</v>
      </c>
      <c r="BW13">
        <v>6591</v>
      </c>
      <c r="BX13">
        <v>45379</v>
      </c>
      <c r="BY13">
        <v>270</v>
      </c>
      <c r="BZ13">
        <v>17171</v>
      </c>
      <c r="CA13">
        <v>834</v>
      </c>
      <c r="CB13">
        <v>44504</v>
      </c>
      <c r="CC13">
        <v>1577</v>
      </c>
      <c r="CD13">
        <v>19160</v>
      </c>
      <c r="CE13">
        <v>1149</v>
      </c>
      <c r="CF13">
        <v>29103</v>
      </c>
      <c r="CG13">
        <v>1304</v>
      </c>
      <c r="CH13">
        <v>35173</v>
      </c>
      <c r="CI13">
        <v>1752</v>
      </c>
      <c r="CJ13">
        <v>33284</v>
      </c>
      <c r="CK13">
        <v>1243</v>
      </c>
      <c r="CL13">
        <v>37384</v>
      </c>
      <c r="CM13">
        <v>1143</v>
      </c>
      <c r="CN13">
        <v>45379</v>
      </c>
      <c r="CO13">
        <v>270</v>
      </c>
      <c r="CP13">
        <v>9272</v>
      </c>
      <c r="CQ13">
        <v>251886</v>
      </c>
      <c r="CR13">
        <v>209834</v>
      </c>
      <c r="CS13">
        <v>82142</v>
      </c>
      <c r="CT13">
        <v>228028</v>
      </c>
      <c r="CU13">
        <v>21506</v>
      </c>
      <c r="CV13">
        <v>6297</v>
      </c>
      <c r="CW13">
        <v>8455</v>
      </c>
      <c r="CX13">
        <v>3125</v>
      </c>
      <c r="CY13">
        <v>6512</v>
      </c>
      <c r="CZ13">
        <v>1151</v>
      </c>
      <c r="DA13">
        <v>3794</v>
      </c>
      <c r="DB13">
        <v>1432</v>
      </c>
      <c r="DC13">
        <v>2745</v>
      </c>
      <c r="DD13">
        <v>589</v>
      </c>
      <c r="DE13">
        <v>626</v>
      </c>
      <c r="DF13">
        <v>9275</v>
      </c>
      <c r="DG13">
        <v>8858</v>
      </c>
      <c r="DH13">
        <v>2669</v>
      </c>
      <c r="DI13">
        <v>14264</v>
      </c>
      <c r="DJ13">
        <v>7780</v>
      </c>
      <c r="DK13">
        <v>1685</v>
      </c>
      <c r="DL13">
        <v>8409</v>
      </c>
      <c r="DM13">
        <v>20378</v>
      </c>
      <c r="DN13">
        <v>32049</v>
      </c>
      <c r="DO13">
        <v>8932</v>
      </c>
      <c r="DP13">
        <v>5573</v>
      </c>
      <c r="DQ13">
        <v>15676</v>
      </c>
      <c r="DR13">
        <v>4041</v>
      </c>
      <c r="DS13">
        <v>2504</v>
      </c>
      <c r="DT13">
        <v>7558</v>
      </c>
      <c r="DU13">
        <v>101795</v>
      </c>
      <c r="DV13">
        <v>55937</v>
      </c>
      <c r="DW13">
        <v>21800</v>
      </c>
      <c r="DX13">
        <v>6533</v>
      </c>
      <c r="DY13">
        <v>1966</v>
      </c>
      <c r="DZ13">
        <v>15978</v>
      </c>
      <c r="EA13">
        <v>1543</v>
      </c>
      <c r="EB13">
        <v>10923</v>
      </c>
      <c r="EC13">
        <v>23347</v>
      </c>
      <c r="ED13">
        <v>3727</v>
      </c>
      <c r="EE13">
        <v>13717</v>
      </c>
      <c r="EF13">
        <v>32237</v>
      </c>
      <c r="EG13">
        <v>238069</v>
      </c>
      <c r="EH13">
        <v>260259</v>
      </c>
      <c r="EI13">
        <v>217376</v>
      </c>
      <c r="EJ13">
        <v>44564</v>
      </c>
      <c r="EK13">
        <v>2623</v>
      </c>
      <c r="EL13">
        <v>2462</v>
      </c>
      <c r="EM13">
        <v>2291</v>
      </c>
      <c r="EN13">
        <v>2479</v>
      </c>
      <c r="EO13">
        <v>1873</v>
      </c>
      <c r="EP13">
        <v>7549</v>
      </c>
      <c r="EQ13">
        <v>94286</v>
      </c>
      <c r="ER13">
        <v>101795</v>
      </c>
      <c r="ES13">
        <v>4512</v>
      </c>
      <c r="ET13">
        <v>28542</v>
      </c>
      <c r="EU13">
        <v>41698</v>
      </c>
      <c r="EV13">
        <v>17640</v>
      </c>
      <c r="EW13">
        <v>68741</v>
      </c>
      <c r="EX13">
        <v>101795</v>
      </c>
    </row>
    <row r="14" spans="1:154" x14ac:dyDescent="0.2">
      <c r="A14" t="s">
        <v>350</v>
      </c>
      <c r="B14" t="s">
        <v>338</v>
      </c>
      <c r="H14">
        <v>331595</v>
      </c>
      <c r="I14">
        <v>14018</v>
      </c>
      <c r="J14">
        <v>24626</v>
      </c>
      <c r="K14">
        <v>2978</v>
      </c>
      <c r="L14">
        <v>17407</v>
      </c>
      <c r="M14">
        <v>1869</v>
      </c>
      <c r="N14">
        <v>68233</v>
      </c>
      <c r="O14">
        <v>5989</v>
      </c>
      <c r="P14">
        <v>237121</v>
      </c>
      <c r="Q14">
        <v>4990</v>
      </c>
      <c r="R14">
        <v>155296</v>
      </c>
      <c r="S14">
        <v>3093</v>
      </c>
      <c r="T14">
        <v>65585</v>
      </c>
      <c r="U14">
        <v>2512</v>
      </c>
      <c r="V14">
        <v>1091</v>
      </c>
      <c r="W14">
        <v>17</v>
      </c>
      <c r="X14">
        <v>64426</v>
      </c>
      <c r="Y14">
        <v>3050</v>
      </c>
      <c r="Z14">
        <v>14371</v>
      </c>
      <c r="AA14">
        <v>3128</v>
      </c>
      <c r="AB14">
        <v>30697</v>
      </c>
      <c r="AC14">
        <v>2218</v>
      </c>
      <c r="AD14">
        <v>28686</v>
      </c>
      <c r="AE14">
        <v>4711</v>
      </c>
      <c r="AF14">
        <v>152184</v>
      </c>
      <c r="AG14">
        <v>2768</v>
      </c>
      <c r="AH14">
        <v>255130</v>
      </c>
      <c r="AI14">
        <v>5919</v>
      </c>
      <c r="AJ14">
        <v>76465</v>
      </c>
      <c r="AK14">
        <v>8099</v>
      </c>
      <c r="AL14">
        <v>50325</v>
      </c>
      <c r="AM14">
        <v>1969</v>
      </c>
      <c r="AN14">
        <v>26140</v>
      </c>
      <c r="AO14">
        <v>6130</v>
      </c>
      <c r="AP14">
        <v>162547</v>
      </c>
      <c r="AQ14">
        <v>7835</v>
      </c>
      <c r="AR14">
        <v>169048</v>
      </c>
      <c r="AS14">
        <v>6183</v>
      </c>
      <c r="AT14">
        <v>28763</v>
      </c>
      <c r="AU14">
        <v>780</v>
      </c>
      <c r="AV14">
        <v>302832</v>
      </c>
      <c r="AW14">
        <v>13238</v>
      </c>
      <c r="AX14">
        <v>11182</v>
      </c>
      <c r="AY14">
        <v>2575</v>
      </c>
      <c r="AZ14">
        <v>27341</v>
      </c>
      <c r="BA14">
        <v>2767</v>
      </c>
      <c r="BB14">
        <v>39595</v>
      </c>
      <c r="BC14">
        <v>1785</v>
      </c>
      <c r="BD14">
        <v>144818</v>
      </c>
      <c r="BE14">
        <v>3006</v>
      </c>
      <c r="BF14">
        <v>30965</v>
      </c>
      <c r="BG14">
        <v>3102</v>
      </c>
      <c r="BH14">
        <v>165859</v>
      </c>
      <c r="BI14">
        <v>7958</v>
      </c>
      <c r="BJ14">
        <v>160159</v>
      </c>
      <c r="BK14">
        <v>7168</v>
      </c>
      <c r="BL14">
        <v>5700</v>
      </c>
      <c r="BM14">
        <v>790</v>
      </c>
      <c r="BN14">
        <v>126777</v>
      </c>
      <c r="BO14">
        <v>4950</v>
      </c>
      <c r="BP14">
        <v>42307</v>
      </c>
      <c r="BQ14">
        <v>3536</v>
      </c>
      <c r="BR14">
        <v>27740</v>
      </c>
      <c r="BS14">
        <v>2574</v>
      </c>
      <c r="BT14">
        <v>84306</v>
      </c>
      <c r="BU14">
        <v>2424</v>
      </c>
      <c r="BV14">
        <v>196824</v>
      </c>
      <c r="BW14">
        <v>11060</v>
      </c>
      <c r="BX14">
        <v>50465</v>
      </c>
      <c r="BY14">
        <v>534</v>
      </c>
      <c r="BZ14">
        <v>22167</v>
      </c>
      <c r="CA14">
        <v>527</v>
      </c>
      <c r="CB14">
        <v>62139</v>
      </c>
      <c r="CC14">
        <v>1897</v>
      </c>
      <c r="CD14">
        <v>24353</v>
      </c>
      <c r="CE14">
        <v>1461</v>
      </c>
      <c r="CF14">
        <v>35187</v>
      </c>
      <c r="CG14">
        <v>2924</v>
      </c>
      <c r="CH14">
        <v>48318</v>
      </c>
      <c r="CI14">
        <v>3026</v>
      </c>
      <c r="CJ14">
        <v>45660</v>
      </c>
      <c r="CK14">
        <v>1902</v>
      </c>
      <c r="CL14">
        <v>43306</v>
      </c>
      <c r="CM14">
        <v>1747</v>
      </c>
      <c r="CN14">
        <v>50465</v>
      </c>
      <c r="CO14">
        <v>534</v>
      </c>
      <c r="CP14">
        <v>14018</v>
      </c>
      <c r="CQ14">
        <v>317577</v>
      </c>
      <c r="CR14">
        <v>275707</v>
      </c>
      <c r="CS14">
        <v>83864</v>
      </c>
      <c r="CT14">
        <v>228314</v>
      </c>
      <c r="CU14">
        <v>90056</v>
      </c>
      <c r="CV14">
        <v>28091</v>
      </c>
      <c r="CW14">
        <v>19654</v>
      </c>
      <c r="CX14">
        <v>7785</v>
      </c>
      <c r="CY14">
        <v>24699</v>
      </c>
      <c r="CZ14">
        <v>5445</v>
      </c>
      <c r="DA14">
        <v>34755</v>
      </c>
      <c r="DB14">
        <v>12851</v>
      </c>
      <c r="DC14">
        <v>10948</v>
      </c>
      <c r="DD14">
        <v>2010</v>
      </c>
      <c r="DE14">
        <v>642</v>
      </c>
      <c r="DF14">
        <v>7840</v>
      </c>
      <c r="DG14">
        <v>10038</v>
      </c>
      <c r="DH14">
        <v>2263</v>
      </c>
      <c r="DI14">
        <v>12202</v>
      </c>
      <c r="DJ14">
        <v>6012</v>
      </c>
      <c r="DK14">
        <v>3521</v>
      </c>
      <c r="DL14">
        <v>11302</v>
      </c>
      <c r="DM14">
        <v>38215</v>
      </c>
      <c r="DN14">
        <v>45043</v>
      </c>
      <c r="DO14">
        <v>11807</v>
      </c>
      <c r="DP14">
        <v>7768</v>
      </c>
      <c r="DQ14">
        <v>18988</v>
      </c>
      <c r="DR14">
        <v>3403</v>
      </c>
      <c r="DS14">
        <v>1876</v>
      </c>
      <c r="DT14">
        <v>6828</v>
      </c>
      <c r="DU14">
        <v>121065</v>
      </c>
      <c r="DV14">
        <v>70598</v>
      </c>
      <c r="DW14">
        <v>32471</v>
      </c>
      <c r="DX14">
        <v>6402</v>
      </c>
      <c r="DY14">
        <v>1765</v>
      </c>
      <c r="DZ14">
        <v>16429</v>
      </c>
      <c r="EA14">
        <v>1651</v>
      </c>
      <c r="EB14">
        <v>10991</v>
      </c>
      <c r="EC14">
        <v>27636</v>
      </c>
      <c r="ED14">
        <v>5105</v>
      </c>
      <c r="EE14">
        <v>15167</v>
      </c>
      <c r="EF14">
        <v>44243</v>
      </c>
      <c r="EG14">
        <v>293485</v>
      </c>
      <c r="EH14">
        <v>333717</v>
      </c>
      <c r="EI14">
        <v>252747</v>
      </c>
      <c r="EJ14">
        <v>80836</v>
      </c>
      <c r="EK14">
        <v>3867</v>
      </c>
      <c r="EL14">
        <v>4792</v>
      </c>
      <c r="EM14">
        <v>4829</v>
      </c>
      <c r="EN14">
        <v>4034</v>
      </c>
      <c r="EO14">
        <v>3010</v>
      </c>
      <c r="EP14">
        <v>12971</v>
      </c>
      <c r="EQ14">
        <v>116994</v>
      </c>
      <c r="ER14">
        <v>121065</v>
      </c>
      <c r="ES14">
        <v>4391</v>
      </c>
      <c r="ET14">
        <v>34695</v>
      </c>
      <c r="EU14">
        <v>52628</v>
      </c>
      <c r="EV14">
        <v>19809</v>
      </c>
      <c r="EW14">
        <v>81979</v>
      </c>
      <c r="EX14">
        <v>121065</v>
      </c>
    </row>
    <row r="15" spans="1:154" x14ac:dyDescent="0.2">
      <c r="A15" t="s">
        <v>351</v>
      </c>
      <c r="B15" t="s">
        <v>338</v>
      </c>
      <c r="H15">
        <v>18993</v>
      </c>
      <c r="I15">
        <v>1151</v>
      </c>
      <c r="J15">
        <v>2977</v>
      </c>
      <c r="K15">
        <v>371</v>
      </c>
      <c r="L15">
        <v>1730</v>
      </c>
      <c r="M15">
        <v>246</v>
      </c>
      <c r="N15">
        <v>6746</v>
      </c>
      <c r="O15">
        <v>678</v>
      </c>
      <c r="P15">
        <v>8114</v>
      </c>
      <c r="Q15">
        <v>52</v>
      </c>
      <c r="R15">
        <v>14704</v>
      </c>
      <c r="S15">
        <v>669</v>
      </c>
      <c r="T15">
        <v>2574</v>
      </c>
      <c r="U15">
        <v>314</v>
      </c>
      <c r="V15">
        <v>2</v>
      </c>
      <c r="W15">
        <v>0</v>
      </c>
      <c r="X15">
        <v>231</v>
      </c>
      <c r="Y15">
        <v>0</v>
      </c>
      <c r="Z15">
        <v>655</v>
      </c>
      <c r="AA15">
        <v>58</v>
      </c>
      <c r="AB15">
        <v>826</v>
      </c>
      <c r="AC15">
        <v>110</v>
      </c>
      <c r="AD15">
        <v>1118</v>
      </c>
      <c r="AE15">
        <v>160</v>
      </c>
      <c r="AF15">
        <v>14487</v>
      </c>
      <c r="AG15">
        <v>669</v>
      </c>
      <c r="AH15">
        <v>18304</v>
      </c>
      <c r="AI15">
        <v>1057</v>
      </c>
      <c r="AJ15">
        <v>689</v>
      </c>
      <c r="AK15">
        <v>94</v>
      </c>
      <c r="AL15">
        <v>455</v>
      </c>
      <c r="AM15">
        <v>0</v>
      </c>
      <c r="AN15">
        <v>234</v>
      </c>
      <c r="AO15">
        <v>94</v>
      </c>
      <c r="AP15">
        <v>8959</v>
      </c>
      <c r="AQ15">
        <v>530</v>
      </c>
      <c r="AR15">
        <v>10034</v>
      </c>
      <c r="AS15">
        <v>621</v>
      </c>
      <c r="AT15">
        <v>2903</v>
      </c>
      <c r="AU15">
        <v>107</v>
      </c>
      <c r="AV15">
        <v>16090</v>
      </c>
      <c r="AW15">
        <v>1044</v>
      </c>
      <c r="AX15">
        <v>972</v>
      </c>
      <c r="AY15">
        <v>69</v>
      </c>
      <c r="AZ15">
        <v>4096</v>
      </c>
      <c r="BA15">
        <v>395</v>
      </c>
      <c r="BB15">
        <v>2948</v>
      </c>
      <c r="BC15">
        <v>133</v>
      </c>
      <c r="BD15">
        <v>5406</v>
      </c>
      <c r="BE15">
        <v>50</v>
      </c>
      <c r="BF15">
        <v>2137</v>
      </c>
      <c r="BG15">
        <v>236</v>
      </c>
      <c r="BH15">
        <v>8443</v>
      </c>
      <c r="BI15">
        <v>552</v>
      </c>
      <c r="BJ15">
        <v>8192</v>
      </c>
      <c r="BK15">
        <v>523</v>
      </c>
      <c r="BL15">
        <v>251</v>
      </c>
      <c r="BM15">
        <v>29</v>
      </c>
      <c r="BN15">
        <v>5662</v>
      </c>
      <c r="BO15">
        <v>296</v>
      </c>
      <c r="BP15">
        <v>3169</v>
      </c>
      <c r="BQ15">
        <v>276</v>
      </c>
      <c r="BR15">
        <v>1749</v>
      </c>
      <c r="BS15">
        <v>216</v>
      </c>
      <c r="BT15">
        <v>3296</v>
      </c>
      <c r="BU15">
        <v>353</v>
      </c>
      <c r="BV15">
        <v>10580</v>
      </c>
      <c r="BW15">
        <v>788</v>
      </c>
      <c r="BX15">
        <v>5117</v>
      </c>
      <c r="BY15">
        <v>10</v>
      </c>
      <c r="BZ15">
        <v>1025</v>
      </c>
      <c r="CA15">
        <v>219</v>
      </c>
      <c r="CB15">
        <v>2271</v>
      </c>
      <c r="CC15">
        <v>134</v>
      </c>
      <c r="CD15">
        <v>2275</v>
      </c>
      <c r="CE15">
        <v>151</v>
      </c>
      <c r="CF15">
        <v>1740</v>
      </c>
      <c r="CG15">
        <v>116</v>
      </c>
      <c r="CH15">
        <v>1702</v>
      </c>
      <c r="CI15">
        <v>242</v>
      </c>
      <c r="CJ15">
        <v>1865</v>
      </c>
      <c r="CK15">
        <v>185</v>
      </c>
      <c r="CL15">
        <v>2998</v>
      </c>
      <c r="CM15">
        <v>94</v>
      </c>
      <c r="CN15">
        <v>5117</v>
      </c>
      <c r="CO15">
        <v>10</v>
      </c>
      <c r="CP15">
        <v>1151</v>
      </c>
      <c r="CQ15">
        <v>17842</v>
      </c>
      <c r="CR15">
        <v>13424</v>
      </c>
      <c r="CS15">
        <v>8705</v>
      </c>
      <c r="CT15">
        <v>17611</v>
      </c>
      <c r="CU15">
        <v>936</v>
      </c>
      <c r="CV15">
        <v>251</v>
      </c>
      <c r="CW15">
        <v>597</v>
      </c>
      <c r="CX15">
        <v>176</v>
      </c>
      <c r="CY15">
        <v>256</v>
      </c>
      <c r="CZ15">
        <v>65</v>
      </c>
      <c r="DA15">
        <v>38</v>
      </c>
      <c r="DB15">
        <v>7</v>
      </c>
      <c r="DC15">
        <v>45</v>
      </c>
      <c r="DD15">
        <v>3</v>
      </c>
      <c r="DE15">
        <v>488</v>
      </c>
      <c r="DF15">
        <v>727</v>
      </c>
      <c r="DG15">
        <v>1006</v>
      </c>
      <c r="DH15">
        <v>103</v>
      </c>
      <c r="DI15">
        <v>1222</v>
      </c>
      <c r="DJ15">
        <v>382</v>
      </c>
      <c r="DK15">
        <v>6</v>
      </c>
      <c r="DL15">
        <v>358</v>
      </c>
      <c r="DM15">
        <v>1134</v>
      </c>
      <c r="DN15">
        <v>2553</v>
      </c>
      <c r="DO15">
        <v>851</v>
      </c>
      <c r="DP15">
        <v>485</v>
      </c>
      <c r="DQ15">
        <v>420</v>
      </c>
      <c r="DR15">
        <v>435</v>
      </c>
      <c r="DS15">
        <v>190</v>
      </c>
      <c r="DT15">
        <v>1046</v>
      </c>
      <c r="DU15">
        <v>8493</v>
      </c>
      <c r="DV15">
        <v>3656</v>
      </c>
      <c r="DW15">
        <v>859</v>
      </c>
      <c r="DX15">
        <v>787</v>
      </c>
      <c r="DY15">
        <v>260</v>
      </c>
      <c r="DZ15">
        <v>1310</v>
      </c>
      <c r="EA15">
        <v>40</v>
      </c>
      <c r="EB15">
        <v>992</v>
      </c>
      <c r="EC15">
        <v>2740</v>
      </c>
      <c r="ED15">
        <v>319</v>
      </c>
      <c r="EE15">
        <v>1762</v>
      </c>
      <c r="EF15">
        <v>1683</v>
      </c>
      <c r="EG15">
        <v>16355</v>
      </c>
      <c r="EH15">
        <v>18514</v>
      </c>
      <c r="EI15">
        <v>12905</v>
      </c>
      <c r="EJ15">
        <v>4849</v>
      </c>
      <c r="EK15">
        <v>259</v>
      </c>
      <c r="EL15">
        <v>137</v>
      </c>
      <c r="EM15">
        <v>256</v>
      </c>
      <c r="EN15">
        <v>157</v>
      </c>
      <c r="EO15">
        <v>278</v>
      </c>
      <c r="EP15">
        <v>917</v>
      </c>
      <c r="EQ15">
        <v>7221</v>
      </c>
      <c r="ER15">
        <v>8493</v>
      </c>
      <c r="ES15">
        <v>485</v>
      </c>
      <c r="ET15">
        <v>2846</v>
      </c>
      <c r="EU15">
        <v>3285</v>
      </c>
      <c r="EV15">
        <v>1330</v>
      </c>
      <c r="EW15">
        <v>5162</v>
      </c>
      <c r="EX15">
        <v>8493</v>
      </c>
    </row>
    <row r="16" spans="1:154" x14ac:dyDescent="0.2">
      <c r="A16" t="s">
        <v>352</v>
      </c>
      <c r="B16" t="s">
        <v>338</v>
      </c>
      <c r="H16">
        <v>1056471</v>
      </c>
      <c r="I16">
        <v>73432</v>
      </c>
      <c r="J16">
        <v>116338</v>
      </c>
      <c r="K16">
        <v>19238</v>
      </c>
      <c r="L16">
        <v>78729</v>
      </c>
      <c r="M16">
        <v>13009</v>
      </c>
      <c r="N16">
        <v>281915</v>
      </c>
      <c r="O16">
        <v>37053</v>
      </c>
      <c r="P16">
        <v>655352</v>
      </c>
      <c r="Q16">
        <v>16250</v>
      </c>
      <c r="R16">
        <v>443755</v>
      </c>
      <c r="S16">
        <v>11784</v>
      </c>
      <c r="T16">
        <v>195210</v>
      </c>
      <c r="U16">
        <v>12095</v>
      </c>
      <c r="V16">
        <v>6138</v>
      </c>
      <c r="W16">
        <v>1102</v>
      </c>
      <c r="X16">
        <v>163465</v>
      </c>
      <c r="Y16">
        <v>6047</v>
      </c>
      <c r="Z16">
        <v>126038</v>
      </c>
      <c r="AA16">
        <v>34076</v>
      </c>
      <c r="AB16">
        <v>121430</v>
      </c>
      <c r="AC16">
        <v>8254</v>
      </c>
      <c r="AD16">
        <v>223141</v>
      </c>
      <c r="AE16">
        <v>45225</v>
      </c>
      <c r="AF16">
        <v>416531</v>
      </c>
      <c r="AG16">
        <v>7723</v>
      </c>
      <c r="AH16">
        <v>699161</v>
      </c>
      <c r="AI16">
        <v>20615</v>
      </c>
      <c r="AJ16">
        <v>357310</v>
      </c>
      <c r="AK16">
        <v>52817</v>
      </c>
      <c r="AL16">
        <v>205556</v>
      </c>
      <c r="AM16">
        <v>10544</v>
      </c>
      <c r="AN16">
        <v>151754</v>
      </c>
      <c r="AO16">
        <v>42273</v>
      </c>
      <c r="AP16">
        <v>514184</v>
      </c>
      <c r="AQ16">
        <v>40360</v>
      </c>
      <c r="AR16">
        <v>542287</v>
      </c>
      <c r="AS16">
        <v>33072</v>
      </c>
      <c r="AT16">
        <v>99507</v>
      </c>
      <c r="AU16">
        <v>4545</v>
      </c>
      <c r="AV16">
        <v>956964</v>
      </c>
      <c r="AW16">
        <v>68887</v>
      </c>
      <c r="AX16">
        <v>62552</v>
      </c>
      <c r="AY16">
        <v>17306</v>
      </c>
      <c r="AZ16">
        <v>96986</v>
      </c>
      <c r="BA16">
        <v>15594</v>
      </c>
      <c r="BB16">
        <v>122541</v>
      </c>
      <c r="BC16">
        <v>9868</v>
      </c>
      <c r="BD16">
        <v>438328</v>
      </c>
      <c r="BE16">
        <v>12834</v>
      </c>
      <c r="BF16">
        <v>94067</v>
      </c>
      <c r="BG16">
        <v>11082</v>
      </c>
      <c r="BH16">
        <v>528587</v>
      </c>
      <c r="BI16">
        <v>50165</v>
      </c>
      <c r="BJ16">
        <v>503315</v>
      </c>
      <c r="BK16">
        <v>44863</v>
      </c>
      <c r="BL16">
        <v>25272</v>
      </c>
      <c r="BM16">
        <v>5302</v>
      </c>
      <c r="BN16">
        <v>384202</v>
      </c>
      <c r="BO16">
        <v>28829</v>
      </c>
      <c r="BP16">
        <v>150508</v>
      </c>
      <c r="BQ16">
        <v>21590</v>
      </c>
      <c r="BR16">
        <v>87944</v>
      </c>
      <c r="BS16">
        <v>10828</v>
      </c>
      <c r="BT16">
        <v>256155</v>
      </c>
      <c r="BU16">
        <v>9185</v>
      </c>
      <c r="BV16">
        <v>622654</v>
      </c>
      <c r="BW16">
        <v>61247</v>
      </c>
      <c r="BX16">
        <v>177662</v>
      </c>
      <c r="BY16">
        <v>3000</v>
      </c>
      <c r="BZ16">
        <v>73416</v>
      </c>
      <c r="CA16">
        <v>2383</v>
      </c>
      <c r="CB16">
        <v>182739</v>
      </c>
      <c r="CC16">
        <v>6802</v>
      </c>
      <c r="CD16">
        <v>79909</v>
      </c>
      <c r="CE16">
        <v>8645</v>
      </c>
      <c r="CF16">
        <v>114623</v>
      </c>
      <c r="CG16">
        <v>16332</v>
      </c>
      <c r="CH16">
        <v>147385</v>
      </c>
      <c r="CI16">
        <v>16726</v>
      </c>
      <c r="CJ16">
        <v>142688</v>
      </c>
      <c r="CK16">
        <v>11109</v>
      </c>
      <c r="CL16">
        <v>138049</v>
      </c>
      <c r="CM16">
        <v>8435</v>
      </c>
      <c r="CN16">
        <v>177662</v>
      </c>
      <c r="CO16">
        <v>3000</v>
      </c>
      <c r="CP16">
        <v>73432</v>
      </c>
      <c r="CQ16">
        <v>983039</v>
      </c>
      <c r="CR16">
        <v>799306</v>
      </c>
      <c r="CS16">
        <v>317167</v>
      </c>
      <c r="CT16">
        <v>573273</v>
      </c>
      <c r="CU16">
        <v>431596</v>
      </c>
      <c r="CV16">
        <v>159084</v>
      </c>
      <c r="CW16">
        <v>177910</v>
      </c>
      <c r="CX16">
        <v>77246</v>
      </c>
      <c r="CY16">
        <v>103573</v>
      </c>
      <c r="CZ16">
        <v>28153</v>
      </c>
      <c r="DA16">
        <v>94886</v>
      </c>
      <c r="DB16">
        <v>39445</v>
      </c>
      <c r="DC16">
        <v>55227</v>
      </c>
      <c r="DD16">
        <v>14240</v>
      </c>
      <c r="DE16">
        <v>1404</v>
      </c>
      <c r="DF16">
        <v>34924</v>
      </c>
      <c r="DG16">
        <v>18965</v>
      </c>
      <c r="DH16">
        <v>5820</v>
      </c>
      <c r="DI16">
        <v>40576</v>
      </c>
      <c r="DJ16">
        <v>18290</v>
      </c>
      <c r="DK16">
        <v>12542</v>
      </c>
      <c r="DL16">
        <v>34863</v>
      </c>
      <c r="DM16">
        <v>128981</v>
      </c>
      <c r="DN16">
        <v>123638</v>
      </c>
      <c r="DO16">
        <v>42453</v>
      </c>
      <c r="DP16">
        <v>36645</v>
      </c>
      <c r="DQ16">
        <v>62555</v>
      </c>
      <c r="DR16">
        <v>11362</v>
      </c>
      <c r="DS16">
        <v>8273</v>
      </c>
      <c r="DT16">
        <v>28972</v>
      </c>
      <c r="DU16">
        <v>389210</v>
      </c>
      <c r="DV16">
        <v>204104</v>
      </c>
      <c r="DW16">
        <v>91974</v>
      </c>
      <c r="DX16">
        <v>21446</v>
      </c>
      <c r="DY16">
        <v>6156</v>
      </c>
      <c r="DZ16">
        <v>57281</v>
      </c>
      <c r="EA16">
        <v>4585</v>
      </c>
      <c r="EB16">
        <v>39426</v>
      </c>
      <c r="EC16">
        <v>106379</v>
      </c>
      <c r="ED16">
        <v>17426</v>
      </c>
      <c r="EE16">
        <v>62003</v>
      </c>
      <c r="EF16">
        <v>129928</v>
      </c>
      <c r="EG16">
        <v>928566</v>
      </c>
      <c r="EH16">
        <v>1055299</v>
      </c>
      <c r="EI16">
        <v>723533</v>
      </c>
      <c r="EJ16">
        <v>333792</v>
      </c>
      <c r="EK16">
        <v>13805</v>
      </c>
      <c r="EL16">
        <v>15838</v>
      </c>
      <c r="EM16">
        <v>17254</v>
      </c>
      <c r="EN16">
        <v>15487</v>
      </c>
      <c r="EO16">
        <v>12504</v>
      </c>
      <c r="EP16">
        <v>54111</v>
      </c>
      <c r="EQ16">
        <v>372603</v>
      </c>
      <c r="ER16">
        <v>389210</v>
      </c>
      <c r="ES16">
        <v>33093</v>
      </c>
      <c r="ET16">
        <v>138484</v>
      </c>
      <c r="EU16">
        <v>146118</v>
      </c>
      <c r="EV16">
        <v>50838</v>
      </c>
      <c r="EW16">
        <v>217633</v>
      </c>
      <c r="EX16">
        <v>389210</v>
      </c>
    </row>
    <row r="17" spans="1:154" x14ac:dyDescent="0.2">
      <c r="A17" t="s">
        <v>353</v>
      </c>
      <c r="B17" t="s">
        <v>338</v>
      </c>
      <c r="H17">
        <v>950053</v>
      </c>
      <c r="I17">
        <v>108313</v>
      </c>
      <c r="J17">
        <v>139675</v>
      </c>
      <c r="K17">
        <v>29418</v>
      </c>
      <c r="L17">
        <v>101533</v>
      </c>
      <c r="M17">
        <v>20957</v>
      </c>
      <c r="N17">
        <v>341921</v>
      </c>
      <c r="O17">
        <v>56036</v>
      </c>
      <c r="P17">
        <v>451220</v>
      </c>
      <c r="Q17">
        <v>21994</v>
      </c>
      <c r="R17">
        <v>114941</v>
      </c>
      <c r="S17">
        <v>5850</v>
      </c>
      <c r="T17">
        <v>559980</v>
      </c>
      <c r="U17">
        <v>32648</v>
      </c>
      <c r="V17">
        <v>5674</v>
      </c>
      <c r="W17">
        <v>1225</v>
      </c>
      <c r="X17">
        <v>37374</v>
      </c>
      <c r="Y17">
        <v>2660</v>
      </c>
      <c r="Z17">
        <v>153429</v>
      </c>
      <c r="AA17">
        <v>55673</v>
      </c>
      <c r="AB17">
        <v>78196</v>
      </c>
      <c r="AC17">
        <v>10182</v>
      </c>
      <c r="AD17">
        <v>215369</v>
      </c>
      <c r="AE17">
        <v>67628</v>
      </c>
      <c r="AF17">
        <v>100157</v>
      </c>
      <c r="AG17">
        <v>3398</v>
      </c>
      <c r="AH17">
        <v>708744</v>
      </c>
      <c r="AI17">
        <v>36055</v>
      </c>
      <c r="AJ17">
        <v>241309</v>
      </c>
      <c r="AK17">
        <v>72258</v>
      </c>
      <c r="AL17">
        <v>104898</v>
      </c>
      <c r="AM17">
        <v>9121</v>
      </c>
      <c r="AN17">
        <v>136411</v>
      </c>
      <c r="AO17">
        <v>63137</v>
      </c>
      <c r="AP17">
        <v>458313</v>
      </c>
      <c r="AQ17">
        <v>61774</v>
      </c>
      <c r="AR17">
        <v>491740</v>
      </c>
      <c r="AS17">
        <v>46539</v>
      </c>
      <c r="AT17">
        <v>99654</v>
      </c>
      <c r="AU17">
        <v>4699</v>
      </c>
      <c r="AV17">
        <v>850399</v>
      </c>
      <c r="AW17">
        <v>103614</v>
      </c>
      <c r="AX17">
        <v>86623</v>
      </c>
      <c r="AY17">
        <v>30785</v>
      </c>
      <c r="AZ17">
        <v>160881</v>
      </c>
      <c r="BA17">
        <v>22143</v>
      </c>
      <c r="BB17">
        <v>157171</v>
      </c>
      <c r="BC17">
        <v>11290</v>
      </c>
      <c r="BD17">
        <v>234584</v>
      </c>
      <c r="BE17">
        <v>11468</v>
      </c>
      <c r="BF17">
        <v>100089</v>
      </c>
      <c r="BG17">
        <v>19136</v>
      </c>
      <c r="BH17">
        <v>484295</v>
      </c>
      <c r="BI17">
        <v>67600</v>
      </c>
      <c r="BJ17">
        <v>454038</v>
      </c>
      <c r="BK17">
        <v>60167</v>
      </c>
      <c r="BL17">
        <v>30257</v>
      </c>
      <c r="BM17">
        <v>7433</v>
      </c>
      <c r="BN17">
        <v>355343</v>
      </c>
      <c r="BO17">
        <v>42488</v>
      </c>
      <c r="BP17">
        <v>133898</v>
      </c>
      <c r="BQ17">
        <v>24518</v>
      </c>
      <c r="BR17">
        <v>95143</v>
      </c>
      <c r="BS17">
        <v>19730</v>
      </c>
      <c r="BT17">
        <v>225570</v>
      </c>
      <c r="BU17">
        <v>18701</v>
      </c>
      <c r="BV17">
        <v>584384</v>
      </c>
      <c r="BW17">
        <v>86736</v>
      </c>
      <c r="BX17">
        <v>140099</v>
      </c>
      <c r="BY17">
        <v>2876</v>
      </c>
      <c r="BZ17">
        <v>70845</v>
      </c>
      <c r="CA17">
        <v>4640</v>
      </c>
      <c r="CB17">
        <v>154725</v>
      </c>
      <c r="CC17">
        <v>14061</v>
      </c>
      <c r="CD17">
        <v>85224</v>
      </c>
      <c r="CE17">
        <v>13926</v>
      </c>
      <c r="CF17">
        <v>118491</v>
      </c>
      <c r="CG17">
        <v>21196</v>
      </c>
      <c r="CH17">
        <v>129081</v>
      </c>
      <c r="CI17">
        <v>23273</v>
      </c>
      <c r="CJ17">
        <v>124539</v>
      </c>
      <c r="CK17">
        <v>17416</v>
      </c>
      <c r="CL17">
        <v>127049</v>
      </c>
      <c r="CM17">
        <v>10925</v>
      </c>
      <c r="CN17">
        <v>140099</v>
      </c>
      <c r="CO17">
        <v>2876</v>
      </c>
      <c r="CP17">
        <v>108313</v>
      </c>
      <c r="CQ17">
        <v>841740</v>
      </c>
      <c r="CR17">
        <v>625820</v>
      </c>
      <c r="CS17">
        <v>339995</v>
      </c>
      <c r="CT17">
        <v>624348</v>
      </c>
      <c r="CU17">
        <v>277006</v>
      </c>
      <c r="CV17">
        <v>131235</v>
      </c>
      <c r="CW17">
        <v>175654</v>
      </c>
      <c r="CX17">
        <v>100902</v>
      </c>
      <c r="CY17">
        <v>35340</v>
      </c>
      <c r="CZ17">
        <v>11740</v>
      </c>
      <c r="DA17">
        <v>21000</v>
      </c>
      <c r="DB17">
        <v>8418</v>
      </c>
      <c r="DC17">
        <v>45012</v>
      </c>
      <c r="DD17">
        <v>10175</v>
      </c>
      <c r="DE17">
        <v>1120</v>
      </c>
      <c r="DF17">
        <v>47749</v>
      </c>
      <c r="DG17">
        <v>10854</v>
      </c>
      <c r="DH17">
        <v>6043</v>
      </c>
      <c r="DI17">
        <v>39849</v>
      </c>
      <c r="DJ17">
        <v>33217</v>
      </c>
      <c r="DK17">
        <v>9553</v>
      </c>
      <c r="DL17">
        <v>23503</v>
      </c>
      <c r="DM17">
        <v>78448</v>
      </c>
      <c r="DN17">
        <v>109617</v>
      </c>
      <c r="DO17">
        <v>40961</v>
      </c>
      <c r="DP17">
        <v>27747</v>
      </c>
      <c r="DQ17">
        <v>69399</v>
      </c>
      <c r="DR17">
        <v>14366</v>
      </c>
      <c r="DS17">
        <v>8441</v>
      </c>
      <c r="DT17">
        <v>42353</v>
      </c>
      <c r="DU17">
        <v>347744</v>
      </c>
      <c r="DV17">
        <v>131910</v>
      </c>
      <c r="DW17">
        <v>50710</v>
      </c>
      <c r="DX17">
        <v>23328</v>
      </c>
      <c r="DY17">
        <v>9665</v>
      </c>
      <c r="DZ17">
        <v>66342</v>
      </c>
      <c r="EA17">
        <v>4978</v>
      </c>
      <c r="EB17">
        <v>40996</v>
      </c>
      <c r="EC17">
        <v>126164</v>
      </c>
      <c r="ED17">
        <v>21427</v>
      </c>
      <c r="EE17">
        <v>62568</v>
      </c>
      <c r="EF17">
        <v>106572</v>
      </c>
      <c r="EG17">
        <v>838893</v>
      </c>
      <c r="EH17">
        <v>940662</v>
      </c>
      <c r="EI17">
        <v>606220</v>
      </c>
      <c r="EJ17">
        <v>334315</v>
      </c>
      <c r="EK17">
        <v>11097</v>
      </c>
      <c r="EL17">
        <v>14277</v>
      </c>
      <c r="EM17">
        <v>18209</v>
      </c>
      <c r="EN17">
        <v>15265</v>
      </c>
      <c r="EO17">
        <v>11535</v>
      </c>
      <c r="EP17">
        <v>54689</v>
      </c>
      <c r="EQ17">
        <v>326173</v>
      </c>
      <c r="ER17">
        <v>347744</v>
      </c>
      <c r="ES17">
        <v>31898</v>
      </c>
      <c r="ET17">
        <v>128946</v>
      </c>
      <c r="EU17">
        <v>108077</v>
      </c>
      <c r="EV17">
        <v>49407</v>
      </c>
      <c r="EW17">
        <v>186900</v>
      </c>
      <c r="EX17">
        <v>347744</v>
      </c>
    </row>
    <row r="18" spans="1:154" x14ac:dyDescent="0.2">
      <c r="A18" t="s">
        <v>354</v>
      </c>
      <c r="B18" t="s">
        <v>338</v>
      </c>
      <c r="H18">
        <v>51468</v>
      </c>
      <c r="I18">
        <v>2922</v>
      </c>
      <c r="J18">
        <v>4916</v>
      </c>
      <c r="K18">
        <v>556</v>
      </c>
      <c r="L18">
        <v>3315</v>
      </c>
      <c r="M18">
        <v>408</v>
      </c>
      <c r="N18">
        <v>16017</v>
      </c>
      <c r="O18">
        <v>1692</v>
      </c>
      <c r="P18">
        <v>30460</v>
      </c>
      <c r="Q18">
        <v>674</v>
      </c>
      <c r="R18">
        <v>43044</v>
      </c>
      <c r="S18">
        <v>1393</v>
      </c>
      <c r="T18">
        <v>2801</v>
      </c>
      <c r="U18">
        <v>32</v>
      </c>
      <c r="V18">
        <v>32</v>
      </c>
      <c r="W18">
        <v>16</v>
      </c>
      <c r="X18">
        <v>525</v>
      </c>
      <c r="Y18">
        <v>83</v>
      </c>
      <c r="Z18">
        <v>1279</v>
      </c>
      <c r="AA18">
        <v>666</v>
      </c>
      <c r="AB18">
        <v>3787</v>
      </c>
      <c r="AC18">
        <v>732</v>
      </c>
      <c r="AD18">
        <v>2950</v>
      </c>
      <c r="AE18">
        <v>1222</v>
      </c>
      <c r="AF18">
        <v>42592</v>
      </c>
      <c r="AG18">
        <v>1393</v>
      </c>
      <c r="AH18">
        <v>48869</v>
      </c>
      <c r="AI18">
        <v>1744</v>
      </c>
      <c r="AJ18">
        <v>2599</v>
      </c>
      <c r="AK18">
        <v>1178</v>
      </c>
      <c r="AL18">
        <v>1114</v>
      </c>
      <c r="AM18">
        <v>20</v>
      </c>
      <c r="AN18">
        <v>1485</v>
      </c>
      <c r="AO18">
        <v>1158</v>
      </c>
      <c r="AP18">
        <v>25573</v>
      </c>
      <c r="AQ18">
        <v>1464</v>
      </c>
      <c r="AR18">
        <v>25895</v>
      </c>
      <c r="AS18">
        <v>1458</v>
      </c>
      <c r="AT18">
        <v>5413</v>
      </c>
      <c r="AU18">
        <v>135</v>
      </c>
      <c r="AV18">
        <v>46055</v>
      </c>
      <c r="AW18">
        <v>2787</v>
      </c>
      <c r="AX18">
        <v>2333</v>
      </c>
      <c r="AY18">
        <v>597</v>
      </c>
      <c r="AZ18">
        <v>10122</v>
      </c>
      <c r="BA18">
        <v>708</v>
      </c>
      <c r="BB18">
        <v>10147</v>
      </c>
      <c r="BC18">
        <v>528</v>
      </c>
      <c r="BD18">
        <v>14019</v>
      </c>
      <c r="BE18">
        <v>253</v>
      </c>
      <c r="BF18">
        <v>4619</v>
      </c>
      <c r="BG18">
        <v>458</v>
      </c>
      <c r="BH18">
        <v>24721</v>
      </c>
      <c r="BI18">
        <v>1898</v>
      </c>
      <c r="BJ18">
        <v>23708</v>
      </c>
      <c r="BK18">
        <v>1763</v>
      </c>
      <c r="BL18">
        <v>1013</v>
      </c>
      <c r="BM18">
        <v>135</v>
      </c>
      <c r="BN18">
        <v>18425</v>
      </c>
      <c r="BO18">
        <v>1139</v>
      </c>
      <c r="BP18">
        <v>6952</v>
      </c>
      <c r="BQ18">
        <v>830</v>
      </c>
      <c r="BR18">
        <v>3963</v>
      </c>
      <c r="BS18">
        <v>387</v>
      </c>
      <c r="BT18">
        <v>11475</v>
      </c>
      <c r="BU18">
        <v>534</v>
      </c>
      <c r="BV18">
        <v>29340</v>
      </c>
      <c r="BW18">
        <v>2356</v>
      </c>
      <c r="BX18">
        <v>10653</v>
      </c>
      <c r="BY18">
        <v>32</v>
      </c>
      <c r="BZ18">
        <v>3460</v>
      </c>
      <c r="CA18">
        <v>201</v>
      </c>
      <c r="CB18">
        <v>8015</v>
      </c>
      <c r="CC18">
        <v>333</v>
      </c>
      <c r="CD18">
        <v>3372</v>
      </c>
      <c r="CE18">
        <v>302</v>
      </c>
      <c r="CF18">
        <v>5100</v>
      </c>
      <c r="CG18">
        <v>786</v>
      </c>
      <c r="CH18">
        <v>5997</v>
      </c>
      <c r="CI18">
        <v>579</v>
      </c>
      <c r="CJ18">
        <v>6520</v>
      </c>
      <c r="CK18">
        <v>327</v>
      </c>
      <c r="CL18">
        <v>8351</v>
      </c>
      <c r="CM18">
        <v>362</v>
      </c>
      <c r="CN18">
        <v>10653</v>
      </c>
      <c r="CO18">
        <v>32</v>
      </c>
      <c r="CP18">
        <v>2922</v>
      </c>
      <c r="CQ18">
        <v>48546</v>
      </c>
      <c r="CR18">
        <v>39357</v>
      </c>
      <c r="CS18">
        <v>18286</v>
      </c>
      <c r="CT18">
        <v>46278</v>
      </c>
      <c r="CU18">
        <v>2816</v>
      </c>
      <c r="CV18">
        <v>1027</v>
      </c>
      <c r="CW18">
        <v>1822</v>
      </c>
      <c r="CX18">
        <v>805</v>
      </c>
      <c r="CY18">
        <v>454</v>
      </c>
      <c r="CZ18">
        <v>71</v>
      </c>
      <c r="DA18">
        <v>261</v>
      </c>
      <c r="DB18">
        <v>117</v>
      </c>
      <c r="DC18">
        <v>279</v>
      </c>
      <c r="DD18">
        <v>34</v>
      </c>
      <c r="DE18">
        <v>414</v>
      </c>
      <c r="DF18">
        <v>2769</v>
      </c>
      <c r="DG18">
        <v>1749</v>
      </c>
      <c r="DH18">
        <v>551</v>
      </c>
      <c r="DI18">
        <v>2788</v>
      </c>
      <c r="DJ18">
        <v>983</v>
      </c>
      <c r="DK18">
        <v>518</v>
      </c>
      <c r="DL18">
        <v>1652</v>
      </c>
      <c r="DM18">
        <v>3596</v>
      </c>
      <c r="DN18">
        <v>5868</v>
      </c>
      <c r="DO18">
        <v>2464</v>
      </c>
      <c r="DP18">
        <v>1627</v>
      </c>
      <c r="DQ18">
        <v>2382</v>
      </c>
      <c r="DR18">
        <v>557</v>
      </c>
      <c r="DS18">
        <v>483</v>
      </c>
      <c r="DT18">
        <v>1440</v>
      </c>
      <c r="DU18">
        <v>19907</v>
      </c>
      <c r="DV18">
        <v>11717</v>
      </c>
      <c r="DW18">
        <v>4152</v>
      </c>
      <c r="DX18">
        <v>1205</v>
      </c>
      <c r="DY18">
        <v>402</v>
      </c>
      <c r="DZ18">
        <v>2620</v>
      </c>
      <c r="EA18">
        <v>86</v>
      </c>
      <c r="EB18">
        <v>2003</v>
      </c>
      <c r="EC18">
        <v>4365</v>
      </c>
      <c r="ED18">
        <v>877</v>
      </c>
      <c r="EE18">
        <v>2622</v>
      </c>
      <c r="EF18">
        <v>5882</v>
      </c>
      <c r="EG18">
        <v>46663</v>
      </c>
      <c r="EH18">
        <v>51563</v>
      </c>
      <c r="EI18">
        <v>42873</v>
      </c>
      <c r="EJ18">
        <v>8571</v>
      </c>
      <c r="EK18">
        <v>317</v>
      </c>
      <c r="EL18">
        <v>414</v>
      </c>
      <c r="EM18">
        <v>382</v>
      </c>
      <c r="EN18">
        <v>313</v>
      </c>
      <c r="EO18">
        <v>263</v>
      </c>
      <c r="EP18">
        <v>1437</v>
      </c>
      <c r="EQ18">
        <v>17910</v>
      </c>
      <c r="ER18">
        <v>19907</v>
      </c>
      <c r="ES18">
        <v>633</v>
      </c>
      <c r="ET18">
        <v>4494</v>
      </c>
      <c r="EU18">
        <v>7873</v>
      </c>
      <c r="EV18">
        <v>4386</v>
      </c>
      <c r="EW18">
        <v>14780</v>
      </c>
      <c r="EX18">
        <v>19907</v>
      </c>
    </row>
    <row r="19" spans="1:154" x14ac:dyDescent="0.2">
      <c r="A19" t="s">
        <v>355</v>
      </c>
      <c r="B19" t="s">
        <v>338</v>
      </c>
      <c r="H19">
        <v>111356</v>
      </c>
      <c r="I19">
        <v>4313</v>
      </c>
      <c r="J19">
        <v>12539</v>
      </c>
      <c r="K19">
        <v>946</v>
      </c>
      <c r="L19">
        <v>8904</v>
      </c>
      <c r="M19">
        <v>766</v>
      </c>
      <c r="N19">
        <v>33036</v>
      </c>
      <c r="O19">
        <v>2227</v>
      </c>
      <c r="P19">
        <v>64484</v>
      </c>
      <c r="Q19">
        <v>1082</v>
      </c>
      <c r="R19">
        <v>79661</v>
      </c>
      <c r="S19">
        <v>3282</v>
      </c>
      <c r="T19">
        <v>16116</v>
      </c>
      <c r="U19">
        <v>679</v>
      </c>
      <c r="V19">
        <v>88</v>
      </c>
      <c r="W19">
        <v>0</v>
      </c>
      <c r="X19">
        <v>2936</v>
      </c>
      <c r="Y19">
        <v>128</v>
      </c>
      <c r="Z19">
        <v>2313</v>
      </c>
      <c r="AA19">
        <v>119</v>
      </c>
      <c r="AB19">
        <v>10242</v>
      </c>
      <c r="AC19">
        <v>105</v>
      </c>
      <c r="AD19">
        <v>6674</v>
      </c>
      <c r="AE19">
        <v>215</v>
      </c>
      <c r="AF19">
        <v>78644</v>
      </c>
      <c r="AG19">
        <v>3160</v>
      </c>
      <c r="AH19">
        <v>106804</v>
      </c>
      <c r="AI19">
        <v>3934</v>
      </c>
      <c r="AJ19">
        <v>4552</v>
      </c>
      <c r="AK19">
        <v>379</v>
      </c>
      <c r="AL19">
        <v>2628</v>
      </c>
      <c r="AM19">
        <v>115</v>
      </c>
      <c r="AN19">
        <v>1924</v>
      </c>
      <c r="AO19">
        <v>264</v>
      </c>
      <c r="AP19">
        <v>55166</v>
      </c>
      <c r="AQ19">
        <v>2217</v>
      </c>
      <c r="AR19">
        <v>56190</v>
      </c>
      <c r="AS19">
        <v>2096</v>
      </c>
      <c r="AT19">
        <v>13205</v>
      </c>
      <c r="AU19">
        <v>193</v>
      </c>
      <c r="AV19">
        <v>98151</v>
      </c>
      <c r="AW19">
        <v>4120</v>
      </c>
      <c r="AX19">
        <v>5473</v>
      </c>
      <c r="AY19">
        <v>636</v>
      </c>
      <c r="AZ19">
        <v>20133</v>
      </c>
      <c r="BA19">
        <v>958</v>
      </c>
      <c r="BB19">
        <v>21322</v>
      </c>
      <c r="BC19">
        <v>537</v>
      </c>
      <c r="BD19">
        <v>26265</v>
      </c>
      <c r="BE19">
        <v>350</v>
      </c>
      <c r="BF19">
        <v>12191</v>
      </c>
      <c r="BG19">
        <v>1083</v>
      </c>
      <c r="BH19">
        <v>54245</v>
      </c>
      <c r="BI19">
        <v>1921</v>
      </c>
      <c r="BJ19">
        <v>52311</v>
      </c>
      <c r="BK19">
        <v>1565</v>
      </c>
      <c r="BL19">
        <v>1934</v>
      </c>
      <c r="BM19">
        <v>356</v>
      </c>
      <c r="BN19">
        <v>43152</v>
      </c>
      <c r="BO19">
        <v>1046</v>
      </c>
      <c r="BP19">
        <v>12153</v>
      </c>
      <c r="BQ19">
        <v>1012</v>
      </c>
      <c r="BR19">
        <v>11131</v>
      </c>
      <c r="BS19">
        <v>946</v>
      </c>
      <c r="BT19">
        <v>29241</v>
      </c>
      <c r="BU19">
        <v>1281</v>
      </c>
      <c r="BV19">
        <v>66436</v>
      </c>
      <c r="BW19">
        <v>3004</v>
      </c>
      <c r="BX19">
        <v>15679</v>
      </c>
      <c r="BY19">
        <v>28</v>
      </c>
      <c r="BZ19">
        <v>8648</v>
      </c>
      <c r="CA19">
        <v>243</v>
      </c>
      <c r="CB19">
        <v>20593</v>
      </c>
      <c r="CC19">
        <v>1038</v>
      </c>
      <c r="CD19">
        <v>8922</v>
      </c>
      <c r="CE19">
        <v>551</v>
      </c>
      <c r="CF19">
        <v>13704</v>
      </c>
      <c r="CG19">
        <v>510</v>
      </c>
      <c r="CH19">
        <v>15027</v>
      </c>
      <c r="CI19">
        <v>615</v>
      </c>
      <c r="CJ19">
        <v>13282</v>
      </c>
      <c r="CK19">
        <v>452</v>
      </c>
      <c r="CL19">
        <v>15501</v>
      </c>
      <c r="CM19">
        <v>876</v>
      </c>
      <c r="CN19">
        <v>15679</v>
      </c>
      <c r="CO19">
        <v>28</v>
      </c>
      <c r="CP19">
        <v>4313</v>
      </c>
      <c r="CQ19">
        <v>107043</v>
      </c>
      <c r="CR19">
        <v>88812</v>
      </c>
      <c r="CS19">
        <v>34358</v>
      </c>
      <c r="CT19">
        <v>100166</v>
      </c>
      <c r="CU19">
        <v>7935</v>
      </c>
      <c r="CV19">
        <v>2801</v>
      </c>
      <c r="CW19">
        <v>2635</v>
      </c>
      <c r="CX19">
        <v>825</v>
      </c>
      <c r="CY19">
        <v>2602</v>
      </c>
      <c r="CZ19">
        <v>992</v>
      </c>
      <c r="DA19">
        <v>2162</v>
      </c>
      <c r="DB19">
        <v>912</v>
      </c>
      <c r="DC19">
        <v>536</v>
      </c>
      <c r="DD19">
        <v>72</v>
      </c>
      <c r="DE19">
        <v>677</v>
      </c>
      <c r="DF19">
        <v>4860</v>
      </c>
      <c r="DG19">
        <v>3029</v>
      </c>
      <c r="DH19">
        <v>550</v>
      </c>
      <c r="DI19">
        <v>4852</v>
      </c>
      <c r="DJ19">
        <v>3038</v>
      </c>
      <c r="DK19">
        <v>361</v>
      </c>
      <c r="DL19">
        <v>1652</v>
      </c>
      <c r="DM19">
        <v>9905</v>
      </c>
      <c r="DN19">
        <v>10687</v>
      </c>
      <c r="DO19">
        <v>3433</v>
      </c>
      <c r="DP19">
        <v>2497</v>
      </c>
      <c r="DQ19">
        <v>11675</v>
      </c>
      <c r="DR19">
        <v>1704</v>
      </c>
      <c r="DS19">
        <v>1557</v>
      </c>
      <c r="DT19">
        <v>4752</v>
      </c>
      <c r="DU19">
        <v>42436</v>
      </c>
      <c r="DV19">
        <v>22831</v>
      </c>
      <c r="DW19">
        <v>9789</v>
      </c>
      <c r="DX19">
        <v>2668</v>
      </c>
      <c r="DY19">
        <v>811</v>
      </c>
      <c r="DZ19">
        <v>7453</v>
      </c>
      <c r="EA19">
        <v>654</v>
      </c>
      <c r="EB19">
        <v>5412</v>
      </c>
      <c r="EC19">
        <v>9484</v>
      </c>
      <c r="ED19">
        <v>2468</v>
      </c>
      <c r="EE19">
        <v>4411</v>
      </c>
      <c r="EF19">
        <v>15258</v>
      </c>
      <c r="EG19">
        <v>99768</v>
      </c>
      <c r="EH19">
        <v>110943</v>
      </c>
      <c r="EI19">
        <v>86738</v>
      </c>
      <c r="EJ19">
        <v>25714</v>
      </c>
      <c r="EK19">
        <v>1514</v>
      </c>
      <c r="EL19">
        <v>1809</v>
      </c>
      <c r="EM19">
        <v>1383</v>
      </c>
      <c r="EN19">
        <v>1080</v>
      </c>
      <c r="EO19">
        <v>842</v>
      </c>
      <c r="EP19">
        <v>4036</v>
      </c>
      <c r="EQ19">
        <v>39494</v>
      </c>
      <c r="ER19">
        <v>42436</v>
      </c>
      <c r="ES19">
        <v>1339</v>
      </c>
      <c r="ET19">
        <v>10616</v>
      </c>
      <c r="EU19">
        <v>16487</v>
      </c>
      <c r="EV19">
        <v>9505</v>
      </c>
      <c r="EW19">
        <v>30481</v>
      </c>
      <c r="EX19">
        <v>42436</v>
      </c>
    </row>
    <row r="20" spans="1:154" x14ac:dyDescent="0.2">
      <c r="A20" t="s">
        <v>356</v>
      </c>
      <c r="B20" t="s">
        <v>338</v>
      </c>
      <c r="H20">
        <v>21300</v>
      </c>
      <c r="I20">
        <v>772</v>
      </c>
      <c r="J20">
        <v>4372</v>
      </c>
      <c r="K20">
        <v>225</v>
      </c>
      <c r="L20">
        <v>3250</v>
      </c>
      <c r="M20">
        <v>225</v>
      </c>
      <c r="N20">
        <v>9256</v>
      </c>
      <c r="O20">
        <v>206</v>
      </c>
      <c r="P20">
        <v>6239</v>
      </c>
      <c r="Q20">
        <v>295</v>
      </c>
      <c r="R20">
        <v>12145</v>
      </c>
      <c r="S20">
        <v>279</v>
      </c>
      <c r="T20">
        <v>7280</v>
      </c>
      <c r="U20">
        <v>350</v>
      </c>
      <c r="V20">
        <v>29</v>
      </c>
      <c r="W20">
        <v>0</v>
      </c>
      <c r="X20">
        <v>162</v>
      </c>
      <c r="Y20">
        <v>0</v>
      </c>
      <c r="Z20">
        <v>376</v>
      </c>
      <c r="AA20">
        <v>72</v>
      </c>
      <c r="AB20">
        <v>1308</v>
      </c>
      <c r="AC20">
        <v>71</v>
      </c>
      <c r="AD20">
        <v>971</v>
      </c>
      <c r="AE20">
        <v>78</v>
      </c>
      <c r="AF20">
        <v>11862</v>
      </c>
      <c r="AG20">
        <v>279</v>
      </c>
      <c r="AH20">
        <v>20158</v>
      </c>
      <c r="AI20">
        <v>699</v>
      </c>
      <c r="AJ20">
        <v>1142</v>
      </c>
      <c r="AK20">
        <v>73</v>
      </c>
      <c r="AL20">
        <v>441</v>
      </c>
      <c r="AM20">
        <v>0</v>
      </c>
      <c r="AN20">
        <v>701</v>
      </c>
      <c r="AO20">
        <v>73</v>
      </c>
      <c r="AP20">
        <v>10426</v>
      </c>
      <c r="AQ20">
        <v>461</v>
      </c>
      <c r="AR20">
        <v>10874</v>
      </c>
      <c r="AS20">
        <v>311</v>
      </c>
      <c r="AT20">
        <v>3206</v>
      </c>
      <c r="AU20">
        <v>120</v>
      </c>
      <c r="AV20">
        <v>18094</v>
      </c>
      <c r="AW20">
        <v>652</v>
      </c>
      <c r="AX20">
        <v>1383</v>
      </c>
      <c r="AY20">
        <v>141</v>
      </c>
      <c r="AZ20">
        <v>5611</v>
      </c>
      <c r="BA20">
        <v>250</v>
      </c>
      <c r="BB20">
        <v>3875</v>
      </c>
      <c r="BC20">
        <v>41</v>
      </c>
      <c r="BD20">
        <v>3259</v>
      </c>
      <c r="BE20">
        <v>164</v>
      </c>
      <c r="BF20">
        <v>3452</v>
      </c>
      <c r="BG20">
        <v>141</v>
      </c>
      <c r="BH20">
        <v>8725</v>
      </c>
      <c r="BI20">
        <v>551</v>
      </c>
      <c r="BJ20">
        <v>8047</v>
      </c>
      <c r="BK20">
        <v>377</v>
      </c>
      <c r="BL20">
        <v>678</v>
      </c>
      <c r="BM20">
        <v>174</v>
      </c>
      <c r="BN20">
        <v>6083</v>
      </c>
      <c r="BO20">
        <v>319</v>
      </c>
      <c r="BP20">
        <v>2986</v>
      </c>
      <c r="BQ20">
        <v>244</v>
      </c>
      <c r="BR20">
        <v>3108</v>
      </c>
      <c r="BS20">
        <v>129</v>
      </c>
      <c r="BT20">
        <v>4951</v>
      </c>
      <c r="BU20">
        <v>51</v>
      </c>
      <c r="BV20">
        <v>12177</v>
      </c>
      <c r="BW20">
        <v>692</v>
      </c>
      <c r="BX20">
        <v>4172</v>
      </c>
      <c r="BY20">
        <v>29</v>
      </c>
      <c r="BZ20">
        <v>1321</v>
      </c>
      <c r="CA20">
        <v>30</v>
      </c>
      <c r="CB20">
        <v>3630</v>
      </c>
      <c r="CC20">
        <v>21</v>
      </c>
      <c r="CD20">
        <v>2221</v>
      </c>
      <c r="CE20">
        <v>125</v>
      </c>
      <c r="CF20">
        <v>2651</v>
      </c>
      <c r="CG20">
        <v>316</v>
      </c>
      <c r="CH20">
        <v>2346</v>
      </c>
      <c r="CI20">
        <v>147</v>
      </c>
      <c r="CJ20">
        <v>2107</v>
      </c>
      <c r="CK20">
        <v>69</v>
      </c>
      <c r="CL20">
        <v>2852</v>
      </c>
      <c r="CM20">
        <v>35</v>
      </c>
      <c r="CN20">
        <v>4172</v>
      </c>
      <c r="CO20">
        <v>29</v>
      </c>
      <c r="CP20">
        <v>772</v>
      </c>
      <c r="CQ20">
        <v>20528</v>
      </c>
      <c r="CR20">
        <v>13235</v>
      </c>
      <c r="CS20">
        <v>10503</v>
      </c>
      <c r="CT20">
        <v>22140</v>
      </c>
      <c r="CU20">
        <v>1529</v>
      </c>
      <c r="CV20">
        <v>652</v>
      </c>
      <c r="CW20">
        <v>622</v>
      </c>
      <c r="CX20">
        <v>163</v>
      </c>
      <c r="CY20">
        <v>53</v>
      </c>
      <c r="CZ20">
        <v>9</v>
      </c>
      <c r="DA20">
        <v>37</v>
      </c>
      <c r="DB20">
        <v>0</v>
      </c>
      <c r="DC20">
        <v>817</v>
      </c>
      <c r="DD20">
        <v>480</v>
      </c>
      <c r="DE20">
        <v>451</v>
      </c>
      <c r="DF20">
        <v>568</v>
      </c>
      <c r="DG20">
        <v>511</v>
      </c>
      <c r="DH20">
        <v>234</v>
      </c>
      <c r="DI20">
        <v>1309</v>
      </c>
      <c r="DJ20">
        <v>511</v>
      </c>
      <c r="DK20">
        <v>106</v>
      </c>
      <c r="DL20">
        <v>265</v>
      </c>
      <c r="DM20">
        <v>551</v>
      </c>
      <c r="DN20">
        <v>2269</v>
      </c>
      <c r="DO20">
        <v>673</v>
      </c>
      <c r="DP20">
        <v>481</v>
      </c>
      <c r="DQ20">
        <v>1052</v>
      </c>
      <c r="DR20">
        <v>454</v>
      </c>
      <c r="DS20">
        <v>303</v>
      </c>
      <c r="DT20">
        <v>2076</v>
      </c>
      <c r="DU20">
        <v>8348</v>
      </c>
      <c r="DV20">
        <v>3524</v>
      </c>
      <c r="DW20">
        <v>1263</v>
      </c>
      <c r="DX20">
        <v>501</v>
      </c>
      <c r="DY20">
        <v>200</v>
      </c>
      <c r="DZ20">
        <v>1692</v>
      </c>
      <c r="EA20">
        <v>122</v>
      </c>
      <c r="EB20">
        <v>1200</v>
      </c>
      <c r="EC20">
        <v>2631</v>
      </c>
      <c r="ED20">
        <v>295</v>
      </c>
      <c r="EE20">
        <v>1731</v>
      </c>
      <c r="EF20">
        <v>2202</v>
      </c>
      <c r="EG20">
        <v>21760</v>
      </c>
      <c r="EH20">
        <v>23769</v>
      </c>
      <c r="EI20">
        <v>14651</v>
      </c>
      <c r="EJ20">
        <v>5199</v>
      </c>
      <c r="EK20">
        <v>391</v>
      </c>
      <c r="EL20">
        <v>303</v>
      </c>
      <c r="EM20">
        <v>115</v>
      </c>
      <c r="EN20">
        <v>124</v>
      </c>
      <c r="EO20">
        <v>150</v>
      </c>
      <c r="EP20">
        <v>728</v>
      </c>
      <c r="EQ20">
        <v>6962</v>
      </c>
      <c r="ER20">
        <v>8348</v>
      </c>
      <c r="ES20">
        <v>636</v>
      </c>
      <c r="ET20">
        <v>2810</v>
      </c>
      <c r="EU20">
        <v>2687</v>
      </c>
      <c r="EV20">
        <v>1385</v>
      </c>
      <c r="EW20">
        <v>4902</v>
      </c>
      <c r="EX20">
        <v>8348</v>
      </c>
    </row>
    <row r="21" spans="1:154" x14ac:dyDescent="0.2">
      <c r="A21" t="s">
        <v>357</v>
      </c>
      <c r="B21" t="s">
        <v>338</v>
      </c>
      <c r="H21">
        <v>37570</v>
      </c>
      <c r="I21">
        <v>1479</v>
      </c>
      <c r="J21">
        <v>5681</v>
      </c>
      <c r="K21">
        <v>316</v>
      </c>
      <c r="L21">
        <v>3494</v>
      </c>
      <c r="M21">
        <v>153</v>
      </c>
      <c r="N21">
        <v>13433</v>
      </c>
      <c r="O21">
        <v>838</v>
      </c>
      <c r="P21">
        <v>18340</v>
      </c>
      <c r="Q21">
        <v>275</v>
      </c>
      <c r="R21">
        <v>28401</v>
      </c>
      <c r="S21">
        <v>672</v>
      </c>
      <c r="T21">
        <v>4540</v>
      </c>
      <c r="U21">
        <v>60</v>
      </c>
      <c r="V21">
        <v>187</v>
      </c>
      <c r="W21">
        <v>28</v>
      </c>
      <c r="X21">
        <v>528</v>
      </c>
      <c r="Y21">
        <v>0</v>
      </c>
      <c r="Z21">
        <v>1000</v>
      </c>
      <c r="AA21">
        <v>180</v>
      </c>
      <c r="AB21">
        <v>2895</v>
      </c>
      <c r="AC21">
        <v>520</v>
      </c>
      <c r="AD21">
        <v>3632</v>
      </c>
      <c r="AE21">
        <v>715</v>
      </c>
      <c r="AF21">
        <v>27758</v>
      </c>
      <c r="AG21">
        <v>658</v>
      </c>
      <c r="AH21">
        <v>34559</v>
      </c>
      <c r="AI21">
        <v>848</v>
      </c>
      <c r="AJ21">
        <v>3011</v>
      </c>
      <c r="AK21">
        <v>631</v>
      </c>
      <c r="AL21">
        <v>1316</v>
      </c>
      <c r="AM21">
        <v>109</v>
      </c>
      <c r="AN21">
        <v>1695</v>
      </c>
      <c r="AO21">
        <v>522</v>
      </c>
      <c r="AP21">
        <v>18141</v>
      </c>
      <c r="AQ21">
        <v>880</v>
      </c>
      <c r="AR21">
        <v>19429</v>
      </c>
      <c r="AS21">
        <v>599</v>
      </c>
      <c r="AT21">
        <v>5751</v>
      </c>
      <c r="AU21">
        <v>101</v>
      </c>
      <c r="AV21">
        <v>31819</v>
      </c>
      <c r="AW21">
        <v>1378</v>
      </c>
      <c r="AX21">
        <v>2229</v>
      </c>
      <c r="AY21">
        <v>337</v>
      </c>
      <c r="AZ21">
        <v>6334</v>
      </c>
      <c r="BA21">
        <v>385</v>
      </c>
      <c r="BB21">
        <v>7671</v>
      </c>
      <c r="BC21">
        <v>269</v>
      </c>
      <c r="BD21">
        <v>11841</v>
      </c>
      <c r="BE21">
        <v>148</v>
      </c>
      <c r="BF21">
        <v>4129</v>
      </c>
      <c r="BG21">
        <v>196</v>
      </c>
      <c r="BH21">
        <v>15065</v>
      </c>
      <c r="BI21">
        <v>1090</v>
      </c>
      <c r="BJ21">
        <v>14435</v>
      </c>
      <c r="BK21">
        <v>1056</v>
      </c>
      <c r="BL21">
        <v>630</v>
      </c>
      <c r="BM21">
        <v>34</v>
      </c>
      <c r="BN21">
        <v>11348</v>
      </c>
      <c r="BO21">
        <v>712</v>
      </c>
      <c r="BP21">
        <v>4019</v>
      </c>
      <c r="BQ21">
        <v>371</v>
      </c>
      <c r="BR21">
        <v>3827</v>
      </c>
      <c r="BS21">
        <v>203</v>
      </c>
      <c r="BT21">
        <v>7431</v>
      </c>
      <c r="BU21">
        <v>162</v>
      </c>
      <c r="BV21">
        <v>19194</v>
      </c>
      <c r="BW21">
        <v>1286</v>
      </c>
      <c r="BX21">
        <v>10945</v>
      </c>
      <c r="BY21">
        <v>31</v>
      </c>
      <c r="BZ21">
        <v>2147</v>
      </c>
      <c r="CA21">
        <v>66</v>
      </c>
      <c r="CB21">
        <v>5284</v>
      </c>
      <c r="CC21">
        <v>96</v>
      </c>
      <c r="CD21">
        <v>2064</v>
      </c>
      <c r="CE21">
        <v>178</v>
      </c>
      <c r="CF21">
        <v>3570</v>
      </c>
      <c r="CG21">
        <v>304</v>
      </c>
      <c r="CH21">
        <v>3564</v>
      </c>
      <c r="CI21">
        <v>318</v>
      </c>
      <c r="CJ21">
        <v>4226</v>
      </c>
      <c r="CK21">
        <v>272</v>
      </c>
      <c r="CL21">
        <v>5770</v>
      </c>
      <c r="CM21">
        <v>214</v>
      </c>
      <c r="CN21">
        <v>10945</v>
      </c>
      <c r="CO21">
        <v>31</v>
      </c>
      <c r="CP21">
        <v>1479</v>
      </c>
      <c r="CQ21">
        <v>36091</v>
      </c>
      <c r="CR21">
        <v>26458</v>
      </c>
      <c r="CS21">
        <v>18078</v>
      </c>
      <c r="CT21">
        <v>32658</v>
      </c>
      <c r="CU21">
        <v>3603</v>
      </c>
      <c r="CV21">
        <v>1640</v>
      </c>
      <c r="CW21">
        <v>2559</v>
      </c>
      <c r="CX21">
        <v>1219</v>
      </c>
      <c r="CY21">
        <v>654</v>
      </c>
      <c r="CZ21">
        <v>252</v>
      </c>
      <c r="DA21">
        <v>306</v>
      </c>
      <c r="DB21">
        <v>118</v>
      </c>
      <c r="DC21">
        <v>84</v>
      </c>
      <c r="DD21">
        <v>51</v>
      </c>
      <c r="DE21">
        <v>350</v>
      </c>
      <c r="DF21">
        <v>1327</v>
      </c>
      <c r="DG21">
        <v>1121</v>
      </c>
      <c r="DH21">
        <v>206</v>
      </c>
      <c r="DI21">
        <v>1867</v>
      </c>
      <c r="DJ21">
        <v>621</v>
      </c>
      <c r="DK21">
        <v>186</v>
      </c>
      <c r="DL21">
        <v>906</v>
      </c>
      <c r="DM21">
        <v>2557</v>
      </c>
      <c r="DN21">
        <v>4131</v>
      </c>
      <c r="DO21">
        <v>1885</v>
      </c>
      <c r="DP21">
        <v>863</v>
      </c>
      <c r="DQ21">
        <v>1138</v>
      </c>
      <c r="DR21">
        <v>710</v>
      </c>
      <c r="DS21">
        <v>369</v>
      </c>
      <c r="DT21">
        <v>1692</v>
      </c>
      <c r="DU21">
        <v>16433</v>
      </c>
      <c r="DV21">
        <v>7783</v>
      </c>
      <c r="DW21">
        <v>2139</v>
      </c>
      <c r="DX21">
        <v>1044</v>
      </c>
      <c r="DY21">
        <v>216</v>
      </c>
      <c r="DZ21">
        <v>2240</v>
      </c>
      <c r="EA21">
        <v>243</v>
      </c>
      <c r="EB21">
        <v>1617</v>
      </c>
      <c r="EC21">
        <v>5366</v>
      </c>
      <c r="ED21">
        <v>808</v>
      </c>
      <c r="EE21">
        <v>3767</v>
      </c>
      <c r="EF21">
        <v>3818</v>
      </c>
      <c r="EG21">
        <v>33434</v>
      </c>
      <c r="EH21">
        <v>37775</v>
      </c>
      <c r="EI21">
        <v>28116</v>
      </c>
      <c r="EJ21">
        <v>9356</v>
      </c>
      <c r="EK21">
        <v>438</v>
      </c>
      <c r="EL21">
        <v>332</v>
      </c>
      <c r="EM21">
        <v>647</v>
      </c>
      <c r="EN21">
        <v>371</v>
      </c>
      <c r="EO21">
        <v>301</v>
      </c>
      <c r="EP21">
        <v>1600</v>
      </c>
      <c r="EQ21">
        <v>14804</v>
      </c>
      <c r="ER21">
        <v>16433</v>
      </c>
      <c r="ES21">
        <v>1197</v>
      </c>
      <c r="ET21">
        <v>5180</v>
      </c>
      <c r="EU21">
        <v>6331</v>
      </c>
      <c r="EV21">
        <v>2681</v>
      </c>
      <c r="EW21">
        <v>10056</v>
      </c>
      <c r="EX21">
        <v>16433</v>
      </c>
    </row>
    <row r="22" spans="1:154" x14ac:dyDescent="0.2">
      <c r="A22" t="s">
        <v>237</v>
      </c>
      <c r="B22" t="s">
        <v>338</v>
      </c>
      <c r="H22">
        <v>148730</v>
      </c>
      <c r="I22">
        <v>9313</v>
      </c>
      <c r="J22">
        <v>27552</v>
      </c>
      <c r="K22">
        <v>2293</v>
      </c>
      <c r="L22">
        <v>18423</v>
      </c>
      <c r="M22">
        <v>1615</v>
      </c>
      <c r="N22">
        <v>61578</v>
      </c>
      <c r="O22">
        <v>4847</v>
      </c>
      <c r="P22">
        <v>58850</v>
      </c>
      <c r="Q22">
        <v>2120</v>
      </c>
      <c r="R22">
        <v>114174</v>
      </c>
      <c r="S22">
        <v>6503</v>
      </c>
      <c r="T22">
        <v>14253</v>
      </c>
      <c r="U22">
        <v>1123</v>
      </c>
      <c r="V22">
        <v>240</v>
      </c>
      <c r="W22">
        <v>75</v>
      </c>
      <c r="X22">
        <v>2515</v>
      </c>
      <c r="Y22">
        <v>55</v>
      </c>
      <c r="Z22">
        <v>3465</v>
      </c>
      <c r="AA22">
        <v>414</v>
      </c>
      <c r="AB22">
        <v>13966</v>
      </c>
      <c r="AC22">
        <v>1139</v>
      </c>
      <c r="AD22">
        <v>11825</v>
      </c>
      <c r="AE22">
        <v>1823</v>
      </c>
      <c r="AF22">
        <v>111692</v>
      </c>
      <c r="AG22">
        <v>6060</v>
      </c>
      <c r="AH22">
        <v>138843</v>
      </c>
      <c r="AI22">
        <v>7313</v>
      </c>
      <c r="AJ22">
        <v>9887</v>
      </c>
      <c r="AK22">
        <v>2000</v>
      </c>
      <c r="AL22">
        <v>5041</v>
      </c>
      <c r="AM22">
        <v>273</v>
      </c>
      <c r="AN22">
        <v>4846</v>
      </c>
      <c r="AO22">
        <v>1727</v>
      </c>
      <c r="AP22">
        <v>73117</v>
      </c>
      <c r="AQ22">
        <v>4737</v>
      </c>
      <c r="AR22">
        <v>75613</v>
      </c>
      <c r="AS22">
        <v>4576</v>
      </c>
      <c r="AT22">
        <v>22751</v>
      </c>
      <c r="AU22">
        <v>979</v>
      </c>
      <c r="AV22">
        <v>125979</v>
      </c>
      <c r="AW22">
        <v>8334</v>
      </c>
      <c r="AX22">
        <v>10650</v>
      </c>
      <c r="AY22">
        <v>1706</v>
      </c>
      <c r="AZ22">
        <v>35401</v>
      </c>
      <c r="BA22">
        <v>2682</v>
      </c>
      <c r="BB22">
        <v>29629</v>
      </c>
      <c r="BC22">
        <v>1603</v>
      </c>
      <c r="BD22">
        <v>25488</v>
      </c>
      <c r="BE22">
        <v>792</v>
      </c>
      <c r="BF22">
        <v>18915</v>
      </c>
      <c r="BG22">
        <v>1859</v>
      </c>
      <c r="BH22">
        <v>67255</v>
      </c>
      <c r="BI22">
        <v>5697</v>
      </c>
      <c r="BJ22">
        <v>64534</v>
      </c>
      <c r="BK22">
        <v>5135</v>
      </c>
      <c r="BL22">
        <v>2721</v>
      </c>
      <c r="BM22">
        <v>562</v>
      </c>
      <c r="BN22">
        <v>49554</v>
      </c>
      <c r="BO22">
        <v>3381</v>
      </c>
      <c r="BP22">
        <v>19215</v>
      </c>
      <c r="BQ22">
        <v>2552</v>
      </c>
      <c r="BR22">
        <v>17401</v>
      </c>
      <c r="BS22">
        <v>1623</v>
      </c>
      <c r="BT22">
        <v>35639</v>
      </c>
      <c r="BU22">
        <v>1452</v>
      </c>
      <c r="BV22">
        <v>86170</v>
      </c>
      <c r="BW22">
        <v>7556</v>
      </c>
      <c r="BX22">
        <v>26921</v>
      </c>
      <c r="BY22">
        <v>305</v>
      </c>
      <c r="BZ22">
        <v>10539</v>
      </c>
      <c r="CA22">
        <v>649</v>
      </c>
      <c r="CB22">
        <v>25100</v>
      </c>
      <c r="CC22">
        <v>803</v>
      </c>
      <c r="CD22">
        <v>11923</v>
      </c>
      <c r="CE22">
        <v>1078</v>
      </c>
      <c r="CF22">
        <v>16205</v>
      </c>
      <c r="CG22">
        <v>1855</v>
      </c>
      <c r="CH22">
        <v>18692</v>
      </c>
      <c r="CI22">
        <v>1821</v>
      </c>
      <c r="CJ22">
        <v>18805</v>
      </c>
      <c r="CK22">
        <v>1529</v>
      </c>
      <c r="CL22">
        <v>20545</v>
      </c>
      <c r="CM22">
        <v>1273</v>
      </c>
      <c r="CN22">
        <v>26921</v>
      </c>
      <c r="CO22">
        <v>305</v>
      </c>
      <c r="CP22">
        <v>9313</v>
      </c>
      <c r="CQ22">
        <v>139417</v>
      </c>
      <c r="CR22">
        <v>98199</v>
      </c>
      <c r="CS22">
        <v>64973</v>
      </c>
      <c r="CT22">
        <v>133408</v>
      </c>
      <c r="CU22">
        <v>13776</v>
      </c>
      <c r="CV22">
        <v>4845</v>
      </c>
      <c r="CW22">
        <v>8209</v>
      </c>
      <c r="CX22">
        <v>3375</v>
      </c>
      <c r="CY22">
        <v>2727</v>
      </c>
      <c r="CZ22">
        <v>752</v>
      </c>
      <c r="DA22">
        <v>1523</v>
      </c>
      <c r="DB22">
        <v>576</v>
      </c>
      <c r="DC22">
        <v>1317</v>
      </c>
      <c r="DD22">
        <v>142</v>
      </c>
      <c r="DE22">
        <v>935</v>
      </c>
      <c r="DF22">
        <v>6214</v>
      </c>
      <c r="DG22">
        <v>5109</v>
      </c>
      <c r="DH22">
        <v>1454</v>
      </c>
      <c r="DI22">
        <v>8769</v>
      </c>
      <c r="DJ22">
        <v>5815</v>
      </c>
      <c r="DK22">
        <v>1283</v>
      </c>
      <c r="DL22">
        <v>3795</v>
      </c>
      <c r="DM22">
        <v>8203</v>
      </c>
      <c r="DN22">
        <v>15970</v>
      </c>
      <c r="DO22">
        <v>4877</v>
      </c>
      <c r="DP22">
        <v>3074</v>
      </c>
      <c r="DQ22">
        <v>5894</v>
      </c>
      <c r="DR22">
        <v>3466</v>
      </c>
      <c r="DS22">
        <v>1936</v>
      </c>
      <c r="DT22">
        <v>9180</v>
      </c>
      <c r="DU22">
        <v>59818</v>
      </c>
      <c r="DV22">
        <v>27477</v>
      </c>
      <c r="DW22">
        <v>9710</v>
      </c>
      <c r="DX22">
        <v>5203</v>
      </c>
      <c r="DY22">
        <v>2086</v>
      </c>
      <c r="DZ22">
        <v>11004</v>
      </c>
      <c r="EA22">
        <v>1283</v>
      </c>
      <c r="EB22">
        <v>7747</v>
      </c>
      <c r="EC22">
        <v>16134</v>
      </c>
      <c r="ED22">
        <v>2932</v>
      </c>
      <c r="EE22">
        <v>9094</v>
      </c>
      <c r="EF22">
        <v>17990</v>
      </c>
      <c r="EG22">
        <v>135907</v>
      </c>
      <c r="EH22">
        <v>153335</v>
      </c>
      <c r="EI22">
        <v>103807</v>
      </c>
      <c r="EJ22">
        <v>44482</v>
      </c>
      <c r="EK22">
        <v>2838</v>
      </c>
      <c r="EL22">
        <v>1908</v>
      </c>
      <c r="EM22">
        <v>2747</v>
      </c>
      <c r="EN22">
        <v>2515</v>
      </c>
      <c r="EO22">
        <v>1667</v>
      </c>
      <c r="EP22">
        <v>7180</v>
      </c>
      <c r="EQ22">
        <v>52965</v>
      </c>
      <c r="ER22">
        <v>59818</v>
      </c>
      <c r="ES22">
        <v>4614</v>
      </c>
      <c r="ET22">
        <v>18337</v>
      </c>
      <c r="EU22">
        <v>21037</v>
      </c>
      <c r="EV22">
        <v>10524</v>
      </c>
      <c r="EW22">
        <v>36867</v>
      </c>
      <c r="EX22">
        <v>59818</v>
      </c>
    </row>
    <row r="23" spans="1:154" x14ac:dyDescent="0.2">
      <c r="A23" t="s">
        <v>358</v>
      </c>
      <c r="B23" t="s">
        <v>338</v>
      </c>
      <c r="H23">
        <v>103948</v>
      </c>
      <c r="I23">
        <v>6923</v>
      </c>
      <c r="J23">
        <v>20274</v>
      </c>
      <c r="K23">
        <v>1753</v>
      </c>
      <c r="L23">
        <v>14100</v>
      </c>
      <c r="M23">
        <v>1376</v>
      </c>
      <c r="N23">
        <v>42272</v>
      </c>
      <c r="O23">
        <v>3211</v>
      </c>
      <c r="P23">
        <v>38557</v>
      </c>
      <c r="Q23">
        <v>1798</v>
      </c>
      <c r="R23">
        <v>61541</v>
      </c>
      <c r="S23">
        <v>3229</v>
      </c>
      <c r="T23">
        <v>27603</v>
      </c>
      <c r="U23">
        <v>1953</v>
      </c>
      <c r="V23">
        <v>120</v>
      </c>
      <c r="W23">
        <v>0</v>
      </c>
      <c r="X23">
        <v>2574</v>
      </c>
      <c r="Y23">
        <v>109</v>
      </c>
      <c r="Z23">
        <v>2948</v>
      </c>
      <c r="AA23">
        <v>642</v>
      </c>
      <c r="AB23">
        <v>9142</v>
      </c>
      <c r="AC23">
        <v>990</v>
      </c>
      <c r="AD23">
        <v>7436</v>
      </c>
      <c r="AE23">
        <v>1457</v>
      </c>
      <c r="AF23">
        <v>60276</v>
      </c>
      <c r="AG23">
        <v>2772</v>
      </c>
      <c r="AH23">
        <v>94083</v>
      </c>
      <c r="AI23">
        <v>4672</v>
      </c>
      <c r="AJ23">
        <v>9865</v>
      </c>
      <c r="AK23">
        <v>2251</v>
      </c>
      <c r="AL23">
        <v>4645</v>
      </c>
      <c r="AM23">
        <v>303</v>
      </c>
      <c r="AN23">
        <v>5220</v>
      </c>
      <c r="AO23">
        <v>1948</v>
      </c>
      <c r="AP23">
        <v>49754</v>
      </c>
      <c r="AQ23">
        <v>3944</v>
      </c>
      <c r="AR23">
        <v>54194</v>
      </c>
      <c r="AS23">
        <v>2979</v>
      </c>
      <c r="AT23">
        <v>12365</v>
      </c>
      <c r="AU23">
        <v>406</v>
      </c>
      <c r="AV23">
        <v>91583</v>
      </c>
      <c r="AW23">
        <v>6517</v>
      </c>
      <c r="AX23">
        <v>5804</v>
      </c>
      <c r="AY23">
        <v>645</v>
      </c>
      <c r="AZ23">
        <v>21476</v>
      </c>
      <c r="BA23">
        <v>1911</v>
      </c>
      <c r="BB23">
        <v>18057</v>
      </c>
      <c r="BC23">
        <v>1313</v>
      </c>
      <c r="BD23">
        <v>19213</v>
      </c>
      <c r="BE23">
        <v>526</v>
      </c>
      <c r="BF23">
        <v>12247</v>
      </c>
      <c r="BG23">
        <v>1390</v>
      </c>
      <c r="BH23">
        <v>49291</v>
      </c>
      <c r="BI23">
        <v>4087</v>
      </c>
      <c r="BJ23">
        <v>46603</v>
      </c>
      <c r="BK23">
        <v>3502</v>
      </c>
      <c r="BL23">
        <v>2688</v>
      </c>
      <c r="BM23">
        <v>585</v>
      </c>
      <c r="BN23">
        <v>34457</v>
      </c>
      <c r="BO23">
        <v>2511</v>
      </c>
      <c r="BP23">
        <v>16820</v>
      </c>
      <c r="BQ23">
        <v>1637</v>
      </c>
      <c r="BR23">
        <v>10261</v>
      </c>
      <c r="BS23">
        <v>1329</v>
      </c>
      <c r="BT23">
        <v>25352</v>
      </c>
      <c r="BU23">
        <v>1396</v>
      </c>
      <c r="BV23">
        <v>61538</v>
      </c>
      <c r="BW23">
        <v>5477</v>
      </c>
      <c r="BX23">
        <v>17058</v>
      </c>
      <c r="BY23">
        <v>50</v>
      </c>
      <c r="BZ23">
        <v>7765</v>
      </c>
      <c r="CA23">
        <v>356</v>
      </c>
      <c r="CB23">
        <v>17587</v>
      </c>
      <c r="CC23">
        <v>1040</v>
      </c>
      <c r="CD23">
        <v>14046</v>
      </c>
      <c r="CE23">
        <v>1132</v>
      </c>
      <c r="CF23">
        <v>11560</v>
      </c>
      <c r="CG23">
        <v>1521</v>
      </c>
      <c r="CH23">
        <v>11460</v>
      </c>
      <c r="CI23">
        <v>1312</v>
      </c>
      <c r="CJ23">
        <v>11557</v>
      </c>
      <c r="CK23">
        <v>1013</v>
      </c>
      <c r="CL23">
        <v>12915</v>
      </c>
      <c r="CM23">
        <v>499</v>
      </c>
      <c r="CN23">
        <v>17058</v>
      </c>
      <c r="CO23">
        <v>50</v>
      </c>
      <c r="CP23">
        <v>6923</v>
      </c>
      <c r="CQ23">
        <v>97025</v>
      </c>
      <c r="CR23">
        <v>66128</v>
      </c>
      <c r="CS23">
        <v>45153</v>
      </c>
      <c r="CT23">
        <v>84858</v>
      </c>
      <c r="CU23">
        <v>13724</v>
      </c>
      <c r="CV23">
        <v>6452</v>
      </c>
      <c r="CW23">
        <v>5443</v>
      </c>
      <c r="CX23">
        <v>1832</v>
      </c>
      <c r="CY23">
        <v>6283</v>
      </c>
      <c r="CZ23">
        <v>3776</v>
      </c>
      <c r="DA23">
        <v>1757</v>
      </c>
      <c r="DB23">
        <v>768</v>
      </c>
      <c r="DC23">
        <v>241</v>
      </c>
      <c r="DD23">
        <v>76</v>
      </c>
      <c r="DE23">
        <v>845</v>
      </c>
      <c r="DF23">
        <v>3469</v>
      </c>
      <c r="DG23">
        <v>5467</v>
      </c>
      <c r="DH23">
        <v>884</v>
      </c>
      <c r="DI23">
        <v>5911</v>
      </c>
      <c r="DJ23">
        <v>2188</v>
      </c>
      <c r="DK23">
        <v>746</v>
      </c>
      <c r="DL23">
        <v>2581</v>
      </c>
      <c r="DM23">
        <v>4402</v>
      </c>
      <c r="DN23">
        <v>15548</v>
      </c>
      <c r="DO23">
        <v>4870</v>
      </c>
      <c r="DP23">
        <v>2609</v>
      </c>
      <c r="DQ23">
        <v>2837</v>
      </c>
      <c r="DR23">
        <v>2285</v>
      </c>
      <c r="DS23">
        <v>871</v>
      </c>
      <c r="DT23">
        <v>6951</v>
      </c>
      <c r="DU23">
        <v>40470</v>
      </c>
      <c r="DV23">
        <v>17402</v>
      </c>
      <c r="DW23">
        <v>5829</v>
      </c>
      <c r="DX23">
        <v>3996</v>
      </c>
      <c r="DY23">
        <v>1216</v>
      </c>
      <c r="DZ23">
        <v>6768</v>
      </c>
      <c r="EA23">
        <v>508</v>
      </c>
      <c r="EB23">
        <v>4298</v>
      </c>
      <c r="EC23">
        <v>12304</v>
      </c>
      <c r="ED23">
        <v>2537</v>
      </c>
      <c r="EE23">
        <v>6323</v>
      </c>
      <c r="EF23">
        <v>11074</v>
      </c>
      <c r="EG23">
        <v>87628</v>
      </c>
      <c r="EH23">
        <v>99369</v>
      </c>
      <c r="EI23">
        <v>64246</v>
      </c>
      <c r="EJ23">
        <v>36549</v>
      </c>
      <c r="EK23">
        <v>2031</v>
      </c>
      <c r="EL23">
        <v>1941</v>
      </c>
      <c r="EM23">
        <v>1968</v>
      </c>
      <c r="EN23">
        <v>1384</v>
      </c>
      <c r="EO23">
        <v>1576</v>
      </c>
      <c r="EP23">
        <v>5736</v>
      </c>
      <c r="EQ23">
        <v>36319</v>
      </c>
      <c r="ER23">
        <v>40470</v>
      </c>
      <c r="ES23">
        <v>2293</v>
      </c>
      <c r="ET23">
        <v>12712</v>
      </c>
      <c r="EU23">
        <v>15104</v>
      </c>
      <c r="EV23">
        <v>6040</v>
      </c>
      <c r="EW23">
        <v>25465</v>
      </c>
      <c r="EX23">
        <v>40470</v>
      </c>
    </row>
    <row r="24" spans="1:154" x14ac:dyDescent="0.2">
      <c r="A24" t="s">
        <v>359</v>
      </c>
      <c r="B24" t="s">
        <v>338</v>
      </c>
      <c r="H24">
        <v>52974</v>
      </c>
      <c r="I24">
        <v>2669</v>
      </c>
      <c r="J24">
        <v>8106</v>
      </c>
      <c r="K24">
        <v>922</v>
      </c>
      <c r="L24">
        <v>5266</v>
      </c>
      <c r="M24">
        <v>427</v>
      </c>
      <c r="N24">
        <v>19292</v>
      </c>
      <c r="O24">
        <v>1129</v>
      </c>
      <c r="P24">
        <v>25452</v>
      </c>
      <c r="Q24">
        <v>574</v>
      </c>
      <c r="R24">
        <v>41736</v>
      </c>
      <c r="S24">
        <v>1612</v>
      </c>
      <c r="T24">
        <v>6322</v>
      </c>
      <c r="U24">
        <v>273</v>
      </c>
      <c r="V24">
        <v>29</v>
      </c>
      <c r="W24">
        <v>8</v>
      </c>
      <c r="X24">
        <v>694</v>
      </c>
      <c r="Y24">
        <v>24</v>
      </c>
      <c r="Z24">
        <v>959</v>
      </c>
      <c r="AA24">
        <v>367</v>
      </c>
      <c r="AB24">
        <v>3205</v>
      </c>
      <c r="AC24">
        <v>385</v>
      </c>
      <c r="AD24">
        <v>2136</v>
      </c>
      <c r="AE24">
        <v>577</v>
      </c>
      <c r="AF24">
        <v>41369</v>
      </c>
      <c r="AG24">
        <v>1609</v>
      </c>
      <c r="AH24">
        <v>50457</v>
      </c>
      <c r="AI24">
        <v>2053</v>
      </c>
      <c r="AJ24">
        <v>2517</v>
      </c>
      <c r="AK24">
        <v>616</v>
      </c>
      <c r="AL24">
        <v>1280</v>
      </c>
      <c r="AM24">
        <v>62</v>
      </c>
      <c r="AN24">
        <v>1237</v>
      </c>
      <c r="AO24">
        <v>554</v>
      </c>
      <c r="AP24">
        <v>25732</v>
      </c>
      <c r="AQ24">
        <v>1475</v>
      </c>
      <c r="AR24">
        <v>27242</v>
      </c>
      <c r="AS24">
        <v>1194</v>
      </c>
      <c r="AT24">
        <v>8141</v>
      </c>
      <c r="AU24">
        <v>343</v>
      </c>
      <c r="AV24">
        <v>44833</v>
      </c>
      <c r="AW24">
        <v>2326</v>
      </c>
      <c r="AX24">
        <v>2338</v>
      </c>
      <c r="AY24">
        <v>179</v>
      </c>
      <c r="AZ24">
        <v>11396</v>
      </c>
      <c r="BA24">
        <v>677</v>
      </c>
      <c r="BB24">
        <v>11911</v>
      </c>
      <c r="BC24">
        <v>446</v>
      </c>
      <c r="BD24">
        <v>14153</v>
      </c>
      <c r="BE24">
        <v>495</v>
      </c>
      <c r="BF24">
        <v>5585</v>
      </c>
      <c r="BG24">
        <v>363</v>
      </c>
      <c r="BH24">
        <v>22565</v>
      </c>
      <c r="BI24">
        <v>1826</v>
      </c>
      <c r="BJ24">
        <v>21014</v>
      </c>
      <c r="BK24">
        <v>1464</v>
      </c>
      <c r="BL24">
        <v>1551</v>
      </c>
      <c r="BM24">
        <v>362</v>
      </c>
      <c r="BN24">
        <v>15196</v>
      </c>
      <c r="BO24">
        <v>871</v>
      </c>
      <c r="BP24">
        <v>7780</v>
      </c>
      <c r="BQ24">
        <v>749</v>
      </c>
      <c r="BR24">
        <v>5174</v>
      </c>
      <c r="BS24">
        <v>569</v>
      </c>
      <c r="BT24">
        <v>9754</v>
      </c>
      <c r="BU24">
        <v>398</v>
      </c>
      <c r="BV24">
        <v>28150</v>
      </c>
      <c r="BW24">
        <v>2189</v>
      </c>
      <c r="BX24">
        <v>15070</v>
      </c>
      <c r="BY24">
        <v>82</v>
      </c>
      <c r="BZ24">
        <v>2495</v>
      </c>
      <c r="CA24">
        <v>48</v>
      </c>
      <c r="CB24">
        <v>7259</v>
      </c>
      <c r="CC24">
        <v>350</v>
      </c>
      <c r="CD24">
        <v>3422</v>
      </c>
      <c r="CE24">
        <v>474</v>
      </c>
      <c r="CF24">
        <v>4620</v>
      </c>
      <c r="CG24">
        <v>413</v>
      </c>
      <c r="CH24">
        <v>5517</v>
      </c>
      <c r="CI24">
        <v>471</v>
      </c>
      <c r="CJ24">
        <v>5959</v>
      </c>
      <c r="CK24">
        <v>419</v>
      </c>
      <c r="CL24">
        <v>8632</v>
      </c>
      <c r="CM24">
        <v>412</v>
      </c>
      <c r="CN24">
        <v>15070</v>
      </c>
      <c r="CO24">
        <v>82</v>
      </c>
      <c r="CP24">
        <v>2669</v>
      </c>
      <c r="CQ24">
        <v>50305</v>
      </c>
      <c r="CR24">
        <v>36494</v>
      </c>
      <c r="CS24">
        <v>25615</v>
      </c>
      <c r="CT24">
        <v>48248</v>
      </c>
      <c r="CU24">
        <v>3251</v>
      </c>
      <c r="CV24">
        <v>895</v>
      </c>
      <c r="CW24">
        <v>1251</v>
      </c>
      <c r="CX24">
        <v>445</v>
      </c>
      <c r="CY24">
        <v>1403</v>
      </c>
      <c r="CZ24">
        <v>216</v>
      </c>
      <c r="DA24">
        <v>441</v>
      </c>
      <c r="DB24">
        <v>153</v>
      </c>
      <c r="DC24">
        <v>156</v>
      </c>
      <c r="DD24">
        <v>81</v>
      </c>
      <c r="DE24">
        <v>702</v>
      </c>
      <c r="DF24">
        <v>2096</v>
      </c>
      <c r="DG24">
        <v>1164</v>
      </c>
      <c r="DH24">
        <v>338</v>
      </c>
      <c r="DI24">
        <v>2221</v>
      </c>
      <c r="DJ24">
        <v>801</v>
      </c>
      <c r="DK24">
        <v>369</v>
      </c>
      <c r="DL24">
        <v>1640</v>
      </c>
      <c r="DM24">
        <v>3036</v>
      </c>
      <c r="DN24">
        <v>5278</v>
      </c>
      <c r="DO24">
        <v>4278</v>
      </c>
      <c r="DP24">
        <v>800</v>
      </c>
      <c r="DQ24">
        <v>2198</v>
      </c>
      <c r="DR24">
        <v>949</v>
      </c>
      <c r="DS24">
        <v>761</v>
      </c>
      <c r="DT24">
        <v>2385</v>
      </c>
      <c r="DU24">
        <v>24136</v>
      </c>
      <c r="DV24">
        <v>11813</v>
      </c>
      <c r="DW24">
        <v>2994</v>
      </c>
      <c r="DX24">
        <v>1434</v>
      </c>
      <c r="DY24">
        <v>285</v>
      </c>
      <c r="DZ24">
        <v>3502</v>
      </c>
      <c r="EA24">
        <v>168</v>
      </c>
      <c r="EB24">
        <v>2583</v>
      </c>
      <c r="EC24">
        <v>7387</v>
      </c>
      <c r="ED24">
        <v>1209</v>
      </c>
      <c r="EE24">
        <v>4502</v>
      </c>
      <c r="EF24">
        <v>5154</v>
      </c>
      <c r="EG24">
        <v>47496</v>
      </c>
      <c r="EH24">
        <v>52407</v>
      </c>
      <c r="EI24">
        <v>41271</v>
      </c>
      <c r="EJ24">
        <v>11689</v>
      </c>
      <c r="EK24">
        <v>643</v>
      </c>
      <c r="EL24">
        <v>379</v>
      </c>
      <c r="EM24">
        <v>446</v>
      </c>
      <c r="EN24">
        <v>568</v>
      </c>
      <c r="EO24">
        <v>446</v>
      </c>
      <c r="EP24">
        <v>2075</v>
      </c>
      <c r="EQ24">
        <v>22005</v>
      </c>
      <c r="ER24">
        <v>24136</v>
      </c>
      <c r="ES24">
        <v>1433</v>
      </c>
      <c r="ET24">
        <v>7533</v>
      </c>
      <c r="EU24">
        <v>9738</v>
      </c>
      <c r="EV24">
        <v>3688</v>
      </c>
      <c r="EW24">
        <v>15170</v>
      </c>
      <c r="EX24">
        <v>24136</v>
      </c>
    </row>
    <row r="25" spans="1:154" x14ac:dyDescent="0.2">
      <c r="A25" t="s">
        <v>665</v>
      </c>
      <c r="B25" t="s">
        <v>338</v>
      </c>
      <c r="H25">
        <v>566123</v>
      </c>
      <c r="I25">
        <v>33620</v>
      </c>
      <c r="J25">
        <v>150604</v>
      </c>
      <c r="K25">
        <v>11705</v>
      </c>
      <c r="L25">
        <v>109283</v>
      </c>
      <c r="M25">
        <v>8776</v>
      </c>
      <c r="N25">
        <v>215297</v>
      </c>
      <c r="O25">
        <v>15780</v>
      </c>
      <c r="P25">
        <v>186843</v>
      </c>
      <c r="Q25">
        <v>4914</v>
      </c>
      <c r="R25">
        <v>152046</v>
      </c>
      <c r="S25">
        <v>4274</v>
      </c>
      <c r="T25">
        <v>335261</v>
      </c>
      <c r="U25">
        <v>17731</v>
      </c>
      <c r="V25">
        <v>2319</v>
      </c>
      <c r="W25">
        <v>741</v>
      </c>
      <c r="X25">
        <v>14845</v>
      </c>
      <c r="Y25">
        <v>604</v>
      </c>
      <c r="Z25">
        <v>27097</v>
      </c>
      <c r="AA25">
        <v>7658</v>
      </c>
      <c r="AB25">
        <v>34327</v>
      </c>
      <c r="AC25">
        <v>2535</v>
      </c>
      <c r="AD25">
        <v>46649</v>
      </c>
      <c r="AE25">
        <v>11234</v>
      </c>
      <c r="AF25">
        <v>146877</v>
      </c>
      <c r="AG25">
        <v>3570</v>
      </c>
      <c r="AH25">
        <v>512985</v>
      </c>
      <c r="AI25">
        <v>22485</v>
      </c>
      <c r="AJ25">
        <v>53138</v>
      </c>
      <c r="AK25">
        <v>11135</v>
      </c>
      <c r="AL25">
        <v>24446</v>
      </c>
      <c r="AM25">
        <v>1846</v>
      </c>
      <c r="AN25">
        <v>28692</v>
      </c>
      <c r="AO25">
        <v>9289</v>
      </c>
      <c r="AP25">
        <v>261612</v>
      </c>
      <c r="AQ25">
        <v>18853</v>
      </c>
      <c r="AR25">
        <v>304511</v>
      </c>
      <c r="AS25">
        <v>14767</v>
      </c>
      <c r="AT25">
        <v>93534</v>
      </c>
      <c r="AU25">
        <v>3758</v>
      </c>
      <c r="AV25">
        <v>472589</v>
      </c>
      <c r="AW25">
        <v>29862</v>
      </c>
      <c r="AX25">
        <v>47553</v>
      </c>
      <c r="AY25">
        <v>6085</v>
      </c>
      <c r="AZ25">
        <v>106454</v>
      </c>
      <c r="BA25">
        <v>8513</v>
      </c>
      <c r="BB25">
        <v>92388</v>
      </c>
      <c r="BC25">
        <v>5228</v>
      </c>
      <c r="BD25">
        <v>140077</v>
      </c>
      <c r="BE25">
        <v>3390</v>
      </c>
      <c r="BF25">
        <v>81339</v>
      </c>
      <c r="BG25">
        <v>8462</v>
      </c>
      <c r="BH25">
        <v>272163</v>
      </c>
      <c r="BI25">
        <v>18823</v>
      </c>
      <c r="BJ25">
        <v>255253</v>
      </c>
      <c r="BK25">
        <v>16772</v>
      </c>
      <c r="BL25">
        <v>16910</v>
      </c>
      <c r="BM25">
        <v>2051</v>
      </c>
      <c r="BN25">
        <v>199106</v>
      </c>
      <c r="BO25">
        <v>11814</v>
      </c>
      <c r="BP25">
        <v>77122</v>
      </c>
      <c r="BQ25">
        <v>7782</v>
      </c>
      <c r="BR25">
        <v>77274</v>
      </c>
      <c r="BS25">
        <v>7689</v>
      </c>
      <c r="BT25">
        <v>127278</v>
      </c>
      <c r="BU25">
        <v>5856</v>
      </c>
      <c r="BV25">
        <v>353502</v>
      </c>
      <c r="BW25">
        <v>27285</v>
      </c>
      <c r="BX25">
        <v>85343</v>
      </c>
      <c r="BY25">
        <v>479</v>
      </c>
      <c r="BZ25">
        <v>41429</v>
      </c>
      <c r="CA25">
        <v>1287</v>
      </c>
      <c r="CB25">
        <v>85849</v>
      </c>
      <c r="CC25">
        <v>4569</v>
      </c>
      <c r="CD25">
        <v>52373</v>
      </c>
      <c r="CE25">
        <v>4548</v>
      </c>
      <c r="CF25">
        <v>92445</v>
      </c>
      <c r="CG25">
        <v>7456</v>
      </c>
      <c r="CH25">
        <v>79619</v>
      </c>
      <c r="CI25">
        <v>6771</v>
      </c>
      <c r="CJ25">
        <v>59934</v>
      </c>
      <c r="CK25">
        <v>4624</v>
      </c>
      <c r="CL25">
        <v>69131</v>
      </c>
      <c r="CM25">
        <v>3886</v>
      </c>
      <c r="CN25">
        <v>85343</v>
      </c>
      <c r="CO25">
        <v>479</v>
      </c>
      <c r="CP25">
        <v>33620</v>
      </c>
      <c r="CQ25">
        <v>532503</v>
      </c>
      <c r="CR25">
        <v>334732</v>
      </c>
      <c r="CS25">
        <v>261953</v>
      </c>
      <c r="CT25">
        <v>474192</v>
      </c>
      <c r="CU25">
        <v>64450</v>
      </c>
      <c r="CV25">
        <v>24384</v>
      </c>
      <c r="CW25">
        <v>31973</v>
      </c>
      <c r="CX25">
        <v>14163</v>
      </c>
      <c r="CY25">
        <v>13637</v>
      </c>
      <c r="CZ25">
        <v>3667</v>
      </c>
      <c r="DA25">
        <v>9584</v>
      </c>
      <c r="DB25">
        <v>3649</v>
      </c>
      <c r="DC25">
        <v>9256</v>
      </c>
      <c r="DD25">
        <v>2905</v>
      </c>
      <c r="DE25">
        <v>627</v>
      </c>
      <c r="DF25">
        <v>13516</v>
      </c>
      <c r="DG25">
        <v>12476</v>
      </c>
      <c r="DH25">
        <v>4622</v>
      </c>
      <c r="DI25">
        <v>24175</v>
      </c>
      <c r="DJ25">
        <v>18006</v>
      </c>
      <c r="DK25">
        <v>4815</v>
      </c>
      <c r="DL25">
        <v>15616</v>
      </c>
      <c r="DM25">
        <v>38287</v>
      </c>
      <c r="DN25">
        <v>86862</v>
      </c>
      <c r="DO25">
        <v>19095</v>
      </c>
      <c r="DP25">
        <v>12360</v>
      </c>
      <c r="DQ25">
        <v>24450</v>
      </c>
      <c r="DR25">
        <v>20894</v>
      </c>
      <c r="DS25">
        <v>13352</v>
      </c>
      <c r="DT25">
        <v>59197</v>
      </c>
      <c r="DU25">
        <v>255668</v>
      </c>
      <c r="DV25">
        <v>57753</v>
      </c>
      <c r="DW25">
        <v>20302</v>
      </c>
      <c r="DX25">
        <v>19474</v>
      </c>
      <c r="DY25">
        <v>5229</v>
      </c>
      <c r="DZ25">
        <v>64280</v>
      </c>
      <c r="EA25">
        <v>2516</v>
      </c>
      <c r="EB25">
        <v>48990</v>
      </c>
      <c r="EC25">
        <v>114161</v>
      </c>
      <c r="ED25">
        <v>19966</v>
      </c>
      <c r="EE25">
        <v>62930</v>
      </c>
      <c r="EF25">
        <v>56852</v>
      </c>
      <c r="EG25">
        <v>489643</v>
      </c>
      <c r="EH25">
        <v>567702</v>
      </c>
      <c r="EI25">
        <v>284774</v>
      </c>
      <c r="EJ25">
        <v>267590</v>
      </c>
      <c r="EK25">
        <v>15611</v>
      </c>
      <c r="EL25">
        <v>14170</v>
      </c>
      <c r="EM25">
        <v>13857</v>
      </c>
      <c r="EN25">
        <v>14876</v>
      </c>
      <c r="EO25">
        <v>11441</v>
      </c>
      <c r="EP25">
        <v>56382</v>
      </c>
      <c r="EQ25">
        <v>218270</v>
      </c>
      <c r="ER25">
        <v>255668</v>
      </c>
      <c r="ES25">
        <v>68150</v>
      </c>
      <c r="ET25">
        <v>111774</v>
      </c>
      <c r="EU25">
        <v>59572</v>
      </c>
      <c r="EV25">
        <v>11685</v>
      </c>
      <c r="EW25">
        <v>75744</v>
      </c>
      <c r="EX25">
        <v>255668</v>
      </c>
    </row>
    <row r="26" spans="1:154" x14ac:dyDescent="0.2">
      <c r="A26" t="s">
        <v>360</v>
      </c>
      <c r="B26" t="s">
        <v>361</v>
      </c>
      <c r="H26">
        <v>770634</v>
      </c>
      <c r="I26">
        <v>34395</v>
      </c>
      <c r="J26">
        <v>105768</v>
      </c>
      <c r="K26">
        <v>9227</v>
      </c>
      <c r="L26">
        <v>72657</v>
      </c>
      <c r="M26">
        <v>6625</v>
      </c>
      <c r="N26">
        <v>268716</v>
      </c>
      <c r="O26">
        <v>16366</v>
      </c>
      <c r="P26">
        <v>389125</v>
      </c>
      <c r="Q26">
        <v>8421</v>
      </c>
      <c r="R26">
        <v>563381</v>
      </c>
      <c r="S26">
        <v>18861</v>
      </c>
      <c r="T26">
        <v>112390</v>
      </c>
      <c r="U26">
        <v>5424</v>
      </c>
      <c r="V26">
        <v>1385</v>
      </c>
      <c r="W26">
        <v>184</v>
      </c>
      <c r="X26">
        <v>18353</v>
      </c>
      <c r="Y26">
        <v>938</v>
      </c>
      <c r="Z26">
        <v>18975</v>
      </c>
      <c r="AA26">
        <v>4336</v>
      </c>
      <c r="AB26">
        <v>55901</v>
      </c>
      <c r="AC26">
        <v>4633</v>
      </c>
      <c r="AD26">
        <v>46524</v>
      </c>
      <c r="AE26">
        <v>7950</v>
      </c>
      <c r="AF26">
        <v>553953</v>
      </c>
      <c r="AG26">
        <v>17991</v>
      </c>
      <c r="AH26">
        <v>722716</v>
      </c>
      <c r="AI26">
        <v>25573</v>
      </c>
      <c r="AJ26">
        <v>47918</v>
      </c>
      <c r="AK26">
        <v>8822</v>
      </c>
      <c r="AL26">
        <v>27007</v>
      </c>
      <c r="AM26">
        <v>1521</v>
      </c>
      <c r="AN26">
        <v>20911</v>
      </c>
      <c r="AO26">
        <v>7301</v>
      </c>
      <c r="AP26">
        <v>376381</v>
      </c>
      <c r="AQ26">
        <v>19387</v>
      </c>
      <c r="AR26">
        <v>394253</v>
      </c>
      <c r="AS26">
        <v>15008</v>
      </c>
      <c r="AT26">
        <v>96533</v>
      </c>
      <c r="AU26">
        <v>2131</v>
      </c>
      <c r="AV26">
        <v>674101</v>
      </c>
      <c r="AW26">
        <v>32264</v>
      </c>
      <c r="AX26">
        <v>38168</v>
      </c>
      <c r="AY26">
        <v>4202</v>
      </c>
      <c r="AZ26">
        <v>156050</v>
      </c>
      <c r="BA26">
        <v>9783</v>
      </c>
      <c r="BB26">
        <v>148375</v>
      </c>
      <c r="BC26">
        <v>5793</v>
      </c>
      <c r="BD26">
        <v>187954</v>
      </c>
      <c r="BE26">
        <v>3169</v>
      </c>
      <c r="BF26">
        <v>84507</v>
      </c>
      <c r="BG26">
        <v>6003</v>
      </c>
      <c r="BH26">
        <v>359111</v>
      </c>
      <c r="BI26">
        <v>20806</v>
      </c>
      <c r="BJ26">
        <v>342450</v>
      </c>
      <c r="BK26">
        <v>18090</v>
      </c>
      <c r="BL26">
        <v>16661</v>
      </c>
      <c r="BM26">
        <v>2716</v>
      </c>
      <c r="BN26">
        <v>266368</v>
      </c>
      <c r="BO26">
        <v>12276</v>
      </c>
      <c r="BP26">
        <v>100073</v>
      </c>
      <c r="BQ26">
        <v>8305</v>
      </c>
      <c r="BR26">
        <v>77177</v>
      </c>
      <c r="BS26">
        <v>6228</v>
      </c>
      <c r="BT26">
        <v>176951</v>
      </c>
      <c r="BU26">
        <v>6887</v>
      </c>
      <c r="BV26">
        <v>443618</v>
      </c>
      <c r="BW26">
        <v>26809</v>
      </c>
      <c r="BX26">
        <v>150065</v>
      </c>
      <c r="BY26">
        <v>699</v>
      </c>
      <c r="BZ26">
        <v>51565</v>
      </c>
      <c r="CA26">
        <v>2318</v>
      </c>
      <c r="CB26">
        <v>125386</v>
      </c>
      <c r="CC26">
        <v>4569</v>
      </c>
      <c r="CD26">
        <v>63136</v>
      </c>
      <c r="CE26">
        <v>4561</v>
      </c>
      <c r="CF26">
        <v>80552</v>
      </c>
      <c r="CG26">
        <v>6697</v>
      </c>
      <c r="CH26">
        <v>93787</v>
      </c>
      <c r="CI26">
        <v>6564</v>
      </c>
      <c r="CJ26">
        <v>93599</v>
      </c>
      <c r="CK26">
        <v>4773</v>
      </c>
      <c r="CL26">
        <v>112544</v>
      </c>
      <c r="CM26">
        <v>4214</v>
      </c>
      <c r="CN26">
        <v>150065</v>
      </c>
      <c r="CO26">
        <v>699</v>
      </c>
      <c r="CP26">
        <v>34395</v>
      </c>
      <c r="CQ26">
        <v>736239</v>
      </c>
      <c r="CR26">
        <v>562936</v>
      </c>
      <c r="CS26">
        <v>298342</v>
      </c>
      <c r="CT26">
        <v>674344</v>
      </c>
      <c r="CU26">
        <v>64933</v>
      </c>
      <c r="CV26">
        <v>23229</v>
      </c>
      <c r="CW26">
        <v>28481</v>
      </c>
      <c r="CX26">
        <v>10821</v>
      </c>
      <c r="CY26">
        <v>20531</v>
      </c>
      <c r="CZ26">
        <v>7029</v>
      </c>
      <c r="DA26">
        <v>9598</v>
      </c>
      <c r="DB26">
        <v>3695</v>
      </c>
      <c r="DC26">
        <v>6323</v>
      </c>
      <c r="DD26">
        <v>1684</v>
      </c>
      <c r="DE26">
        <v>6099</v>
      </c>
      <c r="DF26">
        <v>29604</v>
      </c>
      <c r="DG26">
        <v>29207</v>
      </c>
      <c r="DH26">
        <v>6985</v>
      </c>
      <c r="DI26">
        <v>41644</v>
      </c>
      <c r="DJ26">
        <v>19596</v>
      </c>
      <c r="DK26">
        <v>4903</v>
      </c>
      <c r="DL26">
        <v>22207</v>
      </c>
      <c r="DM26">
        <v>47983</v>
      </c>
      <c r="DN26">
        <v>91562</v>
      </c>
      <c r="DO26">
        <v>32002</v>
      </c>
      <c r="DP26">
        <v>17760</v>
      </c>
      <c r="DQ26">
        <v>34839</v>
      </c>
      <c r="DR26">
        <v>13889</v>
      </c>
      <c r="DS26">
        <v>8355</v>
      </c>
      <c r="DT26">
        <v>34298</v>
      </c>
      <c r="DU26">
        <v>305933</v>
      </c>
      <c r="DV26">
        <v>157191</v>
      </c>
      <c r="DW26">
        <v>54696</v>
      </c>
      <c r="DX26">
        <v>20991</v>
      </c>
      <c r="DY26">
        <v>6491</v>
      </c>
      <c r="DZ26">
        <v>47939</v>
      </c>
      <c r="EA26">
        <v>3729</v>
      </c>
      <c r="EB26">
        <v>33903</v>
      </c>
      <c r="EC26">
        <v>79812</v>
      </c>
      <c r="ED26">
        <v>13966</v>
      </c>
      <c r="EE26">
        <v>46185</v>
      </c>
      <c r="EF26">
        <v>87652</v>
      </c>
      <c r="EI26">
        <v>596815</v>
      </c>
      <c r="EJ26">
        <v>167748</v>
      </c>
      <c r="EK26">
        <v>9142</v>
      </c>
      <c r="EL26">
        <v>7808</v>
      </c>
      <c r="EM26">
        <v>8580</v>
      </c>
      <c r="EN26">
        <v>7289</v>
      </c>
      <c r="EO26">
        <v>6787</v>
      </c>
      <c r="EP26">
        <v>27599</v>
      </c>
      <c r="EQ26">
        <v>277730</v>
      </c>
      <c r="ER26">
        <v>305933</v>
      </c>
      <c r="ES26">
        <v>16090</v>
      </c>
      <c r="ET26">
        <v>87564</v>
      </c>
      <c r="EU26">
        <v>118971</v>
      </c>
      <c r="EV26">
        <v>54206</v>
      </c>
      <c r="EW26">
        <v>202279</v>
      </c>
      <c r="EX26">
        <v>305933</v>
      </c>
    </row>
    <row r="27" spans="1:154" x14ac:dyDescent="0.2">
      <c r="A27" t="s">
        <v>362</v>
      </c>
      <c r="B27" t="s">
        <v>361</v>
      </c>
      <c r="H27">
        <v>763082</v>
      </c>
      <c r="I27">
        <v>33705</v>
      </c>
      <c r="J27">
        <v>91131</v>
      </c>
      <c r="K27">
        <v>10530</v>
      </c>
      <c r="L27">
        <v>61543</v>
      </c>
      <c r="M27">
        <v>6657</v>
      </c>
      <c r="N27">
        <v>243329</v>
      </c>
      <c r="O27">
        <v>13938</v>
      </c>
      <c r="P27">
        <v>414181</v>
      </c>
      <c r="Q27">
        <v>8147</v>
      </c>
      <c r="R27">
        <v>459143</v>
      </c>
      <c r="S27">
        <v>13959</v>
      </c>
      <c r="T27">
        <v>188284</v>
      </c>
      <c r="U27">
        <v>10021</v>
      </c>
      <c r="V27">
        <v>1360</v>
      </c>
      <c r="W27">
        <v>307</v>
      </c>
      <c r="X27">
        <v>43770</v>
      </c>
      <c r="Y27">
        <v>2623</v>
      </c>
      <c r="Z27">
        <v>21161</v>
      </c>
      <c r="AA27">
        <v>3720</v>
      </c>
      <c r="AB27">
        <v>49134</v>
      </c>
      <c r="AC27">
        <v>3073</v>
      </c>
      <c r="AD27">
        <v>49332</v>
      </c>
      <c r="AE27">
        <v>7990</v>
      </c>
      <c r="AF27">
        <v>448557</v>
      </c>
      <c r="AG27">
        <v>11558</v>
      </c>
      <c r="AH27">
        <v>671686</v>
      </c>
      <c r="AI27">
        <v>22548</v>
      </c>
      <c r="AJ27">
        <v>91396</v>
      </c>
      <c r="AK27">
        <v>11157</v>
      </c>
      <c r="AL27">
        <v>56422</v>
      </c>
      <c r="AM27">
        <v>2927</v>
      </c>
      <c r="AN27">
        <v>34974</v>
      </c>
      <c r="AO27">
        <v>8230</v>
      </c>
      <c r="AP27">
        <v>364056</v>
      </c>
      <c r="AQ27">
        <v>17348</v>
      </c>
      <c r="AR27">
        <v>399026</v>
      </c>
      <c r="AS27">
        <v>16357</v>
      </c>
      <c r="AT27">
        <v>91010</v>
      </c>
      <c r="AU27">
        <v>3050</v>
      </c>
      <c r="AV27">
        <v>672072</v>
      </c>
      <c r="AW27">
        <v>30655</v>
      </c>
      <c r="AX27">
        <v>33257</v>
      </c>
      <c r="AY27">
        <v>4322</v>
      </c>
      <c r="AZ27">
        <v>113905</v>
      </c>
      <c r="BA27">
        <v>6371</v>
      </c>
      <c r="BB27">
        <v>130417</v>
      </c>
      <c r="BC27">
        <v>6519</v>
      </c>
      <c r="BD27">
        <v>241867</v>
      </c>
      <c r="BE27">
        <v>5593</v>
      </c>
      <c r="BF27">
        <v>77143</v>
      </c>
      <c r="BG27">
        <v>6510</v>
      </c>
      <c r="BH27">
        <v>371848</v>
      </c>
      <c r="BI27">
        <v>18863</v>
      </c>
      <c r="BJ27">
        <v>355388</v>
      </c>
      <c r="BK27">
        <v>16849</v>
      </c>
      <c r="BL27">
        <v>16460</v>
      </c>
      <c r="BM27">
        <v>2014</v>
      </c>
      <c r="BN27">
        <v>274138</v>
      </c>
      <c r="BO27">
        <v>11475</v>
      </c>
      <c r="BP27">
        <v>105352</v>
      </c>
      <c r="BQ27">
        <v>7677</v>
      </c>
      <c r="BR27">
        <v>69501</v>
      </c>
      <c r="BS27">
        <v>6221</v>
      </c>
      <c r="BT27">
        <v>176639</v>
      </c>
      <c r="BU27">
        <v>7171</v>
      </c>
      <c r="BV27">
        <v>448991</v>
      </c>
      <c r="BW27">
        <v>25373</v>
      </c>
      <c r="BX27">
        <v>137452</v>
      </c>
      <c r="BY27">
        <v>1161</v>
      </c>
      <c r="BZ27">
        <v>50492</v>
      </c>
      <c r="CA27">
        <v>2161</v>
      </c>
      <c r="CB27">
        <v>126147</v>
      </c>
      <c r="CC27">
        <v>5010</v>
      </c>
      <c r="CD27">
        <v>66997</v>
      </c>
      <c r="CE27">
        <v>3729</v>
      </c>
      <c r="CF27">
        <v>87409</v>
      </c>
      <c r="CG27">
        <v>6520</v>
      </c>
      <c r="CH27">
        <v>98129</v>
      </c>
      <c r="CI27">
        <v>6179</v>
      </c>
      <c r="CJ27">
        <v>95351</v>
      </c>
      <c r="CK27">
        <v>5678</v>
      </c>
      <c r="CL27">
        <v>101105</v>
      </c>
      <c r="CM27">
        <v>3267</v>
      </c>
      <c r="CN27">
        <v>137452</v>
      </c>
      <c r="CO27">
        <v>1161</v>
      </c>
      <c r="CP27">
        <v>33705</v>
      </c>
      <c r="CQ27">
        <v>729377</v>
      </c>
      <c r="CR27">
        <v>592680</v>
      </c>
      <c r="CS27">
        <v>252616</v>
      </c>
      <c r="CT27">
        <v>627336</v>
      </c>
      <c r="CU27">
        <v>102299</v>
      </c>
      <c r="CV27">
        <v>33898</v>
      </c>
      <c r="CW27">
        <v>28409</v>
      </c>
      <c r="CX27">
        <v>10357</v>
      </c>
      <c r="CY27">
        <v>35114</v>
      </c>
      <c r="CZ27">
        <v>11600</v>
      </c>
      <c r="DA27">
        <v>19226</v>
      </c>
      <c r="DB27">
        <v>7340</v>
      </c>
      <c r="DC27">
        <v>19550</v>
      </c>
      <c r="DD27">
        <v>4601</v>
      </c>
      <c r="DE27">
        <v>1972</v>
      </c>
      <c r="DF27">
        <v>24644</v>
      </c>
      <c r="DG27">
        <v>23611</v>
      </c>
      <c r="DH27">
        <v>7550</v>
      </c>
      <c r="DI27">
        <v>38149</v>
      </c>
      <c r="DJ27">
        <v>20758</v>
      </c>
      <c r="DK27">
        <v>6392</v>
      </c>
      <c r="DL27">
        <v>29275</v>
      </c>
      <c r="DM27">
        <v>56044</v>
      </c>
      <c r="DN27">
        <v>111527</v>
      </c>
      <c r="DO27">
        <v>26868</v>
      </c>
      <c r="DP27">
        <v>18178</v>
      </c>
      <c r="DQ27">
        <v>31705</v>
      </c>
      <c r="DR27">
        <v>10931</v>
      </c>
      <c r="DS27">
        <v>6418</v>
      </c>
      <c r="DT27">
        <v>26159</v>
      </c>
      <c r="DU27">
        <v>301700</v>
      </c>
      <c r="DV27">
        <v>141718</v>
      </c>
      <c r="DW27">
        <v>54920</v>
      </c>
      <c r="DX27">
        <v>20044</v>
      </c>
      <c r="DY27">
        <v>6528</v>
      </c>
      <c r="DZ27">
        <v>48869</v>
      </c>
      <c r="EA27">
        <v>3096</v>
      </c>
      <c r="EB27">
        <v>35002</v>
      </c>
      <c r="EC27">
        <v>91069</v>
      </c>
      <c r="ED27">
        <v>15209</v>
      </c>
      <c r="EE27">
        <v>54663</v>
      </c>
      <c r="EF27">
        <v>87802</v>
      </c>
      <c r="EI27">
        <v>543989</v>
      </c>
      <c r="EJ27">
        <v>204939</v>
      </c>
      <c r="EK27">
        <v>10421</v>
      </c>
      <c r="EL27">
        <v>9850</v>
      </c>
      <c r="EM27">
        <v>12084</v>
      </c>
      <c r="EN27">
        <v>10359</v>
      </c>
      <c r="EO27">
        <v>8204</v>
      </c>
      <c r="EP27">
        <v>39000</v>
      </c>
      <c r="EQ27">
        <v>278771</v>
      </c>
      <c r="ER27">
        <v>301700</v>
      </c>
      <c r="ES27">
        <v>19986</v>
      </c>
      <c r="ET27">
        <v>106012</v>
      </c>
      <c r="EU27">
        <v>113237</v>
      </c>
      <c r="EV27">
        <v>43503</v>
      </c>
      <c r="EW27">
        <v>175702</v>
      </c>
      <c r="EX27">
        <v>301700</v>
      </c>
    </row>
    <row r="28" spans="1:154" x14ac:dyDescent="0.2">
      <c r="A28" t="s">
        <v>363</v>
      </c>
      <c r="B28" t="s">
        <v>361</v>
      </c>
      <c r="H28">
        <v>765792</v>
      </c>
      <c r="I28">
        <v>34351</v>
      </c>
      <c r="J28">
        <v>60742</v>
      </c>
      <c r="K28">
        <v>7341</v>
      </c>
      <c r="L28">
        <v>42810</v>
      </c>
      <c r="M28">
        <v>5116</v>
      </c>
      <c r="N28">
        <v>193598</v>
      </c>
      <c r="O28">
        <v>14938</v>
      </c>
      <c r="P28">
        <v>508069</v>
      </c>
      <c r="Q28">
        <v>11766</v>
      </c>
      <c r="R28">
        <v>442922</v>
      </c>
      <c r="S28">
        <v>10395</v>
      </c>
      <c r="T28">
        <v>134805</v>
      </c>
      <c r="U28">
        <v>5992</v>
      </c>
      <c r="V28">
        <v>3064</v>
      </c>
      <c r="W28">
        <v>692</v>
      </c>
      <c r="X28">
        <v>81551</v>
      </c>
      <c r="Y28">
        <v>4554</v>
      </c>
      <c r="Z28">
        <v>36300</v>
      </c>
      <c r="AA28">
        <v>9350</v>
      </c>
      <c r="AB28">
        <v>66848</v>
      </c>
      <c r="AC28">
        <v>3368</v>
      </c>
      <c r="AD28">
        <v>71364</v>
      </c>
      <c r="AE28">
        <v>12560</v>
      </c>
      <c r="AF28">
        <v>432422</v>
      </c>
      <c r="AG28">
        <v>9425</v>
      </c>
      <c r="AH28">
        <v>646858</v>
      </c>
      <c r="AI28">
        <v>17331</v>
      </c>
      <c r="AJ28">
        <v>118934</v>
      </c>
      <c r="AK28">
        <v>17020</v>
      </c>
      <c r="AL28">
        <v>74284</v>
      </c>
      <c r="AM28">
        <v>3482</v>
      </c>
      <c r="AN28">
        <v>44650</v>
      </c>
      <c r="AO28">
        <v>13538</v>
      </c>
      <c r="AP28">
        <v>374316</v>
      </c>
      <c r="AQ28">
        <v>19915</v>
      </c>
      <c r="AR28">
        <v>391476</v>
      </c>
      <c r="AS28">
        <v>14436</v>
      </c>
      <c r="AT28">
        <v>78110</v>
      </c>
      <c r="AU28">
        <v>1731</v>
      </c>
      <c r="AV28">
        <v>687682</v>
      </c>
      <c r="AW28">
        <v>32620</v>
      </c>
      <c r="AX28">
        <v>31361</v>
      </c>
      <c r="AY28">
        <v>6640</v>
      </c>
      <c r="AZ28">
        <v>94966</v>
      </c>
      <c r="BA28">
        <v>7809</v>
      </c>
      <c r="BB28">
        <v>118203</v>
      </c>
      <c r="BC28">
        <v>4649</v>
      </c>
      <c r="BD28">
        <v>277640</v>
      </c>
      <c r="BE28">
        <v>6056</v>
      </c>
      <c r="BF28">
        <v>72328</v>
      </c>
      <c r="BG28">
        <v>6637</v>
      </c>
      <c r="BH28">
        <v>383085</v>
      </c>
      <c r="BI28">
        <v>21677</v>
      </c>
      <c r="BJ28">
        <v>369733</v>
      </c>
      <c r="BK28">
        <v>19960</v>
      </c>
      <c r="BL28">
        <v>13352</v>
      </c>
      <c r="BM28">
        <v>1717</v>
      </c>
      <c r="BN28">
        <v>296045</v>
      </c>
      <c r="BO28">
        <v>14361</v>
      </c>
      <c r="BP28">
        <v>93822</v>
      </c>
      <c r="BQ28">
        <v>8120</v>
      </c>
      <c r="BR28">
        <v>65546</v>
      </c>
      <c r="BS28">
        <v>5833</v>
      </c>
      <c r="BT28">
        <v>186540</v>
      </c>
      <c r="BU28">
        <v>5142</v>
      </c>
      <c r="BV28">
        <v>455413</v>
      </c>
      <c r="BW28">
        <v>28314</v>
      </c>
      <c r="BX28">
        <v>123839</v>
      </c>
      <c r="BY28">
        <v>895</v>
      </c>
      <c r="BZ28">
        <v>53368</v>
      </c>
      <c r="CA28">
        <v>1712</v>
      </c>
      <c r="CB28">
        <v>133172</v>
      </c>
      <c r="CC28">
        <v>3430</v>
      </c>
      <c r="CD28">
        <v>57082</v>
      </c>
      <c r="CE28">
        <v>4055</v>
      </c>
      <c r="CF28">
        <v>86831</v>
      </c>
      <c r="CG28">
        <v>8031</v>
      </c>
      <c r="CH28">
        <v>108497</v>
      </c>
      <c r="CI28">
        <v>7358</v>
      </c>
      <c r="CJ28">
        <v>99007</v>
      </c>
      <c r="CK28">
        <v>4708</v>
      </c>
      <c r="CL28">
        <v>103996</v>
      </c>
      <c r="CM28">
        <v>4162</v>
      </c>
      <c r="CN28">
        <v>123839</v>
      </c>
      <c r="CO28">
        <v>895</v>
      </c>
      <c r="CP28">
        <v>34351</v>
      </c>
      <c r="CQ28">
        <v>731441</v>
      </c>
      <c r="CR28">
        <v>621139</v>
      </c>
      <c r="CS28">
        <v>219974</v>
      </c>
      <c r="CT28">
        <v>590104</v>
      </c>
      <c r="CU28">
        <v>147041</v>
      </c>
      <c r="CV28">
        <v>47046</v>
      </c>
      <c r="CW28">
        <v>48618</v>
      </c>
      <c r="CX28">
        <v>18968</v>
      </c>
      <c r="CY28">
        <v>36762</v>
      </c>
      <c r="CZ28">
        <v>8243</v>
      </c>
      <c r="DA28">
        <v>45106</v>
      </c>
      <c r="DB28">
        <v>17072</v>
      </c>
      <c r="DC28">
        <v>16555</v>
      </c>
      <c r="DD28">
        <v>2763</v>
      </c>
      <c r="DE28">
        <v>1232</v>
      </c>
      <c r="DF28">
        <v>26437</v>
      </c>
      <c r="DG28">
        <v>21943</v>
      </c>
      <c r="DH28">
        <v>7811</v>
      </c>
      <c r="DI28">
        <v>35050</v>
      </c>
      <c r="DJ28">
        <v>18182</v>
      </c>
      <c r="DK28">
        <v>7418</v>
      </c>
      <c r="DL28">
        <v>24559</v>
      </c>
      <c r="DM28">
        <v>76804</v>
      </c>
      <c r="DN28">
        <v>95850</v>
      </c>
      <c r="DO28">
        <v>28642</v>
      </c>
      <c r="DP28">
        <v>19063</v>
      </c>
      <c r="DQ28">
        <v>45101</v>
      </c>
      <c r="DR28">
        <v>8998</v>
      </c>
      <c r="DS28">
        <v>4911</v>
      </c>
      <c r="DT28">
        <v>19290</v>
      </c>
      <c r="DU28">
        <v>290588</v>
      </c>
      <c r="DV28">
        <v>159988</v>
      </c>
      <c r="DW28">
        <v>66926</v>
      </c>
      <c r="DX28">
        <v>17589</v>
      </c>
      <c r="DY28">
        <v>5108</v>
      </c>
      <c r="DZ28">
        <v>43000</v>
      </c>
      <c r="EA28">
        <v>3503</v>
      </c>
      <c r="EB28">
        <v>29855</v>
      </c>
      <c r="EC28">
        <v>70011</v>
      </c>
      <c r="ED28">
        <v>12363</v>
      </c>
      <c r="EE28">
        <v>39402</v>
      </c>
      <c r="EF28">
        <v>96735</v>
      </c>
      <c r="EI28">
        <v>601188</v>
      </c>
      <c r="EJ28">
        <v>170910</v>
      </c>
      <c r="EK28">
        <v>8166</v>
      </c>
      <c r="EL28">
        <v>10525</v>
      </c>
      <c r="EM28">
        <v>10263</v>
      </c>
      <c r="EN28">
        <v>9170</v>
      </c>
      <c r="EO28">
        <v>6255</v>
      </c>
      <c r="EP28">
        <v>26929</v>
      </c>
      <c r="EQ28">
        <v>278579</v>
      </c>
      <c r="ER28">
        <v>290588</v>
      </c>
      <c r="ES28">
        <v>12141</v>
      </c>
      <c r="ET28">
        <v>82704</v>
      </c>
      <c r="EU28">
        <v>121368</v>
      </c>
      <c r="EV28">
        <v>50211</v>
      </c>
      <c r="EW28">
        <v>195743</v>
      </c>
      <c r="EX28">
        <v>290588</v>
      </c>
    </row>
    <row r="29" spans="1:154" x14ac:dyDescent="0.2">
      <c r="A29" t="s">
        <v>364</v>
      </c>
      <c r="B29" t="s">
        <v>361</v>
      </c>
      <c r="H29">
        <v>753035</v>
      </c>
      <c r="I29">
        <v>99977</v>
      </c>
      <c r="J29">
        <v>127839</v>
      </c>
      <c r="K29">
        <v>28270</v>
      </c>
      <c r="L29">
        <v>93253</v>
      </c>
      <c r="M29">
        <v>19925</v>
      </c>
      <c r="N29">
        <v>298772</v>
      </c>
      <c r="O29">
        <v>52137</v>
      </c>
      <c r="P29">
        <v>310716</v>
      </c>
      <c r="Q29">
        <v>18726</v>
      </c>
      <c r="R29">
        <v>88424</v>
      </c>
      <c r="S29">
        <v>4859</v>
      </c>
      <c r="T29">
        <v>409695</v>
      </c>
      <c r="U29">
        <v>28133</v>
      </c>
      <c r="V29">
        <v>5425</v>
      </c>
      <c r="W29">
        <v>1246</v>
      </c>
      <c r="X29">
        <v>36769</v>
      </c>
      <c r="Y29">
        <v>2417</v>
      </c>
      <c r="Z29">
        <v>146999</v>
      </c>
      <c r="AA29">
        <v>53872</v>
      </c>
      <c r="AB29">
        <v>65293</v>
      </c>
      <c r="AC29">
        <v>9375</v>
      </c>
      <c r="AD29">
        <v>204934</v>
      </c>
      <c r="AE29">
        <v>65525</v>
      </c>
      <c r="AF29">
        <v>73832</v>
      </c>
      <c r="AG29">
        <v>2644</v>
      </c>
      <c r="AH29">
        <v>530008</v>
      </c>
      <c r="AI29">
        <v>30248</v>
      </c>
      <c r="AJ29">
        <v>223027</v>
      </c>
      <c r="AK29">
        <v>69729</v>
      </c>
      <c r="AL29">
        <v>91281</v>
      </c>
      <c r="AM29">
        <v>8422</v>
      </c>
      <c r="AN29">
        <v>131746</v>
      </c>
      <c r="AO29">
        <v>61307</v>
      </c>
      <c r="AP29">
        <v>366950</v>
      </c>
      <c r="AQ29">
        <v>57640</v>
      </c>
      <c r="AR29">
        <v>386085</v>
      </c>
      <c r="AS29">
        <v>42337</v>
      </c>
      <c r="AT29">
        <v>77280</v>
      </c>
      <c r="AU29">
        <v>3924</v>
      </c>
      <c r="AV29">
        <v>675755</v>
      </c>
      <c r="AW29">
        <v>96053</v>
      </c>
      <c r="AX29">
        <v>80100</v>
      </c>
      <c r="AY29">
        <v>29654</v>
      </c>
      <c r="AZ29">
        <v>133239</v>
      </c>
      <c r="BA29">
        <v>20947</v>
      </c>
      <c r="BB29">
        <v>116980</v>
      </c>
      <c r="BC29">
        <v>10070</v>
      </c>
      <c r="BD29">
        <v>167033</v>
      </c>
      <c r="BE29">
        <v>9317</v>
      </c>
      <c r="BF29">
        <v>82663</v>
      </c>
      <c r="BG29">
        <v>17286</v>
      </c>
      <c r="BH29">
        <v>382115</v>
      </c>
      <c r="BI29">
        <v>63203</v>
      </c>
      <c r="BJ29">
        <v>357294</v>
      </c>
      <c r="BK29">
        <v>56491</v>
      </c>
      <c r="BL29">
        <v>24821</v>
      </c>
      <c r="BM29">
        <v>6712</v>
      </c>
      <c r="BN29">
        <v>275008</v>
      </c>
      <c r="BO29">
        <v>40100</v>
      </c>
      <c r="BP29">
        <v>111516</v>
      </c>
      <c r="BQ29">
        <v>22676</v>
      </c>
      <c r="BR29">
        <v>78254</v>
      </c>
      <c r="BS29">
        <v>17713</v>
      </c>
      <c r="BT29">
        <v>183359</v>
      </c>
      <c r="BU29">
        <v>17215</v>
      </c>
      <c r="BV29">
        <v>464778</v>
      </c>
      <c r="BW29">
        <v>80489</v>
      </c>
      <c r="BX29">
        <v>104898</v>
      </c>
      <c r="BY29">
        <v>2273</v>
      </c>
      <c r="BZ29">
        <v>58482</v>
      </c>
      <c r="CA29">
        <v>4067</v>
      </c>
      <c r="CB29">
        <v>124877</v>
      </c>
      <c r="CC29">
        <v>13148</v>
      </c>
      <c r="CD29">
        <v>72324</v>
      </c>
      <c r="CE29">
        <v>12774</v>
      </c>
      <c r="CF29">
        <v>99369</v>
      </c>
      <c r="CG29">
        <v>19838</v>
      </c>
      <c r="CH29">
        <v>104366</v>
      </c>
      <c r="CI29">
        <v>21973</v>
      </c>
      <c r="CJ29">
        <v>95330</v>
      </c>
      <c r="CK29">
        <v>16244</v>
      </c>
      <c r="CL29">
        <v>93389</v>
      </c>
      <c r="CM29">
        <v>9660</v>
      </c>
      <c r="CN29">
        <v>104898</v>
      </c>
      <c r="CO29">
        <v>2273</v>
      </c>
      <c r="CP29">
        <v>99977</v>
      </c>
      <c r="CQ29">
        <v>653058</v>
      </c>
      <c r="CR29">
        <v>459098</v>
      </c>
      <c r="CS29">
        <v>282274</v>
      </c>
      <c r="CT29">
        <v>450612</v>
      </c>
      <c r="CU29">
        <v>259675</v>
      </c>
      <c r="CV29">
        <v>127830</v>
      </c>
      <c r="CW29">
        <v>168385</v>
      </c>
      <c r="CX29">
        <v>98451</v>
      </c>
      <c r="CY29">
        <v>32460</v>
      </c>
      <c r="CZ29">
        <v>11116</v>
      </c>
      <c r="DA29">
        <v>19822</v>
      </c>
      <c r="DB29">
        <v>8164</v>
      </c>
      <c r="DC29">
        <v>39008</v>
      </c>
      <c r="DD29">
        <v>10099</v>
      </c>
      <c r="DE29">
        <v>752</v>
      </c>
      <c r="DF29">
        <v>43947</v>
      </c>
      <c r="DG29">
        <v>8851</v>
      </c>
      <c r="DH29">
        <v>5020</v>
      </c>
      <c r="DI29">
        <v>33476</v>
      </c>
      <c r="DJ29">
        <v>26482</v>
      </c>
      <c r="DK29">
        <v>7058</v>
      </c>
      <c r="DL29">
        <v>17354</v>
      </c>
      <c r="DM29">
        <v>60500</v>
      </c>
      <c r="DN29">
        <v>85767</v>
      </c>
      <c r="DO29">
        <v>34100</v>
      </c>
      <c r="DP29">
        <v>22415</v>
      </c>
      <c r="DQ29">
        <v>44971</v>
      </c>
      <c r="DR29">
        <v>11227</v>
      </c>
      <c r="DS29">
        <v>7119</v>
      </c>
      <c r="DT29">
        <v>36889</v>
      </c>
      <c r="DU29">
        <v>273628</v>
      </c>
      <c r="DV29">
        <v>95798</v>
      </c>
      <c r="DW29">
        <v>38487</v>
      </c>
      <c r="DX29">
        <v>20080</v>
      </c>
      <c r="DY29">
        <v>8374</v>
      </c>
      <c r="DZ29">
        <v>55960</v>
      </c>
      <c r="EA29">
        <v>3871</v>
      </c>
      <c r="EB29">
        <v>34498</v>
      </c>
      <c r="EC29">
        <v>101790</v>
      </c>
      <c r="ED29">
        <v>17802</v>
      </c>
      <c r="EE29">
        <v>49914</v>
      </c>
      <c r="EF29">
        <v>84450</v>
      </c>
      <c r="EI29">
        <v>426482</v>
      </c>
      <c r="EJ29">
        <v>316786</v>
      </c>
      <c r="EK29">
        <v>10352</v>
      </c>
      <c r="EL29">
        <v>12910</v>
      </c>
      <c r="EM29">
        <v>17321</v>
      </c>
      <c r="EN29">
        <v>13998</v>
      </c>
      <c r="EO29">
        <v>11826</v>
      </c>
      <c r="EP29">
        <v>52124</v>
      </c>
      <c r="EQ29">
        <v>255227</v>
      </c>
      <c r="ER29">
        <v>273628</v>
      </c>
      <c r="ES29">
        <v>29429</v>
      </c>
      <c r="ET29">
        <v>109032</v>
      </c>
      <c r="EU29">
        <v>82041</v>
      </c>
      <c r="EV29">
        <v>33802</v>
      </c>
      <c r="EW29">
        <v>135167</v>
      </c>
      <c r="EX29">
        <v>273628</v>
      </c>
    </row>
    <row r="30" spans="1:154" x14ac:dyDescent="0.2">
      <c r="A30" t="s">
        <v>365</v>
      </c>
      <c r="B30" t="s">
        <v>361</v>
      </c>
      <c r="H30">
        <v>767912</v>
      </c>
      <c r="I30">
        <v>33434</v>
      </c>
      <c r="J30">
        <v>64096</v>
      </c>
      <c r="K30">
        <v>6740</v>
      </c>
      <c r="L30">
        <v>43759</v>
      </c>
      <c r="M30">
        <v>4934</v>
      </c>
      <c r="N30">
        <v>207018</v>
      </c>
      <c r="O30">
        <v>14606</v>
      </c>
      <c r="P30">
        <v>493117</v>
      </c>
      <c r="Q30">
        <v>11954</v>
      </c>
      <c r="R30">
        <v>335123</v>
      </c>
      <c r="S30">
        <v>10834</v>
      </c>
      <c r="T30">
        <v>310784</v>
      </c>
      <c r="U30">
        <v>12608</v>
      </c>
      <c r="V30">
        <v>3180</v>
      </c>
      <c r="W30">
        <v>412</v>
      </c>
      <c r="X30">
        <v>23034</v>
      </c>
      <c r="Y30">
        <v>1490</v>
      </c>
      <c r="Z30">
        <v>25796</v>
      </c>
      <c r="AA30">
        <v>5703</v>
      </c>
      <c r="AB30">
        <v>69685</v>
      </c>
      <c r="AC30">
        <v>2342</v>
      </c>
      <c r="AD30">
        <v>61364</v>
      </c>
      <c r="AE30">
        <v>7630</v>
      </c>
      <c r="AF30">
        <v>326295</v>
      </c>
      <c r="AG30">
        <v>10211</v>
      </c>
      <c r="AH30">
        <v>695096</v>
      </c>
      <c r="AI30">
        <v>23847</v>
      </c>
      <c r="AJ30">
        <v>72816</v>
      </c>
      <c r="AK30">
        <v>9587</v>
      </c>
      <c r="AL30">
        <v>47500</v>
      </c>
      <c r="AM30">
        <v>2549</v>
      </c>
      <c r="AN30">
        <v>25316</v>
      </c>
      <c r="AO30">
        <v>7038</v>
      </c>
      <c r="AP30">
        <v>368967</v>
      </c>
      <c r="AQ30">
        <v>17918</v>
      </c>
      <c r="AR30">
        <v>398945</v>
      </c>
      <c r="AS30">
        <v>15516</v>
      </c>
      <c r="AT30">
        <v>83166</v>
      </c>
      <c r="AU30">
        <v>2210</v>
      </c>
      <c r="AV30">
        <v>684746</v>
      </c>
      <c r="AW30">
        <v>31224</v>
      </c>
      <c r="AX30">
        <v>28798</v>
      </c>
      <c r="AY30">
        <v>4387</v>
      </c>
      <c r="AZ30">
        <v>122914</v>
      </c>
      <c r="BA30">
        <v>7343</v>
      </c>
      <c r="BB30">
        <v>148407</v>
      </c>
      <c r="BC30">
        <v>5110</v>
      </c>
      <c r="BD30">
        <v>221304</v>
      </c>
      <c r="BE30">
        <v>5501</v>
      </c>
      <c r="BF30">
        <v>75425</v>
      </c>
      <c r="BG30">
        <v>6772</v>
      </c>
      <c r="BH30">
        <v>385420</v>
      </c>
      <c r="BI30">
        <v>19112</v>
      </c>
      <c r="BJ30">
        <v>368788</v>
      </c>
      <c r="BK30">
        <v>16443</v>
      </c>
      <c r="BL30">
        <v>16632</v>
      </c>
      <c r="BM30">
        <v>2669</v>
      </c>
      <c r="BN30">
        <v>301237</v>
      </c>
      <c r="BO30">
        <v>11474</v>
      </c>
      <c r="BP30">
        <v>88535</v>
      </c>
      <c r="BQ30">
        <v>7747</v>
      </c>
      <c r="BR30">
        <v>71073</v>
      </c>
      <c r="BS30">
        <v>6663</v>
      </c>
      <c r="BT30">
        <v>190077</v>
      </c>
      <c r="BU30">
        <v>6347</v>
      </c>
      <c r="BV30">
        <v>460845</v>
      </c>
      <c r="BW30">
        <v>25884</v>
      </c>
      <c r="BX30">
        <v>116990</v>
      </c>
      <c r="BY30">
        <v>1203</v>
      </c>
      <c r="BZ30">
        <v>54112</v>
      </c>
      <c r="CA30">
        <v>1633</v>
      </c>
      <c r="CB30">
        <v>135965</v>
      </c>
      <c r="CC30">
        <v>4714</v>
      </c>
      <c r="CD30">
        <v>56412</v>
      </c>
      <c r="CE30">
        <v>4746</v>
      </c>
      <c r="CF30">
        <v>84018</v>
      </c>
      <c r="CG30">
        <v>6182</v>
      </c>
      <c r="CH30">
        <v>104362</v>
      </c>
      <c r="CI30">
        <v>5891</v>
      </c>
      <c r="CJ30">
        <v>103580</v>
      </c>
      <c r="CK30">
        <v>4702</v>
      </c>
      <c r="CL30">
        <v>112473</v>
      </c>
      <c r="CM30">
        <v>4363</v>
      </c>
      <c r="CN30">
        <v>116990</v>
      </c>
      <c r="CO30">
        <v>1203</v>
      </c>
      <c r="CP30">
        <v>33434</v>
      </c>
      <c r="CQ30">
        <v>734478</v>
      </c>
      <c r="CR30">
        <v>629911</v>
      </c>
      <c r="CS30">
        <v>222614</v>
      </c>
      <c r="CT30">
        <v>660640</v>
      </c>
      <c r="CU30">
        <v>86094</v>
      </c>
      <c r="CV30">
        <v>24885</v>
      </c>
      <c r="CW30">
        <v>35752</v>
      </c>
      <c r="CX30">
        <v>12343</v>
      </c>
      <c r="CY30">
        <v>19799</v>
      </c>
      <c r="CZ30">
        <v>5335</v>
      </c>
      <c r="DA30">
        <v>14170</v>
      </c>
      <c r="DB30">
        <v>5144</v>
      </c>
      <c r="DC30">
        <v>16373</v>
      </c>
      <c r="DD30">
        <v>2063</v>
      </c>
      <c r="DE30">
        <v>1680</v>
      </c>
      <c r="DF30">
        <v>28511</v>
      </c>
      <c r="DG30">
        <v>12520</v>
      </c>
      <c r="DH30">
        <v>5695</v>
      </c>
      <c r="DI30">
        <v>31906</v>
      </c>
      <c r="DJ30">
        <v>23245</v>
      </c>
      <c r="DK30">
        <v>7002</v>
      </c>
      <c r="DL30">
        <v>20296</v>
      </c>
      <c r="DM30">
        <v>66066</v>
      </c>
      <c r="DN30">
        <v>84692</v>
      </c>
      <c r="DO30">
        <v>27569</v>
      </c>
      <c r="DP30">
        <v>20441</v>
      </c>
      <c r="DQ30">
        <v>75773</v>
      </c>
      <c r="DR30">
        <v>10339</v>
      </c>
      <c r="DS30">
        <v>6157</v>
      </c>
      <c r="DT30">
        <v>21518</v>
      </c>
      <c r="DU30">
        <v>285771</v>
      </c>
      <c r="DV30">
        <v>149658</v>
      </c>
      <c r="DW30">
        <v>63199</v>
      </c>
      <c r="DX30">
        <v>16090</v>
      </c>
      <c r="DY30">
        <v>6101</v>
      </c>
      <c r="DZ30">
        <v>41854</v>
      </c>
      <c r="EA30">
        <v>3685</v>
      </c>
      <c r="EB30">
        <v>28285</v>
      </c>
      <c r="EC30">
        <v>78169</v>
      </c>
      <c r="ED30">
        <v>14601</v>
      </c>
      <c r="EE30">
        <v>40550</v>
      </c>
      <c r="EF30">
        <v>98405</v>
      </c>
      <c r="EI30">
        <v>642272</v>
      </c>
      <c r="EJ30">
        <v>133560</v>
      </c>
      <c r="EK30">
        <v>6553</v>
      </c>
      <c r="EL30">
        <v>7192</v>
      </c>
      <c r="EM30">
        <v>6980</v>
      </c>
      <c r="EN30">
        <v>6853</v>
      </c>
      <c r="EO30">
        <v>3386</v>
      </c>
      <c r="EP30">
        <v>21520</v>
      </c>
      <c r="EQ30">
        <v>270607</v>
      </c>
      <c r="ER30">
        <v>285771</v>
      </c>
      <c r="ES30">
        <v>9540</v>
      </c>
      <c r="ET30">
        <v>74483</v>
      </c>
      <c r="EU30">
        <v>110968</v>
      </c>
      <c r="EV30">
        <v>57626</v>
      </c>
      <c r="EW30">
        <v>201748</v>
      </c>
      <c r="EX30">
        <v>285771</v>
      </c>
    </row>
    <row r="31" spans="1:154" x14ac:dyDescent="0.2">
      <c r="A31" t="s">
        <v>366</v>
      </c>
      <c r="B31" t="s">
        <v>361</v>
      </c>
      <c r="H31">
        <v>779548</v>
      </c>
      <c r="I31">
        <v>49561</v>
      </c>
      <c r="J31">
        <v>101417</v>
      </c>
      <c r="K31">
        <v>12114</v>
      </c>
      <c r="L31">
        <v>69661</v>
      </c>
      <c r="M31">
        <v>8638</v>
      </c>
      <c r="N31">
        <v>264891</v>
      </c>
      <c r="O31">
        <v>25065</v>
      </c>
      <c r="P31">
        <v>407607</v>
      </c>
      <c r="Q31">
        <v>11918</v>
      </c>
      <c r="R31">
        <v>476620</v>
      </c>
      <c r="S31">
        <v>19972</v>
      </c>
      <c r="T31">
        <v>92794</v>
      </c>
      <c r="U31">
        <v>5717</v>
      </c>
      <c r="V31">
        <v>3109</v>
      </c>
      <c r="W31">
        <v>1023</v>
      </c>
      <c r="X31">
        <v>73230</v>
      </c>
      <c r="Y31">
        <v>2816</v>
      </c>
      <c r="Z31">
        <v>50390</v>
      </c>
      <c r="AA31">
        <v>12975</v>
      </c>
      <c r="AB31">
        <v>82961</v>
      </c>
      <c r="AC31">
        <v>7038</v>
      </c>
      <c r="AD31">
        <v>112605</v>
      </c>
      <c r="AE31">
        <v>22638</v>
      </c>
      <c r="AF31">
        <v>461127</v>
      </c>
      <c r="AG31">
        <v>17149</v>
      </c>
      <c r="AH31">
        <v>633203</v>
      </c>
      <c r="AI31">
        <v>25855</v>
      </c>
      <c r="AJ31">
        <v>146345</v>
      </c>
      <c r="AK31">
        <v>23706</v>
      </c>
      <c r="AL31">
        <v>81801</v>
      </c>
      <c r="AM31">
        <v>4251</v>
      </c>
      <c r="AN31">
        <v>64544</v>
      </c>
      <c r="AO31">
        <v>19455</v>
      </c>
      <c r="AP31">
        <v>382601</v>
      </c>
      <c r="AQ31">
        <v>26502</v>
      </c>
      <c r="AR31">
        <v>396947</v>
      </c>
      <c r="AS31">
        <v>23059</v>
      </c>
      <c r="AT31">
        <v>94596</v>
      </c>
      <c r="AU31">
        <v>3894</v>
      </c>
      <c r="AV31">
        <v>684952</v>
      </c>
      <c r="AW31">
        <v>45667</v>
      </c>
      <c r="AX31">
        <v>46097</v>
      </c>
      <c r="AY31">
        <v>10267</v>
      </c>
      <c r="AZ31">
        <v>130762</v>
      </c>
      <c r="BA31">
        <v>11796</v>
      </c>
      <c r="BB31">
        <v>131125</v>
      </c>
      <c r="BC31">
        <v>7861</v>
      </c>
      <c r="BD31">
        <v>220493</v>
      </c>
      <c r="BE31">
        <v>6541</v>
      </c>
      <c r="BF31">
        <v>84686</v>
      </c>
      <c r="BG31">
        <v>9014</v>
      </c>
      <c r="BH31">
        <v>382895</v>
      </c>
      <c r="BI31">
        <v>31394</v>
      </c>
      <c r="BJ31">
        <v>367527</v>
      </c>
      <c r="BK31">
        <v>28255</v>
      </c>
      <c r="BL31">
        <v>15368</v>
      </c>
      <c r="BM31">
        <v>3139</v>
      </c>
      <c r="BN31">
        <v>279268</v>
      </c>
      <c r="BO31">
        <v>18693</v>
      </c>
      <c r="BP31">
        <v>111658</v>
      </c>
      <c r="BQ31">
        <v>13652</v>
      </c>
      <c r="BR31">
        <v>76655</v>
      </c>
      <c r="BS31">
        <v>8063</v>
      </c>
      <c r="BT31">
        <v>188220</v>
      </c>
      <c r="BU31">
        <v>7393</v>
      </c>
      <c r="BV31">
        <v>467581</v>
      </c>
      <c r="BW31">
        <v>40408</v>
      </c>
      <c r="BX31">
        <v>123747</v>
      </c>
      <c r="BY31">
        <v>1760</v>
      </c>
      <c r="BZ31">
        <v>55408</v>
      </c>
      <c r="CA31">
        <v>2314</v>
      </c>
      <c r="CB31">
        <v>132812</v>
      </c>
      <c r="CC31">
        <v>5079</v>
      </c>
      <c r="CD31">
        <v>62851</v>
      </c>
      <c r="CE31">
        <v>5703</v>
      </c>
      <c r="CF31">
        <v>88246</v>
      </c>
      <c r="CG31">
        <v>10199</v>
      </c>
      <c r="CH31">
        <v>108981</v>
      </c>
      <c r="CI31">
        <v>11606</v>
      </c>
      <c r="CJ31">
        <v>103494</v>
      </c>
      <c r="CK31">
        <v>6880</v>
      </c>
      <c r="CL31">
        <v>104009</v>
      </c>
      <c r="CM31">
        <v>6020</v>
      </c>
      <c r="CN31">
        <v>123747</v>
      </c>
      <c r="CO31">
        <v>1760</v>
      </c>
      <c r="CP31">
        <v>49561</v>
      </c>
      <c r="CQ31">
        <v>729987</v>
      </c>
      <c r="CR31">
        <v>572336</v>
      </c>
      <c r="CS31">
        <v>260871</v>
      </c>
      <c r="CT31">
        <v>570243</v>
      </c>
      <c r="CU31">
        <v>180024</v>
      </c>
      <c r="CV31">
        <v>66890</v>
      </c>
      <c r="CW31">
        <v>82860</v>
      </c>
      <c r="CX31">
        <v>35975</v>
      </c>
      <c r="CY31">
        <v>41188</v>
      </c>
      <c r="CZ31">
        <v>11666</v>
      </c>
      <c r="DA31">
        <v>40835</v>
      </c>
      <c r="DB31">
        <v>16356</v>
      </c>
      <c r="DC31">
        <v>15141</v>
      </c>
      <c r="DD31">
        <v>2893</v>
      </c>
      <c r="DE31">
        <v>3770</v>
      </c>
      <c r="DF31">
        <v>32101</v>
      </c>
      <c r="DG31">
        <v>25267</v>
      </c>
      <c r="DH31">
        <v>6229</v>
      </c>
      <c r="DI31">
        <v>40067</v>
      </c>
      <c r="DJ31">
        <v>18664</v>
      </c>
      <c r="DK31">
        <v>7512</v>
      </c>
      <c r="DL31">
        <v>21971</v>
      </c>
      <c r="DM31">
        <v>69773</v>
      </c>
      <c r="DN31">
        <v>89378</v>
      </c>
      <c r="DO31">
        <v>30509</v>
      </c>
      <c r="DP31">
        <v>21220</v>
      </c>
      <c r="DQ31">
        <v>37781</v>
      </c>
      <c r="DR31">
        <v>12474</v>
      </c>
      <c r="DS31">
        <v>7847</v>
      </c>
      <c r="DT31">
        <v>33132</v>
      </c>
      <c r="DU31">
        <v>295054</v>
      </c>
      <c r="DV31">
        <v>151772</v>
      </c>
      <c r="DW31">
        <v>63223</v>
      </c>
      <c r="DX31">
        <v>20280</v>
      </c>
      <c r="DY31">
        <v>7545</v>
      </c>
      <c r="DZ31">
        <v>47261</v>
      </c>
      <c r="EA31">
        <v>4218</v>
      </c>
      <c r="EB31">
        <v>33435</v>
      </c>
      <c r="EC31">
        <v>75741</v>
      </c>
      <c r="ED31">
        <v>14405</v>
      </c>
      <c r="EE31">
        <v>42392</v>
      </c>
      <c r="EF31">
        <v>97747</v>
      </c>
      <c r="EI31">
        <v>573440</v>
      </c>
      <c r="EJ31">
        <v>202425</v>
      </c>
      <c r="EK31">
        <v>10822</v>
      </c>
      <c r="EL31">
        <v>9611</v>
      </c>
      <c r="EM31">
        <v>10398</v>
      </c>
      <c r="EN31">
        <v>10318</v>
      </c>
      <c r="EO31">
        <v>7134</v>
      </c>
      <c r="EP31">
        <v>30757</v>
      </c>
      <c r="EQ31">
        <v>271303</v>
      </c>
      <c r="ER31">
        <v>295054</v>
      </c>
      <c r="ES31">
        <v>19039</v>
      </c>
      <c r="ET31">
        <v>91254</v>
      </c>
      <c r="EU31">
        <v>111643</v>
      </c>
      <c r="EV31">
        <v>47947</v>
      </c>
      <c r="EW31">
        <v>184761</v>
      </c>
      <c r="EX31">
        <v>295054</v>
      </c>
    </row>
    <row r="32" spans="1:154" x14ac:dyDescent="0.2">
      <c r="A32" t="s">
        <v>367</v>
      </c>
      <c r="B32" t="s">
        <v>361</v>
      </c>
      <c r="H32">
        <v>745825</v>
      </c>
      <c r="I32">
        <v>49060</v>
      </c>
      <c r="J32">
        <v>188905</v>
      </c>
      <c r="K32">
        <v>16732</v>
      </c>
      <c r="L32">
        <v>134988</v>
      </c>
      <c r="M32">
        <v>12143</v>
      </c>
      <c r="N32">
        <v>293473</v>
      </c>
      <c r="O32">
        <v>23152</v>
      </c>
      <c r="P32">
        <v>249401</v>
      </c>
      <c r="Q32">
        <v>7948</v>
      </c>
      <c r="R32">
        <v>226180</v>
      </c>
      <c r="S32">
        <v>8466</v>
      </c>
      <c r="T32">
        <v>406515</v>
      </c>
      <c r="U32">
        <v>22544</v>
      </c>
      <c r="V32">
        <v>3494</v>
      </c>
      <c r="W32">
        <v>1236</v>
      </c>
      <c r="X32">
        <v>23346</v>
      </c>
      <c r="Y32">
        <v>1058</v>
      </c>
      <c r="Z32">
        <v>39347</v>
      </c>
      <c r="AA32">
        <v>12094</v>
      </c>
      <c r="AB32">
        <v>46592</v>
      </c>
      <c r="AC32">
        <v>3585</v>
      </c>
      <c r="AD32">
        <v>67870</v>
      </c>
      <c r="AE32">
        <v>17347</v>
      </c>
      <c r="AF32">
        <v>218112</v>
      </c>
      <c r="AG32">
        <v>7438</v>
      </c>
      <c r="AH32">
        <v>668736</v>
      </c>
      <c r="AI32">
        <v>31908</v>
      </c>
      <c r="AJ32">
        <v>77089</v>
      </c>
      <c r="AK32">
        <v>17152</v>
      </c>
      <c r="AL32">
        <v>36453</v>
      </c>
      <c r="AM32">
        <v>3091</v>
      </c>
      <c r="AN32">
        <v>40636</v>
      </c>
      <c r="AO32">
        <v>14061</v>
      </c>
      <c r="AP32">
        <v>347422</v>
      </c>
      <c r="AQ32">
        <v>28070</v>
      </c>
      <c r="AR32">
        <v>398403</v>
      </c>
      <c r="AS32">
        <v>20990</v>
      </c>
      <c r="AT32">
        <v>118629</v>
      </c>
      <c r="AU32">
        <v>4750</v>
      </c>
      <c r="AV32">
        <v>627196</v>
      </c>
      <c r="AW32">
        <v>44310</v>
      </c>
      <c r="AX32">
        <v>63807</v>
      </c>
      <c r="AY32">
        <v>9236</v>
      </c>
      <c r="AZ32">
        <v>149330</v>
      </c>
      <c r="BA32">
        <v>12552</v>
      </c>
      <c r="BB32">
        <v>128330</v>
      </c>
      <c r="BC32">
        <v>7260</v>
      </c>
      <c r="BD32">
        <v>164957</v>
      </c>
      <c r="BE32">
        <v>5062</v>
      </c>
      <c r="BF32">
        <v>104634</v>
      </c>
      <c r="BG32">
        <v>11452</v>
      </c>
      <c r="BH32">
        <v>355736</v>
      </c>
      <c r="BI32">
        <v>27849</v>
      </c>
      <c r="BJ32">
        <v>334088</v>
      </c>
      <c r="BK32">
        <v>25052</v>
      </c>
      <c r="BL32">
        <v>21648</v>
      </c>
      <c r="BM32">
        <v>2797</v>
      </c>
      <c r="BN32">
        <v>260458</v>
      </c>
      <c r="BO32">
        <v>17501</v>
      </c>
      <c r="BP32">
        <v>100031</v>
      </c>
      <c r="BQ32">
        <v>11193</v>
      </c>
      <c r="BR32">
        <v>99881</v>
      </c>
      <c r="BS32">
        <v>10607</v>
      </c>
      <c r="BT32">
        <v>171512</v>
      </c>
      <c r="BU32">
        <v>9017</v>
      </c>
      <c r="BV32">
        <v>460370</v>
      </c>
      <c r="BW32">
        <v>39301</v>
      </c>
      <c r="BX32">
        <v>113943</v>
      </c>
      <c r="BY32">
        <v>742</v>
      </c>
      <c r="BZ32">
        <v>55439</v>
      </c>
      <c r="CA32">
        <v>2040</v>
      </c>
      <c r="CB32">
        <v>116073</v>
      </c>
      <c r="CC32">
        <v>6977</v>
      </c>
      <c r="CD32">
        <v>67889</v>
      </c>
      <c r="CE32">
        <v>5933</v>
      </c>
      <c r="CF32">
        <v>116502</v>
      </c>
      <c r="CG32">
        <v>10887</v>
      </c>
      <c r="CH32">
        <v>104254</v>
      </c>
      <c r="CI32">
        <v>10052</v>
      </c>
      <c r="CJ32">
        <v>78483</v>
      </c>
      <c r="CK32">
        <v>6954</v>
      </c>
      <c r="CL32">
        <v>93242</v>
      </c>
      <c r="CM32">
        <v>5475</v>
      </c>
      <c r="CN32">
        <v>113943</v>
      </c>
      <c r="CO32">
        <v>742</v>
      </c>
      <c r="CP32">
        <v>49060</v>
      </c>
      <c r="CQ32">
        <v>696765</v>
      </c>
      <c r="CR32">
        <v>440181</v>
      </c>
      <c r="CS32">
        <v>346051</v>
      </c>
      <c r="CT32">
        <v>614887</v>
      </c>
      <c r="CU32">
        <v>92344</v>
      </c>
      <c r="CV32">
        <v>35768</v>
      </c>
      <c r="CW32">
        <v>46336</v>
      </c>
      <c r="CX32">
        <v>20614</v>
      </c>
      <c r="CY32">
        <v>18124</v>
      </c>
      <c r="CZ32">
        <v>4987</v>
      </c>
      <c r="DA32">
        <v>13995</v>
      </c>
      <c r="DB32">
        <v>5776</v>
      </c>
      <c r="DC32">
        <v>13889</v>
      </c>
      <c r="DD32">
        <v>4391</v>
      </c>
      <c r="DE32">
        <v>843</v>
      </c>
      <c r="DF32">
        <v>20267</v>
      </c>
      <c r="DG32">
        <v>17254</v>
      </c>
      <c r="DH32">
        <v>6538</v>
      </c>
      <c r="DI32">
        <v>34224</v>
      </c>
      <c r="DJ32">
        <v>25586</v>
      </c>
      <c r="DK32">
        <v>5885</v>
      </c>
      <c r="DL32">
        <v>19917</v>
      </c>
      <c r="DM32">
        <v>47824</v>
      </c>
      <c r="DN32">
        <v>107005</v>
      </c>
      <c r="DO32">
        <v>26311</v>
      </c>
      <c r="DP32">
        <v>17027</v>
      </c>
      <c r="DQ32">
        <v>32222</v>
      </c>
      <c r="DR32">
        <v>24840</v>
      </c>
      <c r="DS32">
        <v>16047</v>
      </c>
      <c r="DT32">
        <v>73066</v>
      </c>
      <c r="DU32">
        <v>324232</v>
      </c>
      <c r="DV32">
        <v>83365</v>
      </c>
      <c r="DW32">
        <v>29532</v>
      </c>
      <c r="DX32">
        <v>24404</v>
      </c>
      <c r="DY32">
        <v>7044</v>
      </c>
      <c r="DZ32">
        <v>77811</v>
      </c>
      <c r="EA32">
        <v>3499</v>
      </c>
      <c r="EB32">
        <v>57947</v>
      </c>
      <c r="EC32">
        <v>138652</v>
      </c>
      <c r="ED32">
        <v>24880</v>
      </c>
      <c r="EE32">
        <v>74528</v>
      </c>
      <c r="EF32">
        <v>77951</v>
      </c>
      <c r="EI32">
        <v>400058</v>
      </c>
      <c r="EJ32">
        <v>331862</v>
      </c>
      <c r="EK32">
        <v>18026</v>
      </c>
      <c r="EL32">
        <v>16778</v>
      </c>
      <c r="EM32">
        <v>16061</v>
      </c>
      <c r="EN32">
        <v>17313</v>
      </c>
      <c r="EO32">
        <v>13782</v>
      </c>
      <c r="EP32">
        <v>68157</v>
      </c>
      <c r="EQ32">
        <v>278013</v>
      </c>
      <c r="ER32">
        <v>324232</v>
      </c>
      <c r="ES32">
        <v>75513</v>
      </c>
      <c r="ET32">
        <v>138194</v>
      </c>
      <c r="EU32">
        <v>80910</v>
      </c>
      <c r="EV32">
        <v>21202</v>
      </c>
      <c r="EW32">
        <v>110525</v>
      </c>
      <c r="EX32">
        <v>324232</v>
      </c>
    </row>
    <row r="33" spans="1:154" x14ac:dyDescent="0.2">
      <c r="A33" t="s">
        <v>368</v>
      </c>
      <c r="B33" t="s">
        <v>361</v>
      </c>
      <c r="H33">
        <v>763865</v>
      </c>
      <c r="I33">
        <v>48020</v>
      </c>
      <c r="J33">
        <v>80810</v>
      </c>
      <c r="K33">
        <v>12472</v>
      </c>
      <c r="L33">
        <v>54753</v>
      </c>
      <c r="M33">
        <v>8332</v>
      </c>
      <c r="N33">
        <v>189563</v>
      </c>
      <c r="O33">
        <v>24219</v>
      </c>
      <c r="P33">
        <v>491355</v>
      </c>
      <c r="Q33">
        <v>10653</v>
      </c>
      <c r="R33">
        <v>349849</v>
      </c>
      <c r="S33">
        <v>7515</v>
      </c>
      <c r="T33">
        <v>130194</v>
      </c>
      <c r="U33">
        <v>7989</v>
      </c>
      <c r="V33">
        <v>4041</v>
      </c>
      <c r="W33">
        <v>414</v>
      </c>
      <c r="X33">
        <v>105921</v>
      </c>
      <c r="Y33">
        <v>3817</v>
      </c>
      <c r="Z33">
        <v>88551</v>
      </c>
      <c r="AA33">
        <v>23439</v>
      </c>
      <c r="AB33">
        <v>85017</v>
      </c>
      <c r="AC33">
        <v>4772</v>
      </c>
      <c r="AD33">
        <v>153306</v>
      </c>
      <c r="AE33">
        <v>28762</v>
      </c>
      <c r="AF33">
        <v>331429</v>
      </c>
      <c r="AG33">
        <v>5280</v>
      </c>
      <c r="AH33">
        <v>516526</v>
      </c>
      <c r="AI33">
        <v>13072</v>
      </c>
      <c r="AJ33">
        <v>247339</v>
      </c>
      <c r="AK33">
        <v>34948</v>
      </c>
      <c r="AL33">
        <v>143721</v>
      </c>
      <c r="AM33">
        <v>7019</v>
      </c>
      <c r="AN33">
        <v>103618</v>
      </c>
      <c r="AO33">
        <v>27929</v>
      </c>
      <c r="AP33">
        <v>372074</v>
      </c>
      <c r="AQ33">
        <v>26726</v>
      </c>
      <c r="AR33">
        <v>391791</v>
      </c>
      <c r="AS33">
        <v>21294</v>
      </c>
      <c r="AT33">
        <v>71128</v>
      </c>
      <c r="AU33">
        <v>2721</v>
      </c>
      <c r="AV33">
        <v>692737</v>
      </c>
      <c r="AW33">
        <v>45299</v>
      </c>
      <c r="AX33">
        <v>42272</v>
      </c>
      <c r="AY33">
        <v>11408</v>
      </c>
      <c r="AZ33">
        <v>63592</v>
      </c>
      <c r="BA33">
        <v>10114</v>
      </c>
      <c r="BB33">
        <v>82118</v>
      </c>
      <c r="BC33">
        <v>6633</v>
      </c>
      <c r="BD33">
        <v>335674</v>
      </c>
      <c r="BE33">
        <v>8674</v>
      </c>
      <c r="BF33">
        <v>66732</v>
      </c>
      <c r="BG33">
        <v>7189</v>
      </c>
      <c r="BH33">
        <v>374886</v>
      </c>
      <c r="BI33">
        <v>33707</v>
      </c>
      <c r="BJ33">
        <v>357257</v>
      </c>
      <c r="BK33">
        <v>30336</v>
      </c>
      <c r="BL33">
        <v>17629</v>
      </c>
      <c r="BM33">
        <v>3371</v>
      </c>
      <c r="BN33">
        <v>273170</v>
      </c>
      <c r="BO33">
        <v>19660</v>
      </c>
      <c r="BP33">
        <v>106110</v>
      </c>
      <c r="BQ33">
        <v>14096</v>
      </c>
      <c r="BR33">
        <v>62338</v>
      </c>
      <c r="BS33">
        <v>7140</v>
      </c>
      <c r="BT33">
        <v>183254</v>
      </c>
      <c r="BU33">
        <v>5302</v>
      </c>
      <c r="BV33">
        <v>441618</v>
      </c>
      <c r="BW33">
        <v>40896</v>
      </c>
      <c r="BX33">
        <v>138993</v>
      </c>
      <c r="BY33">
        <v>1822</v>
      </c>
      <c r="BZ33">
        <v>51395</v>
      </c>
      <c r="CA33">
        <v>1320</v>
      </c>
      <c r="CB33">
        <v>131859</v>
      </c>
      <c r="CC33">
        <v>3982</v>
      </c>
      <c r="CD33">
        <v>56955</v>
      </c>
      <c r="CE33">
        <v>5889</v>
      </c>
      <c r="CF33">
        <v>80038</v>
      </c>
      <c r="CG33">
        <v>10812</v>
      </c>
      <c r="CH33">
        <v>102853</v>
      </c>
      <c r="CI33">
        <v>10748</v>
      </c>
      <c r="CJ33">
        <v>101321</v>
      </c>
      <c r="CK33">
        <v>7546</v>
      </c>
      <c r="CL33">
        <v>100451</v>
      </c>
      <c r="CM33">
        <v>5901</v>
      </c>
      <c r="CN33">
        <v>138993</v>
      </c>
      <c r="CO33">
        <v>1822</v>
      </c>
      <c r="CP33">
        <v>48020</v>
      </c>
      <c r="CQ33">
        <v>715845</v>
      </c>
      <c r="CR33">
        <v>587940</v>
      </c>
      <c r="CS33">
        <v>232310</v>
      </c>
      <c r="CT33">
        <v>429460</v>
      </c>
      <c r="CU33">
        <v>299597</v>
      </c>
      <c r="CV33">
        <v>107661</v>
      </c>
      <c r="CW33">
        <v>123209</v>
      </c>
      <c r="CX33">
        <v>52053</v>
      </c>
      <c r="CY33">
        <v>72411</v>
      </c>
      <c r="CZ33">
        <v>18487</v>
      </c>
      <c r="DA33">
        <v>62462</v>
      </c>
      <c r="DB33">
        <v>25909</v>
      </c>
      <c r="DC33">
        <v>41515</v>
      </c>
      <c r="DD33">
        <v>11212</v>
      </c>
      <c r="DE33">
        <v>647</v>
      </c>
      <c r="DF33">
        <v>23765</v>
      </c>
      <c r="DG33">
        <v>11289</v>
      </c>
      <c r="DH33">
        <v>3991</v>
      </c>
      <c r="DI33">
        <v>26964</v>
      </c>
      <c r="DJ33">
        <v>11946</v>
      </c>
      <c r="DK33">
        <v>9483</v>
      </c>
      <c r="DL33">
        <v>26113</v>
      </c>
      <c r="DM33">
        <v>95304</v>
      </c>
      <c r="DN33">
        <v>87885</v>
      </c>
      <c r="DO33">
        <v>29924</v>
      </c>
      <c r="DP33">
        <v>26855</v>
      </c>
      <c r="DQ33">
        <v>46895</v>
      </c>
      <c r="DR33">
        <v>8040</v>
      </c>
      <c r="DS33">
        <v>5277</v>
      </c>
      <c r="DT33">
        <v>19173</v>
      </c>
      <c r="DU33">
        <v>286022</v>
      </c>
      <c r="DV33">
        <v>151381</v>
      </c>
      <c r="DW33">
        <v>67448</v>
      </c>
      <c r="DX33">
        <v>15142</v>
      </c>
      <c r="DY33">
        <v>3925</v>
      </c>
      <c r="DZ33">
        <v>42194</v>
      </c>
      <c r="EA33">
        <v>3494</v>
      </c>
      <c r="EB33">
        <v>29267</v>
      </c>
      <c r="EC33">
        <v>77305</v>
      </c>
      <c r="ED33">
        <v>11215</v>
      </c>
      <c r="EE33">
        <v>47298</v>
      </c>
      <c r="EF33">
        <v>92990</v>
      </c>
      <c r="EI33">
        <v>526154</v>
      </c>
      <c r="EJ33">
        <v>238182</v>
      </c>
      <c r="EK33">
        <v>9803</v>
      </c>
      <c r="EL33">
        <v>11857</v>
      </c>
      <c r="EM33">
        <v>13131</v>
      </c>
      <c r="EN33">
        <v>10978</v>
      </c>
      <c r="EO33">
        <v>9019</v>
      </c>
      <c r="EP33">
        <v>39954</v>
      </c>
      <c r="EQ33">
        <v>273147</v>
      </c>
      <c r="ER33">
        <v>286022</v>
      </c>
      <c r="ES33">
        <v>25880</v>
      </c>
      <c r="ET33">
        <v>102174</v>
      </c>
      <c r="EU33">
        <v>107531</v>
      </c>
      <c r="EV33">
        <v>36146</v>
      </c>
      <c r="EW33">
        <v>157968</v>
      </c>
      <c r="EX33">
        <v>286022</v>
      </c>
    </row>
    <row r="34" spans="1:154" x14ac:dyDescent="0.2">
      <c r="A34" t="s">
        <v>369</v>
      </c>
      <c r="B34" t="s">
        <v>370</v>
      </c>
      <c r="H34">
        <v>105601</v>
      </c>
      <c r="I34">
        <v>5079</v>
      </c>
      <c r="J34">
        <v>22270</v>
      </c>
      <c r="K34">
        <v>1674</v>
      </c>
      <c r="L34">
        <v>15354</v>
      </c>
      <c r="M34">
        <v>1201</v>
      </c>
      <c r="N34">
        <v>46041</v>
      </c>
      <c r="O34">
        <v>2233</v>
      </c>
      <c r="P34">
        <v>35377</v>
      </c>
      <c r="Q34">
        <v>1074</v>
      </c>
      <c r="R34">
        <v>97216</v>
      </c>
      <c r="S34">
        <v>4407</v>
      </c>
      <c r="T34">
        <v>2411</v>
      </c>
      <c r="U34">
        <v>126</v>
      </c>
      <c r="V34">
        <v>190</v>
      </c>
      <c r="W34">
        <v>16</v>
      </c>
      <c r="X34">
        <v>928</v>
      </c>
      <c r="Y34">
        <v>167</v>
      </c>
      <c r="Z34">
        <v>676</v>
      </c>
      <c r="AA34">
        <v>126</v>
      </c>
      <c r="AB34">
        <v>4151</v>
      </c>
      <c r="AC34">
        <v>237</v>
      </c>
      <c r="AD34">
        <v>1659</v>
      </c>
      <c r="AE34">
        <v>292</v>
      </c>
      <c r="AF34">
        <v>96576</v>
      </c>
      <c r="AG34">
        <v>4285</v>
      </c>
      <c r="AH34">
        <v>103916</v>
      </c>
      <c r="AI34">
        <v>4797</v>
      </c>
      <c r="AJ34">
        <v>1685</v>
      </c>
      <c r="AK34">
        <v>282</v>
      </c>
      <c r="AL34">
        <v>1048</v>
      </c>
      <c r="AM34">
        <v>83</v>
      </c>
      <c r="AN34">
        <v>637</v>
      </c>
      <c r="AO34">
        <v>199</v>
      </c>
      <c r="AP34">
        <v>52204</v>
      </c>
      <c r="AQ34">
        <v>2809</v>
      </c>
      <c r="AR34">
        <v>53397</v>
      </c>
      <c r="AS34">
        <v>2270</v>
      </c>
      <c r="AT34">
        <v>20948</v>
      </c>
      <c r="AU34">
        <v>509</v>
      </c>
      <c r="AV34">
        <v>84653</v>
      </c>
      <c r="AW34">
        <v>4570</v>
      </c>
      <c r="AX34">
        <v>5917</v>
      </c>
      <c r="AY34">
        <v>700</v>
      </c>
      <c r="AZ34">
        <v>28732</v>
      </c>
      <c r="BA34">
        <v>1558</v>
      </c>
      <c r="BB34">
        <v>21471</v>
      </c>
      <c r="BC34">
        <v>769</v>
      </c>
      <c r="BD34">
        <v>16973</v>
      </c>
      <c r="BE34">
        <v>513</v>
      </c>
      <c r="BF34">
        <v>16152</v>
      </c>
      <c r="BG34">
        <v>1087</v>
      </c>
      <c r="BH34">
        <v>44643</v>
      </c>
      <c r="BI34">
        <v>3252</v>
      </c>
      <c r="BJ34">
        <v>42788</v>
      </c>
      <c r="BK34">
        <v>2887</v>
      </c>
      <c r="BL34">
        <v>1855</v>
      </c>
      <c r="BM34">
        <v>365</v>
      </c>
      <c r="BN34">
        <v>30805</v>
      </c>
      <c r="BO34">
        <v>1880</v>
      </c>
      <c r="BP34">
        <v>15858</v>
      </c>
      <c r="BQ34">
        <v>1420</v>
      </c>
      <c r="BR34">
        <v>14132</v>
      </c>
      <c r="BS34">
        <v>1039</v>
      </c>
      <c r="BT34">
        <v>21859</v>
      </c>
      <c r="BU34">
        <v>630</v>
      </c>
      <c r="BV34">
        <v>60795</v>
      </c>
      <c r="BW34">
        <v>4339</v>
      </c>
      <c r="BX34">
        <v>22947</v>
      </c>
      <c r="BY34">
        <v>110</v>
      </c>
      <c r="BZ34">
        <v>6194</v>
      </c>
      <c r="CA34">
        <v>212</v>
      </c>
      <c r="CB34">
        <v>15665</v>
      </c>
      <c r="CC34">
        <v>418</v>
      </c>
      <c r="CD34">
        <v>10649</v>
      </c>
      <c r="CE34">
        <v>909</v>
      </c>
      <c r="CF34">
        <v>10532</v>
      </c>
      <c r="CG34">
        <v>1061</v>
      </c>
      <c r="CH34">
        <v>11770</v>
      </c>
      <c r="CI34">
        <v>891</v>
      </c>
      <c r="CJ34">
        <v>12805</v>
      </c>
      <c r="CK34">
        <v>608</v>
      </c>
      <c r="CL34">
        <v>15039</v>
      </c>
      <c r="CM34">
        <v>870</v>
      </c>
      <c r="CN34">
        <v>22947</v>
      </c>
      <c r="CO34">
        <v>110</v>
      </c>
      <c r="CP34">
        <v>5079</v>
      </c>
      <c r="CQ34">
        <v>100522</v>
      </c>
      <c r="CR34">
        <v>68512</v>
      </c>
      <c r="CS34">
        <v>50571</v>
      </c>
      <c r="CT34">
        <v>102459</v>
      </c>
      <c r="CU34">
        <v>3380</v>
      </c>
      <c r="CV34">
        <v>859</v>
      </c>
      <c r="CW34">
        <v>1326</v>
      </c>
      <c r="CX34">
        <v>422</v>
      </c>
      <c r="CY34">
        <v>1223</v>
      </c>
      <c r="CZ34">
        <v>75</v>
      </c>
      <c r="DA34">
        <v>705</v>
      </c>
      <c r="DB34">
        <v>347</v>
      </c>
      <c r="DC34">
        <v>126</v>
      </c>
      <c r="DD34">
        <v>15</v>
      </c>
      <c r="DE34">
        <v>979</v>
      </c>
      <c r="DF34">
        <v>3254</v>
      </c>
      <c r="DG34">
        <v>4189</v>
      </c>
      <c r="DH34">
        <v>757</v>
      </c>
      <c r="DI34">
        <v>5886</v>
      </c>
      <c r="DJ34">
        <v>2500</v>
      </c>
      <c r="DK34">
        <v>528</v>
      </c>
      <c r="DL34">
        <v>1922</v>
      </c>
      <c r="DM34">
        <v>4052</v>
      </c>
      <c r="DN34">
        <v>11650</v>
      </c>
      <c r="DO34">
        <v>4267</v>
      </c>
      <c r="DP34">
        <v>2711</v>
      </c>
      <c r="DQ34">
        <v>4241</v>
      </c>
      <c r="DR34">
        <v>3016</v>
      </c>
      <c r="DS34">
        <v>1438</v>
      </c>
      <c r="DT34">
        <v>8420</v>
      </c>
      <c r="DU34">
        <v>45619</v>
      </c>
      <c r="DV34">
        <v>21076</v>
      </c>
      <c r="DW34">
        <v>6512</v>
      </c>
      <c r="DX34">
        <v>3089</v>
      </c>
      <c r="DY34">
        <v>1292</v>
      </c>
      <c r="DZ34">
        <v>9086</v>
      </c>
      <c r="EA34">
        <v>640</v>
      </c>
      <c r="EB34">
        <v>7196</v>
      </c>
      <c r="EC34">
        <v>12368</v>
      </c>
      <c r="ED34">
        <v>1807</v>
      </c>
      <c r="EE34">
        <v>7853</v>
      </c>
      <c r="EF34">
        <v>11724</v>
      </c>
      <c r="EI34">
        <v>79347</v>
      </c>
      <c r="EJ34">
        <v>24167</v>
      </c>
      <c r="EK34">
        <v>1893</v>
      </c>
      <c r="EL34">
        <v>1152</v>
      </c>
      <c r="EM34">
        <v>1347</v>
      </c>
      <c r="EN34">
        <v>1127</v>
      </c>
      <c r="EO34">
        <v>812</v>
      </c>
      <c r="EP34">
        <v>3273</v>
      </c>
      <c r="EQ34">
        <v>38671</v>
      </c>
      <c r="ER34">
        <v>45619</v>
      </c>
      <c r="ES34">
        <v>3827</v>
      </c>
      <c r="ET34">
        <v>14656</v>
      </c>
      <c r="EU34">
        <v>17037</v>
      </c>
      <c r="EV34">
        <v>6357</v>
      </c>
      <c r="EW34">
        <v>27136</v>
      </c>
      <c r="EX34">
        <v>45619</v>
      </c>
    </row>
    <row r="35" spans="1:154" x14ac:dyDescent="0.2">
      <c r="A35" t="s">
        <v>371</v>
      </c>
      <c r="B35" t="s">
        <v>370</v>
      </c>
      <c r="H35">
        <v>134067</v>
      </c>
      <c r="I35">
        <v>8358</v>
      </c>
      <c r="J35">
        <v>24853</v>
      </c>
      <c r="K35">
        <v>1968</v>
      </c>
      <c r="L35">
        <v>16502</v>
      </c>
      <c r="M35">
        <v>1307</v>
      </c>
      <c r="N35">
        <v>55880</v>
      </c>
      <c r="O35">
        <v>4532</v>
      </c>
      <c r="P35">
        <v>52612</v>
      </c>
      <c r="Q35">
        <v>1805</v>
      </c>
      <c r="R35">
        <v>100789</v>
      </c>
      <c r="S35">
        <v>5563</v>
      </c>
      <c r="T35">
        <v>13639</v>
      </c>
      <c r="U35">
        <v>1123</v>
      </c>
      <c r="V35">
        <v>239</v>
      </c>
      <c r="W35">
        <v>75</v>
      </c>
      <c r="X35">
        <v>2420</v>
      </c>
      <c r="Y35">
        <v>55</v>
      </c>
      <c r="Z35">
        <v>3437</v>
      </c>
      <c r="AA35">
        <v>402</v>
      </c>
      <c r="AB35">
        <v>13426</v>
      </c>
      <c r="AC35">
        <v>1136</v>
      </c>
      <c r="AD35">
        <v>11540</v>
      </c>
      <c r="AE35">
        <v>1823</v>
      </c>
      <c r="AF35">
        <v>98509</v>
      </c>
      <c r="AG35">
        <v>5120</v>
      </c>
      <c r="AH35">
        <v>124300</v>
      </c>
      <c r="AI35">
        <v>6358</v>
      </c>
      <c r="AJ35">
        <v>9767</v>
      </c>
      <c r="AK35">
        <v>2000</v>
      </c>
      <c r="AL35">
        <v>4921</v>
      </c>
      <c r="AM35">
        <v>273</v>
      </c>
      <c r="AN35">
        <v>4846</v>
      </c>
      <c r="AO35">
        <v>1727</v>
      </c>
      <c r="AP35">
        <v>66157</v>
      </c>
      <c r="AQ35">
        <v>4291</v>
      </c>
      <c r="AR35">
        <v>67910</v>
      </c>
      <c r="AS35">
        <v>4067</v>
      </c>
      <c r="AT35">
        <v>20661</v>
      </c>
      <c r="AU35">
        <v>830</v>
      </c>
      <c r="AV35">
        <v>113406</v>
      </c>
      <c r="AW35">
        <v>7528</v>
      </c>
      <c r="AX35">
        <v>9928</v>
      </c>
      <c r="AY35">
        <v>1601</v>
      </c>
      <c r="AZ35">
        <v>31231</v>
      </c>
      <c r="BA35">
        <v>2415</v>
      </c>
      <c r="BB35">
        <v>26583</v>
      </c>
      <c r="BC35">
        <v>1455</v>
      </c>
      <c r="BD35">
        <v>23828</v>
      </c>
      <c r="BE35">
        <v>767</v>
      </c>
      <c r="BF35">
        <v>16855</v>
      </c>
      <c r="BG35">
        <v>1577</v>
      </c>
      <c r="BH35">
        <v>60949</v>
      </c>
      <c r="BI35">
        <v>5160</v>
      </c>
      <c r="BJ35">
        <v>58319</v>
      </c>
      <c r="BK35">
        <v>4606</v>
      </c>
      <c r="BL35">
        <v>2630</v>
      </c>
      <c r="BM35">
        <v>554</v>
      </c>
      <c r="BN35">
        <v>44954</v>
      </c>
      <c r="BO35">
        <v>3128</v>
      </c>
      <c r="BP35">
        <v>17204</v>
      </c>
      <c r="BQ35">
        <v>2194</v>
      </c>
      <c r="BR35">
        <v>15646</v>
      </c>
      <c r="BS35">
        <v>1415</v>
      </c>
      <c r="BT35">
        <v>32110</v>
      </c>
      <c r="BU35">
        <v>1335</v>
      </c>
      <c r="BV35">
        <v>77804</v>
      </c>
      <c r="BW35">
        <v>6737</v>
      </c>
      <c r="BX35">
        <v>24153</v>
      </c>
      <c r="BY35">
        <v>286</v>
      </c>
      <c r="BZ35">
        <v>9878</v>
      </c>
      <c r="CA35">
        <v>622</v>
      </c>
      <c r="CB35">
        <v>22232</v>
      </c>
      <c r="CC35">
        <v>713</v>
      </c>
      <c r="CD35">
        <v>10387</v>
      </c>
      <c r="CE35">
        <v>785</v>
      </c>
      <c r="CF35">
        <v>15068</v>
      </c>
      <c r="CG35">
        <v>1721</v>
      </c>
      <c r="CH35">
        <v>17032</v>
      </c>
      <c r="CI35">
        <v>1699</v>
      </c>
      <c r="CJ35">
        <v>16764</v>
      </c>
      <c r="CK35">
        <v>1360</v>
      </c>
      <c r="CL35">
        <v>18553</v>
      </c>
      <c r="CM35">
        <v>1172</v>
      </c>
      <c r="CN35">
        <v>24153</v>
      </c>
      <c r="CO35">
        <v>286</v>
      </c>
      <c r="CP35">
        <v>8358</v>
      </c>
      <c r="CQ35">
        <v>125709</v>
      </c>
      <c r="CR35">
        <v>88021</v>
      </c>
      <c r="CS35">
        <v>59127</v>
      </c>
      <c r="CT35">
        <v>119646</v>
      </c>
      <c r="CU35">
        <v>13335</v>
      </c>
      <c r="CV35">
        <v>4745</v>
      </c>
      <c r="CW35">
        <v>7995</v>
      </c>
      <c r="CX35">
        <v>3331</v>
      </c>
      <c r="CY35">
        <v>2574</v>
      </c>
      <c r="CZ35">
        <v>752</v>
      </c>
      <c r="DA35">
        <v>1449</v>
      </c>
      <c r="DB35">
        <v>520</v>
      </c>
      <c r="DC35">
        <v>1317</v>
      </c>
      <c r="DD35">
        <v>142</v>
      </c>
      <c r="DE35">
        <v>724</v>
      </c>
      <c r="DF35">
        <v>5746</v>
      </c>
      <c r="DG35">
        <v>4643</v>
      </c>
      <c r="DH35">
        <v>1438</v>
      </c>
      <c r="DI35">
        <v>8014</v>
      </c>
      <c r="DJ35">
        <v>5346</v>
      </c>
      <c r="DK35">
        <v>1104</v>
      </c>
      <c r="DL35">
        <v>3572</v>
      </c>
      <c r="DM35">
        <v>7574</v>
      </c>
      <c r="DN35">
        <v>14528</v>
      </c>
      <c r="DO35">
        <v>4321</v>
      </c>
      <c r="DP35">
        <v>2658</v>
      </c>
      <c r="DQ35">
        <v>4987</v>
      </c>
      <c r="DR35">
        <v>3113</v>
      </c>
      <c r="DS35">
        <v>1755</v>
      </c>
      <c r="DT35">
        <v>8414</v>
      </c>
      <c r="DU35">
        <v>54159</v>
      </c>
      <c r="DV35">
        <v>24268</v>
      </c>
      <c r="DW35">
        <v>8720</v>
      </c>
      <c r="DX35">
        <v>4945</v>
      </c>
      <c r="DY35">
        <v>1912</v>
      </c>
      <c r="DZ35">
        <v>10148</v>
      </c>
      <c r="EA35">
        <v>1258</v>
      </c>
      <c r="EB35">
        <v>7175</v>
      </c>
      <c r="EC35">
        <v>14798</v>
      </c>
      <c r="ED35">
        <v>2750</v>
      </c>
      <c r="EE35">
        <v>8354</v>
      </c>
      <c r="EF35">
        <v>16332</v>
      </c>
      <c r="EI35">
        <v>92018</v>
      </c>
      <c r="EJ35">
        <v>41611</v>
      </c>
      <c r="EK35">
        <v>2620</v>
      </c>
      <c r="EL35">
        <v>1753</v>
      </c>
      <c r="EM35">
        <v>2632</v>
      </c>
      <c r="EN35">
        <v>2399</v>
      </c>
      <c r="EO35">
        <v>1583</v>
      </c>
      <c r="EP35">
        <v>6673</v>
      </c>
      <c r="EQ35">
        <v>47972</v>
      </c>
      <c r="ER35">
        <v>54159</v>
      </c>
      <c r="ES35">
        <v>4280</v>
      </c>
      <c r="ET35">
        <v>17242</v>
      </c>
      <c r="EU35">
        <v>18666</v>
      </c>
      <c r="EV35">
        <v>9565</v>
      </c>
      <c r="EW35">
        <v>32637</v>
      </c>
      <c r="EX35">
        <v>54159</v>
      </c>
    </row>
    <row r="36" spans="1:154" x14ac:dyDescent="0.2">
      <c r="A36" t="s">
        <v>372</v>
      </c>
      <c r="B36" t="s">
        <v>370</v>
      </c>
      <c r="H36">
        <v>144143</v>
      </c>
      <c r="I36">
        <v>8354</v>
      </c>
      <c r="J36">
        <v>15923</v>
      </c>
      <c r="K36">
        <v>1882</v>
      </c>
      <c r="L36">
        <v>11323</v>
      </c>
      <c r="M36">
        <v>1411</v>
      </c>
      <c r="N36">
        <v>46331</v>
      </c>
      <c r="O36">
        <v>3794</v>
      </c>
      <c r="P36">
        <v>81098</v>
      </c>
      <c r="Q36">
        <v>2659</v>
      </c>
      <c r="R36">
        <v>84234</v>
      </c>
      <c r="S36">
        <v>2791</v>
      </c>
      <c r="T36">
        <v>22080</v>
      </c>
      <c r="U36">
        <v>1399</v>
      </c>
      <c r="V36">
        <v>467</v>
      </c>
      <c r="W36">
        <v>120</v>
      </c>
      <c r="X36">
        <v>9640</v>
      </c>
      <c r="Y36">
        <v>315</v>
      </c>
      <c r="Z36">
        <v>8668</v>
      </c>
      <c r="AA36">
        <v>2040</v>
      </c>
      <c r="AB36">
        <v>18966</v>
      </c>
      <c r="AC36">
        <v>1681</v>
      </c>
      <c r="AD36">
        <v>23709</v>
      </c>
      <c r="AE36">
        <v>3737</v>
      </c>
      <c r="AF36">
        <v>80879</v>
      </c>
      <c r="AG36">
        <v>2376</v>
      </c>
      <c r="AH36">
        <v>118856</v>
      </c>
      <c r="AI36">
        <v>4424</v>
      </c>
      <c r="AJ36">
        <v>25287</v>
      </c>
      <c r="AK36">
        <v>3930</v>
      </c>
      <c r="AL36">
        <v>14148</v>
      </c>
      <c r="AM36">
        <v>579</v>
      </c>
      <c r="AN36">
        <v>11139</v>
      </c>
      <c r="AO36">
        <v>3351</v>
      </c>
      <c r="AP36">
        <v>69501</v>
      </c>
      <c r="AQ36">
        <v>4751</v>
      </c>
      <c r="AR36">
        <v>74642</v>
      </c>
      <c r="AS36">
        <v>3603</v>
      </c>
      <c r="AT36">
        <v>14963</v>
      </c>
      <c r="AU36">
        <v>415</v>
      </c>
      <c r="AV36">
        <v>129180</v>
      </c>
      <c r="AW36">
        <v>7939</v>
      </c>
      <c r="AX36">
        <v>7525</v>
      </c>
      <c r="AY36">
        <v>1891</v>
      </c>
      <c r="AZ36">
        <v>19339</v>
      </c>
      <c r="BA36">
        <v>1797</v>
      </c>
      <c r="BB36">
        <v>24669</v>
      </c>
      <c r="BC36">
        <v>1739</v>
      </c>
      <c r="BD36">
        <v>44943</v>
      </c>
      <c r="BE36">
        <v>853</v>
      </c>
      <c r="BF36">
        <v>14473</v>
      </c>
      <c r="BG36">
        <v>1713</v>
      </c>
      <c r="BH36">
        <v>74261</v>
      </c>
      <c r="BI36">
        <v>5337</v>
      </c>
      <c r="BJ36">
        <v>71812</v>
      </c>
      <c r="BK36">
        <v>5037</v>
      </c>
      <c r="BL36">
        <v>2449</v>
      </c>
      <c r="BM36">
        <v>300</v>
      </c>
      <c r="BN36">
        <v>55661</v>
      </c>
      <c r="BO36">
        <v>3479</v>
      </c>
      <c r="BP36">
        <v>20040</v>
      </c>
      <c r="BQ36">
        <v>2105</v>
      </c>
      <c r="BR36">
        <v>13033</v>
      </c>
      <c r="BS36">
        <v>1466</v>
      </c>
      <c r="BT36">
        <v>35906</v>
      </c>
      <c r="BU36">
        <v>1147</v>
      </c>
      <c r="BV36">
        <v>88734</v>
      </c>
      <c r="BW36">
        <v>7050</v>
      </c>
      <c r="BX36">
        <v>19503</v>
      </c>
      <c r="BY36">
        <v>157</v>
      </c>
      <c r="BZ36">
        <v>11206</v>
      </c>
      <c r="CA36">
        <v>456</v>
      </c>
      <c r="CB36">
        <v>24700</v>
      </c>
      <c r="CC36">
        <v>691</v>
      </c>
      <c r="CD36">
        <v>11761</v>
      </c>
      <c r="CE36">
        <v>927</v>
      </c>
      <c r="CF36">
        <v>19550</v>
      </c>
      <c r="CG36">
        <v>1669</v>
      </c>
      <c r="CH36">
        <v>22016</v>
      </c>
      <c r="CI36">
        <v>2251</v>
      </c>
      <c r="CJ36">
        <v>18441</v>
      </c>
      <c r="CK36">
        <v>1167</v>
      </c>
      <c r="CL36">
        <v>16966</v>
      </c>
      <c r="CM36">
        <v>1036</v>
      </c>
      <c r="CN36">
        <v>19503</v>
      </c>
      <c r="CO36">
        <v>157</v>
      </c>
      <c r="CP36">
        <v>8354</v>
      </c>
      <c r="CQ36">
        <v>135789</v>
      </c>
      <c r="CR36">
        <v>109366</v>
      </c>
      <c r="CS36">
        <v>43555</v>
      </c>
      <c r="CT36">
        <v>106620</v>
      </c>
      <c r="CU36">
        <v>30269</v>
      </c>
      <c r="CV36">
        <v>10286</v>
      </c>
      <c r="CW36">
        <v>16330</v>
      </c>
      <c r="CX36">
        <v>6068</v>
      </c>
      <c r="CY36">
        <v>5787</v>
      </c>
      <c r="CZ36">
        <v>1527</v>
      </c>
      <c r="DA36">
        <v>4973</v>
      </c>
      <c r="DB36">
        <v>1978</v>
      </c>
      <c r="DC36">
        <v>3179</v>
      </c>
      <c r="DD36">
        <v>713</v>
      </c>
      <c r="DE36">
        <v>513</v>
      </c>
      <c r="DF36">
        <v>6117</v>
      </c>
      <c r="DG36">
        <v>4650</v>
      </c>
      <c r="DH36">
        <v>1206</v>
      </c>
      <c r="DI36">
        <v>7922</v>
      </c>
      <c r="DJ36">
        <v>3383</v>
      </c>
      <c r="DK36">
        <v>1549</v>
      </c>
      <c r="DL36">
        <v>4458</v>
      </c>
      <c r="DM36">
        <v>14808</v>
      </c>
      <c r="DN36">
        <v>17394</v>
      </c>
      <c r="DO36">
        <v>5421</v>
      </c>
      <c r="DP36">
        <v>3480</v>
      </c>
      <c r="DQ36">
        <v>7147</v>
      </c>
      <c r="DR36">
        <v>1857</v>
      </c>
      <c r="DS36">
        <v>1348</v>
      </c>
      <c r="DT36">
        <v>5349</v>
      </c>
      <c r="DU36">
        <v>56239</v>
      </c>
      <c r="DV36">
        <v>26724</v>
      </c>
      <c r="DW36">
        <v>12692</v>
      </c>
      <c r="DX36">
        <v>4172</v>
      </c>
      <c r="DY36">
        <v>1621</v>
      </c>
      <c r="DZ36">
        <v>9443</v>
      </c>
      <c r="EA36">
        <v>948</v>
      </c>
      <c r="EB36">
        <v>6530</v>
      </c>
      <c r="EC36">
        <v>15900</v>
      </c>
      <c r="ED36">
        <v>3392</v>
      </c>
      <c r="EE36">
        <v>9139</v>
      </c>
      <c r="EF36">
        <v>20046</v>
      </c>
      <c r="EI36">
        <v>103685</v>
      </c>
      <c r="EJ36">
        <v>40260</v>
      </c>
      <c r="EK36">
        <v>1881</v>
      </c>
      <c r="EL36">
        <v>1990</v>
      </c>
      <c r="EM36">
        <v>2339</v>
      </c>
      <c r="EN36">
        <v>2209</v>
      </c>
      <c r="EO36">
        <v>1654</v>
      </c>
      <c r="EP36">
        <v>7511</v>
      </c>
      <c r="EQ36">
        <v>52441</v>
      </c>
      <c r="ER36">
        <v>56239</v>
      </c>
      <c r="ES36">
        <v>3225</v>
      </c>
      <c r="ET36">
        <v>18782</v>
      </c>
      <c r="EU36">
        <v>21988</v>
      </c>
      <c r="EV36">
        <v>7972</v>
      </c>
      <c r="EW36">
        <v>34232</v>
      </c>
      <c r="EX36">
        <v>56239</v>
      </c>
    </row>
    <row r="37" spans="1:154" x14ac:dyDescent="0.2">
      <c r="A37" t="s">
        <v>373</v>
      </c>
      <c r="B37" t="s">
        <v>370</v>
      </c>
      <c r="H37">
        <v>139741</v>
      </c>
      <c r="I37">
        <v>5003</v>
      </c>
      <c r="J37">
        <v>7909</v>
      </c>
      <c r="K37">
        <v>727</v>
      </c>
      <c r="L37">
        <v>5570</v>
      </c>
      <c r="M37">
        <v>465</v>
      </c>
      <c r="N37">
        <v>36798</v>
      </c>
      <c r="O37">
        <v>2533</v>
      </c>
      <c r="P37">
        <v>93316</v>
      </c>
      <c r="Q37">
        <v>1664</v>
      </c>
      <c r="R37">
        <v>107651</v>
      </c>
      <c r="S37">
        <v>3246</v>
      </c>
      <c r="T37">
        <v>7323</v>
      </c>
      <c r="U37">
        <v>402</v>
      </c>
      <c r="V37">
        <v>460</v>
      </c>
      <c r="W37">
        <v>165</v>
      </c>
      <c r="X37">
        <v>7267</v>
      </c>
      <c r="Y37">
        <v>198</v>
      </c>
      <c r="Z37">
        <v>3491</v>
      </c>
      <c r="AA37">
        <v>367</v>
      </c>
      <c r="AB37">
        <v>13482</v>
      </c>
      <c r="AC37">
        <v>617</v>
      </c>
      <c r="AD37">
        <v>12789</v>
      </c>
      <c r="AE37">
        <v>1119</v>
      </c>
      <c r="AF37">
        <v>105932</v>
      </c>
      <c r="AG37">
        <v>3196</v>
      </c>
      <c r="AH37">
        <v>125868</v>
      </c>
      <c r="AI37">
        <v>3936</v>
      </c>
      <c r="AJ37">
        <v>13873</v>
      </c>
      <c r="AK37">
        <v>1067</v>
      </c>
      <c r="AL37">
        <v>9064</v>
      </c>
      <c r="AM37">
        <v>257</v>
      </c>
      <c r="AN37">
        <v>4809</v>
      </c>
      <c r="AO37">
        <v>810</v>
      </c>
      <c r="AP37">
        <v>70466</v>
      </c>
      <c r="AQ37">
        <v>2601</v>
      </c>
      <c r="AR37">
        <v>69275</v>
      </c>
      <c r="AS37">
        <v>2402</v>
      </c>
      <c r="AT37">
        <v>13211</v>
      </c>
      <c r="AU37">
        <v>402</v>
      </c>
      <c r="AV37">
        <v>126530</v>
      </c>
      <c r="AW37">
        <v>4601</v>
      </c>
      <c r="AX37">
        <v>4977</v>
      </c>
      <c r="AY37">
        <v>561</v>
      </c>
      <c r="AZ37">
        <v>23244</v>
      </c>
      <c r="BA37">
        <v>1412</v>
      </c>
      <c r="BB37">
        <v>23612</v>
      </c>
      <c r="BC37">
        <v>1006</v>
      </c>
      <c r="BD37">
        <v>43095</v>
      </c>
      <c r="BE37">
        <v>627</v>
      </c>
      <c r="BF37">
        <v>12990</v>
      </c>
      <c r="BG37">
        <v>1049</v>
      </c>
      <c r="BH37">
        <v>68766</v>
      </c>
      <c r="BI37">
        <v>3039</v>
      </c>
      <c r="BJ37">
        <v>66650</v>
      </c>
      <c r="BK37">
        <v>2739</v>
      </c>
      <c r="BL37">
        <v>2116</v>
      </c>
      <c r="BM37">
        <v>300</v>
      </c>
      <c r="BN37">
        <v>51100</v>
      </c>
      <c r="BO37">
        <v>2160</v>
      </c>
      <c r="BP37">
        <v>19463</v>
      </c>
      <c r="BQ37">
        <v>1109</v>
      </c>
      <c r="BR37">
        <v>11193</v>
      </c>
      <c r="BS37">
        <v>819</v>
      </c>
      <c r="BT37">
        <v>34546</v>
      </c>
      <c r="BU37">
        <v>812</v>
      </c>
      <c r="BV37">
        <v>81756</v>
      </c>
      <c r="BW37">
        <v>4088</v>
      </c>
      <c r="BX37">
        <v>23439</v>
      </c>
      <c r="BY37">
        <v>103</v>
      </c>
      <c r="BZ37">
        <v>8905</v>
      </c>
      <c r="CA37">
        <v>48</v>
      </c>
      <c r="CB37">
        <v>25641</v>
      </c>
      <c r="CC37">
        <v>764</v>
      </c>
      <c r="CD37">
        <v>10267</v>
      </c>
      <c r="CE37">
        <v>585</v>
      </c>
      <c r="CF37">
        <v>12893</v>
      </c>
      <c r="CG37">
        <v>878</v>
      </c>
      <c r="CH37">
        <v>19572</v>
      </c>
      <c r="CI37">
        <v>1296</v>
      </c>
      <c r="CJ37">
        <v>18639</v>
      </c>
      <c r="CK37">
        <v>617</v>
      </c>
      <c r="CL37">
        <v>20385</v>
      </c>
      <c r="CM37">
        <v>712</v>
      </c>
      <c r="CN37">
        <v>23439</v>
      </c>
      <c r="CO37">
        <v>103</v>
      </c>
      <c r="CP37">
        <v>5003</v>
      </c>
      <c r="CQ37">
        <v>134738</v>
      </c>
      <c r="CR37">
        <v>119229</v>
      </c>
      <c r="CS37">
        <v>35891</v>
      </c>
      <c r="CT37">
        <v>115838</v>
      </c>
      <c r="CU37">
        <v>17429</v>
      </c>
      <c r="CV37">
        <v>4947</v>
      </c>
      <c r="CW37">
        <v>7904</v>
      </c>
      <c r="CX37">
        <v>2927</v>
      </c>
      <c r="CY37">
        <v>4791</v>
      </c>
      <c r="CZ37">
        <v>753</v>
      </c>
      <c r="DA37">
        <v>3337</v>
      </c>
      <c r="DB37">
        <v>923</v>
      </c>
      <c r="DC37">
        <v>1397</v>
      </c>
      <c r="DD37">
        <v>344</v>
      </c>
      <c r="DE37">
        <v>883</v>
      </c>
      <c r="DF37">
        <v>7061</v>
      </c>
      <c r="DG37">
        <v>4503</v>
      </c>
      <c r="DH37">
        <v>1157</v>
      </c>
      <c r="DI37">
        <v>6825</v>
      </c>
      <c r="DJ37">
        <v>2117</v>
      </c>
      <c r="DK37">
        <v>1540</v>
      </c>
      <c r="DL37">
        <v>4256</v>
      </c>
      <c r="DM37">
        <v>13237</v>
      </c>
      <c r="DN37">
        <v>15627</v>
      </c>
      <c r="DO37">
        <v>5365</v>
      </c>
      <c r="DP37">
        <v>4307</v>
      </c>
      <c r="DQ37">
        <v>7242</v>
      </c>
      <c r="DR37">
        <v>1496</v>
      </c>
      <c r="DS37">
        <v>692</v>
      </c>
      <c r="DT37">
        <v>2383</v>
      </c>
      <c r="DU37">
        <v>48396</v>
      </c>
      <c r="DV37">
        <v>32503</v>
      </c>
      <c r="DW37">
        <v>13512</v>
      </c>
      <c r="DX37">
        <v>2598</v>
      </c>
      <c r="DY37">
        <v>771</v>
      </c>
      <c r="DZ37">
        <v>5536</v>
      </c>
      <c r="EA37">
        <v>388</v>
      </c>
      <c r="EB37">
        <v>3834</v>
      </c>
      <c r="EC37">
        <v>7759</v>
      </c>
      <c r="ED37">
        <v>1278</v>
      </c>
      <c r="EE37">
        <v>4156</v>
      </c>
      <c r="EF37">
        <v>17303</v>
      </c>
      <c r="EI37">
        <v>123890</v>
      </c>
      <c r="EJ37">
        <v>14497</v>
      </c>
      <c r="EK37">
        <v>999</v>
      </c>
      <c r="EL37">
        <v>1001</v>
      </c>
      <c r="EM37">
        <v>762</v>
      </c>
      <c r="EN37">
        <v>598</v>
      </c>
      <c r="EO37">
        <v>351</v>
      </c>
      <c r="EP37">
        <v>1565</v>
      </c>
      <c r="EQ37">
        <v>45035</v>
      </c>
      <c r="ER37">
        <v>48396</v>
      </c>
      <c r="ES37">
        <v>1398</v>
      </c>
      <c r="ET37">
        <v>8570</v>
      </c>
      <c r="EU37">
        <v>19778</v>
      </c>
      <c r="EV37">
        <v>11311</v>
      </c>
      <c r="EW37">
        <v>38428</v>
      </c>
      <c r="EX37">
        <v>48396</v>
      </c>
    </row>
    <row r="38" spans="1:154" x14ac:dyDescent="0.2">
      <c r="A38" t="s">
        <v>374</v>
      </c>
      <c r="B38" t="s">
        <v>370</v>
      </c>
      <c r="H38">
        <v>172747</v>
      </c>
      <c r="I38">
        <v>5011</v>
      </c>
      <c r="J38">
        <v>13164</v>
      </c>
      <c r="K38">
        <v>1058</v>
      </c>
      <c r="L38">
        <v>8942</v>
      </c>
      <c r="M38">
        <v>789</v>
      </c>
      <c r="N38">
        <v>49222</v>
      </c>
      <c r="O38">
        <v>2072</v>
      </c>
      <c r="P38">
        <v>108583</v>
      </c>
      <c r="Q38">
        <v>1766</v>
      </c>
      <c r="R38">
        <v>148844</v>
      </c>
      <c r="S38">
        <v>3512</v>
      </c>
      <c r="T38">
        <v>6484</v>
      </c>
      <c r="U38">
        <v>252</v>
      </c>
      <c r="V38">
        <v>379</v>
      </c>
      <c r="W38">
        <v>116</v>
      </c>
      <c r="X38">
        <v>4197</v>
      </c>
      <c r="Y38">
        <v>244</v>
      </c>
      <c r="Z38">
        <v>3796</v>
      </c>
      <c r="AA38">
        <v>499</v>
      </c>
      <c r="AB38">
        <v>9036</v>
      </c>
      <c r="AC38">
        <v>386</v>
      </c>
      <c r="AD38">
        <v>8804</v>
      </c>
      <c r="AE38">
        <v>983</v>
      </c>
      <c r="AF38">
        <v>146438</v>
      </c>
      <c r="AG38">
        <v>3459</v>
      </c>
      <c r="AH38">
        <v>163200</v>
      </c>
      <c r="AI38">
        <v>3519</v>
      </c>
      <c r="AJ38">
        <v>9547</v>
      </c>
      <c r="AK38">
        <v>1492</v>
      </c>
      <c r="AL38">
        <v>5498</v>
      </c>
      <c r="AM38">
        <v>422</v>
      </c>
      <c r="AN38">
        <v>4049</v>
      </c>
      <c r="AO38">
        <v>1070</v>
      </c>
      <c r="AP38">
        <v>85599</v>
      </c>
      <c r="AQ38">
        <v>2568</v>
      </c>
      <c r="AR38">
        <v>87148</v>
      </c>
      <c r="AS38">
        <v>2443</v>
      </c>
      <c r="AT38">
        <v>21465</v>
      </c>
      <c r="AU38">
        <v>276</v>
      </c>
      <c r="AV38">
        <v>151282</v>
      </c>
      <c r="AW38">
        <v>4735</v>
      </c>
      <c r="AX38">
        <v>5284</v>
      </c>
      <c r="AY38">
        <v>717</v>
      </c>
      <c r="AZ38">
        <v>32472</v>
      </c>
      <c r="BA38">
        <v>1161</v>
      </c>
      <c r="BB38">
        <v>32216</v>
      </c>
      <c r="BC38">
        <v>824</v>
      </c>
      <c r="BD38">
        <v>48524</v>
      </c>
      <c r="BE38">
        <v>774</v>
      </c>
      <c r="BF38">
        <v>16209</v>
      </c>
      <c r="BG38">
        <v>1095</v>
      </c>
      <c r="BH38">
        <v>85564</v>
      </c>
      <c r="BI38">
        <v>3119</v>
      </c>
      <c r="BJ38">
        <v>82751</v>
      </c>
      <c r="BK38">
        <v>2792</v>
      </c>
      <c r="BL38">
        <v>2813</v>
      </c>
      <c r="BM38">
        <v>327</v>
      </c>
      <c r="BN38">
        <v>64790</v>
      </c>
      <c r="BO38">
        <v>1803</v>
      </c>
      <c r="BP38">
        <v>22956</v>
      </c>
      <c r="BQ38">
        <v>1468</v>
      </c>
      <c r="BR38">
        <v>14027</v>
      </c>
      <c r="BS38">
        <v>943</v>
      </c>
      <c r="BT38">
        <v>40544</v>
      </c>
      <c r="BU38">
        <v>734</v>
      </c>
      <c r="BV38">
        <v>101773</v>
      </c>
      <c r="BW38">
        <v>4214</v>
      </c>
      <c r="BX38">
        <v>30430</v>
      </c>
      <c r="BY38">
        <v>63</v>
      </c>
      <c r="BZ38">
        <v>11779</v>
      </c>
      <c r="CA38">
        <v>174</v>
      </c>
      <c r="CB38">
        <v>28765</v>
      </c>
      <c r="CC38">
        <v>560</v>
      </c>
      <c r="CD38">
        <v>13707</v>
      </c>
      <c r="CE38">
        <v>801</v>
      </c>
      <c r="CF38">
        <v>17746</v>
      </c>
      <c r="CG38">
        <v>759</v>
      </c>
      <c r="CH38">
        <v>22202</v>
      </c>
      <c r="CI38">
        <v>1013</v>
      </c>
      <c r="CJ38">
        <v>22087</v>
      </c>
      <c r="CK38">
        <v>970</v>
      </c>
      <c r="CL38">
        <v>26031</v>
      </c>
      <c r="CM38">
        <v>671</v>
      </c>
      <c r="CN38">
        <v>30430</v>
      </c>
      <c r="CO38">
        <v>63</v>
      </c>
      <c r="CP38">
        <v>5011</v>
      </c>
      <c r="CQ38">
        <v>167736</v>
      </c>
      <c r="CR38">
        <v>145992</v>
      </c>
      <c r="CS38">
        <v>47666</v>
      </c>
      <c r="CT38">
        <v>154367</v>
      </c>
      <c r="CU38">
        <v>11424</v>
      </c>
      <c r="CV38">
        <v>3100</v>
      </c>
      <c r="CW38">
        <v>4850</v>
      </c>
      <c r="CX38">
        <v>1569</v>
      </c>
      <c r="CY38">
        <v>4098</v>
      </c>
      <c r="CZ38">
        <v>733</v>
      </c>
      <c r="DA38">
        <v>1669</v>
      </c>
      <c r="DB38">
        <v>633</v>
      </c>
      <c r="DC38">
        <v>807</v>
      </c>
      <c r="DD38">
        <v>165</v>
      </c>
      <c r="DE38">
        <v>1059</v>
      </c>
      <c r="DF38">
        <v>9087</v>
      </c>
      <c r="DG38">
        <v>5793</v>
      </c>
      <c r="DH38">
        <v>1855</v>
      </c>
      <c r="DI38">
        <v>8601</v>
      </c>
      <c r="DJ38">
        <v>3439</v>
      </c>
      <c r="DK38">
        <v>1515</v>
      </c>
      <c r="DL38">
        <v>6385</v>
      </c>
      <c r="DM38">
        <v>13276</v>
      </c>
      <c r="DN38">
        <v>22578</v>
      </c>
      <c r="DO38">
        <v>5914</v>
      </c>
      <c r="DP38">
        <v>4413</v>
      </c>
      <c r="DQ38">
        <v>8026</v>
      </c>
      <c r="DR38">
        <v>1481</v>
      </c>
      <c r="DS38">
        <v>764</v>
      </c>
      <c r="DT38">
        <v>3352</v>
      </c>
      <c r="DU38">
        <v>64285</v>
      </c>
      <c r="DV38">
        <v>39549</v>
      </c>
      <c r="DW38">
        <v>15749</v>
      </c>
      <c r="DX38">
        <v>3614</v>
      </c>
      <c r="DY38">
        <v>1304</v>
      </c>
      <c r="DZ38">
        <v>8273</v>
      </c>
      <c r="EA38">
        <v>441</v>
      </c>
      <c r="EB38">
        <v>6318</v>
      </c>
      <c r="EC38">
        <v>12849</v>
      </c>
      <c r="ED38">
        <v>2186</v>
      </c>
      <c r="EE38">
        <v>7904</v>
      </c>
      <c r="EF38">
        <v>21240</v>
      </c>
      <c r="EI38">
        <v>150645</v>
      </c>
      <c r="EJ38">
        <v>20575</v>
      </c>
      <c r="EK38">
        <v>1584</v>
      </c>
      <c r="EL38">
        <v>930</v>
      </c>
      <c r="EM38">
        <v>1180</v>
      </c>
      <c r="EN38">
        <v>1071</v>
      </c>
      <c r="EO38">
        <v>772</v>
      </c>
      <c r="EP38">
        <v>3829</v>
      </c>
      <c r="EQ38">
        <v>59459</v>
      </c>
      <c r="ER38">
        <v>64285</v>
      </c>
      <c r="ES38">
        <v>2099</v>
      </c>
      <c r="ET38">
        <v>14172</v>
      </c>
      <c r="EU38">
        <v>25485</v>
      </c>
      <c r="EV38">
        <v>13962</v>
      </c>
      <c r="EW38">
        <v>48014</v>
      </c>
      <c r="EX38">
        <v>64285</v>
      </c>
    </row>
    <row r="39" spans="1:154" x14ac:dyDescent="0.2">
      <c r="A39" t="s">
        <v>375</v>
      </c>
      <c r="B39" t="s">
        <v>370</v>
      </c>
      <c r="H39">
        <v>106791</v>
      </c>
      <c r="I39">
        <v>2842</v>
      </c>
      <c r="J39">
        <v>8326</v>
      </c>
      <c r="K39">
        <v>510</v>
      </c>
      <c r="L39">
        <v>6081</v>
      </c>
      <c r="M39">
        <v>364</v>
      </c>
      <c r="N39">
        <v>24488</v>
      </c>
      <c r="O39">
        <v>1059</v>
      </c>
      <c r="P39">
        <v>73806</v>
      </c>
      <c r="Q39">
        <v>1195</v>
      </c>
      <c r="R39">
        <v>81155</v>
      </c>
      <c r="S39">
        <v>1664</v>
      </c>
      <c r="T39">
        <v>15850</v>
      </c>
      <c r="U39">
        <v>741</v>
      </c>
      <c r="V39">
        <v>60</v>
      </c>
      <c r="W39">
        <v>0</v>
      </c>
      <c r="X39">
        <v>3438</v>
      </c>
      <c r="Y39">
        <v>108</v>
      </c>
      <c r="Z39">
        <v>1923</v>
      </c>
      <c r="AA39">
        <v>170</v>
      </c>
      <c r="AB39">
        <v>4341</v>
      </c>
      <c r="AC39">
        <v>159</v>
      </c>
      <c r="AD39">
        <v>4368</v>
      </c>
      <c r="AE39">
        <v>194</v>
      </c>
      <c r="AF39">
        <v>80003</v>
      </c>
      <c r="AG39">
        <v>1525</v>
      </c>
      <c r="AH39">
        <v>97649</v>
      </c>
      <c r="AI39">
        <v>1988</v>
      </c>
      <c r="AJ39">
        <v>9142</v>
      </c>
      <c r="AK39">
        <v>854</v>
      </c>
      <c r="AL39">
        <v>6702</v>
      </c>
      <c r="AM39">
        <v>350</v>
      </c>
      <c r="AN39">
        <v>2440</v>
      </c>
      <c r="AO39">
        <v>504</v>
      </c>
      <c r="AP39">
        <v>52167</v>
      </c>
      <c r="AQ39">
        <v>1785</v>
      </c>
      <c r="AR39">
        <v>54624</v>
      </c>
      <c r="AS39">
        <v>1057</v>
      </c>
      <c r="AT39">
        <v>11220</v>
      </c>
      <c r="AU39">
        <v>351</v>
      </c>
      <c r="AV39">
        <v>95571</v>
      </c>
      <c r="AW39">
        <v>2491</v>
      </c>
      <c r="AX39">
        <v>2629</v>
      </c>
      <c r="AY39">
        <v>110</v>
      </c>
      <c r="AZ39">
        <v>11856</v>
      </c>
      <c r="BA39">
        <v>661</v>
      </c>
      <c r="BB39">
        <v>15566</v>
      </c>
      <c r="BC39">
        <v>516</v>
      </c>
      <c r="BD39">
        <v>46307</v>
      </c>
      <c r="BE39">
        <v>567</v>
      </c>
      <c r="BF39">
        <v>10115</v>
      </c>
      <c r="BG39">
        <v>465</v>
      </c>
      <c r="BH39">
        <v>46671</v>
      </c>
      <c r="BI39">
        <v>1427</v>
      </c>
      <c r="BJ39">
        <v>44814</v>
      </c>
      <c r="BK39">
        <v>1312</v>
      </c>
      <c r="BL39">
        <v>1857</v>
      </c>
      <c r="BM39">
        <v>115</v>
      </c>
      <c r="BN39">
        <v>34862</v>
      </c>
      <c r="BO39">
        <v>922</v>
      </c>
      <c r="BP39">
        <v>12578</v>
      </c>
      <c r="BQ39">
        <v>466</v>
      </c>
      <c r="BR39">
        <v>9346</v>
      </c>
      <c r="BS39">
        <v>504</v>
      </c>
      <c r="BT39">
        <v>24272</v>
      </c>
      <c r="BU39">
        <v>739</v>
      </c>
      <c r="BV39">
        <v>56786</v>
      </c>
      <c r="BW39">
        <v>1892</v>
      </c>
      <c r="BX39">
        <v>25733</v>
      </c>
      <c r="BY39">
        <v>211</v>
      </c>
      <c r="BZ39">
        <v>6451</v>
      </c>
      <c r="CA39">
        <v>219</v>
      </c>
      <c r="CB39">
        <v>17821</v>
      </c>
      <c r="CC39">
        <v>520</v>
      </c>
      <c r="CD39">
        <v>6161</v>
      </c>
      <c r="CE39">
        <v>249</v>
      </c>
      <c r="CF39">
        <v>7887</v>
      </c>
      <c r="CG39">
        <v>377</v>
      </c>
      <c r="CH39">
        <v>12417</v>
      </c>
      <c r="CI39">
        <v>577</v>
      </c>
      <c r="CJ39">
        <v>13578</v>
      </c>
      <c r="CK39">
        <v>377</v>
      </c>
      <c r="CL39">
        <v>16743</v>
      </c>
      <c r="CM39">
        <v>312</v>
      </c>
      <c r="CN39">
        <v>25733</v>
      </c>
      <c r="CO39">
        <v>211</v>
      </c>
      <c r="CP39">
        <v>2842</v>
      </c>
      <c r="CQ39">
        <v>103949</v>
      </c>
      <c r="CR39">
        <v>89027</v>
      </c>
      <c r="CS39">
        <v>35234</v>
      </c>
      <c r="CT39">
        <v>93080</v>
      </c>
      <c r="CU39">
        <v>10119</v>
      </c>
      <c r="CV39">
        <v>2872</v>
      </c>
      <c r="CW39">
        <v>2387</v>
      </c>
      <c r="CX39">
        <v>786</v>
      </c>
      <c r="CY39">
        <v>3833</v>
      </c>
      <c r="CZ39">
        <v>862</v>
      </c>
      <c r="DA39">
        <v>1901</v>
      </c>
      <c r="DB39">
        <v>784</v>
      </c>
      <c r="DC39">
        <v>1998</v>
      </c>
      <c r="DD39">
        <v>440</v>
      </c>
      <c r="DE39">
        <v>396</v>
      </c>
      <c r="DF39">
        <v>3097</v>
      </c>
      <c r="DG39">
        <v>3002</v>
      </c>
      <c r="DH39">
        <v>1212</v>
      </c>
      <c r="DI39">
        <v>3783</v>
      </c>
      <c r="DJ39">
        <v>2168</v>
      </c>
      <c r="DK39">
        <v>1018</v>
      </c>
      <c r="DL39">
        <v>5436</v>
      </c>
      <c r="DM39">
        <v>9316</v>
      </c>
      <c r="DN39">
        <v>13344</v>
      </c>
      <c r="DO39">
        <v>3795</v>
      </c>
      <c r="DP39">
        <v>2580</v>
      </c>
      <c r="DQ39">
        <v>3870</v>
      </c>
      <c r="DR39">
        <v>1229</v>
      </c>
      <c r="DS39">
        <v>559</v>
      </c>
      <c r="DT39">
        <v>1800</v>
      </c>
      <c r="DU39">
        <v>41337</v>
      </c>
      <c r="DV39">
        <v>25535</v>
      </c>
      <c r="DW39">
        <v>9193</v>
      </c>
      <c r="DX39">
        <v>1707</v>
      </c>
      <c r="DY39">
        <v>390</v>
      </c>
      <c r="DZ39">
        <v>5286</v>
      </c>
      <c r="EA39">
        <v>309</v>
      </c>
      <c r="EB39">
        <v>3908</v>
      </c>
      <c r="EC39">
        <v>8809</v>
      </c>
      <c r="ED39">
        <v>1083</v>
      </c>
      <c r="EE39">
        <v>5608</v>
      </c>
      <c r="EF39">
        <v>11704</v>
      </c>
      <c r="EI39">
        <v>93432</v>
      </c>
      <c r="EJ39">
        <v>12781</v>
      </c>
      <c r="EK39">
        <v>660</v>
      </c>
      <c r="EL39">
        <v>730</v>
      </c>
      <c r="EM39">
        <v>424</v>
      </c>
      <c r="EN39">
        <v>765</v>
      </c>
      <c r="EO39">
        <v>473</v>
      </c>
      <c r="EP39">
        <v>3101</v>
      </c>
      <c r="EQ39">
        <v>38848</v>
      </c>
      <c r="ER39">
        <v>41337</v>
      </c>
      <c r="ES39">
        <v>2098</v>
      </c>
      <c r="ET39">
        <v>8848</v>
      </c>
      <c r="EU39">
        <v>16804</v>
      </c>
      <c r="EV39">
        <v>9468</v>
      </c>
      <c r="EW39">
        <v>30391</v>
      </c>
      <c r="EX39">
        <v>41337</v>
      </c>
    </row>
    <row r="40" spans="1:154" x14ac:dyDescent="0.2">
      <c r="A40" t="s">
        <v>376</v>
      </c>
      <c r="B40" t="s">
        <v>370</v>
      </c>
      <c r="H40">
        <v>162786</v>
      </c>
      <c r="I40">
        <v>11311</v>
      </c>
      <c r="J40">
        <v>21533</v>
      </c>
      <c r="K40">
        <v>3669</v>
      </c>
      <c r="L40">
        <v>12648</v>
      </c>
      <c r="M40">
        <v>1668</v>
      </c>
      <c r="N40">
        <v>61545</v>
      </c>
      <c r="O40">
        <v>4812</v>
      </c>
      <c r="P40">
        <v>76987</v>
      </c>
      <c r="Q40">
        <v>2535</v>
      </c>
      <c r="R40">
        <v>35990</v>
      </c>
      <c r="S40">
        <v>2288</v>
      </c>
      <c r="T40">
        <v>104225</v>
      </c>
      <c r="U40">
        <v>6007</v>
      </c>
      <c r="V40">
        <v>201</v>
      </c>
      <c r="W40">
        <v>27</v>
      </c>
      <c r="X40">
        <v>5970</v>
      </c>
      <c r="Y40">
        <v>484</v>
      </c>
      <c r="Z40">
        <v>6626</v>
      </c>
      <c r="AA40">
        <v>1674</v>
      </c>
      <c r="AB40">
        <v>9701</v>
      </c>
      <c r="AC40">
        <v>831</v>
      </c>
      <c r="AD40">
        <v>14440</v>
      </c>
      <c r="AE40">
        <v>4053</v>
      </c>
      <c r="AF40">
        <v>33103</v>
      </c>
      <c r="AG40">
        <v>903</v>
      </c>
      <c r="AH40">
        <v>135757</v>
      </c>
      <c r="AI40">
        <v>6589</v>
      </c>
      <c r="AJ40">
        <v>27029</v>
      </c>
      <c r="AK40">
        <v>4722</v>
      </c>
      <c r="AL40">
        <v>16229</v>
      </c>
      <c r="AM40">
        <v>836</v>
      </c>
      <c r="AN40">
        <v>10800</v>
      </c>
      <c r="AO40">
        <v>3886</v>
      </c>
      <c r="AP40">
        <v>74241</v>
      </c>
      <c r="AQ40">
        <v>5452</v>
      </c>
      <c r="AR40">
        <v>88545</v>
      </c>
      <c r="AS40">
        <v>5859</v>
      </c>
      <c r="AT40">
        <v>20444</v>
      </c>
      <c r="AU40">
        <v>805</v>
      </c>
      <c r="AV40">
        <v>142342</v>
      </c>
      <c r="AW40">
        <v>10506</v>
      </c>
      <c r="AX40">
        <v>7936</v>
      </c>
      <c r="AY40">
        <v>1060</v>
      </c>
      <c r="AZ40">
        <v>24723</v>
      </c>
      <c r="BA40">
        <v>1524</v>
      </c>
      <c r="BB40">
        <v>32774</v>
      </c>
      <c r="BC40">
        <v>2493</v>
      </c>
      <c r="BD40">
        <v>45563</v>
      </c>
      <c r="BE40">
        <v>1829</v>
      </c>
      <c r="BF40">
        <v>16745</v>
      </c>
      <c r="BG40">
        <v>1644</v>
      </c>
      <c r="BH40">
        <v>80777</v>
      </c>
      <c r="BI40">
        <v>6090</v>
      </c>
      <c r="BJ40">
        <v>76114</v>
      </c>
      <c r="BK40">
        <v>5702</v>
      </c>
      <c r="BL40">
        <v>4663</v>
      </c>
      <c r="BM40">
        <v>388</v>
      </c>
      <c r="BN40">
        <v>60592</v>
      </c>
      <c r="BO40">
        <v>3750</v>
      </c>
      <c r="BP40">
        <v>20740</v>
      </c>
      <c r="BQ40">
        <v>2327</v>
      </c>
      <c r="BR40">
        <v>16190</v>
      </c>
      <c r="BS40">
        <v>1657</v>
      </c>
      <c r="BT40">
        <v>39034</v>
      </c>
      <c r="BU40">
        <v>3452</v>
      </c>
      <c r="BV40">
        <v>97522</v>
      </c>
      <c r="BW40">
        <v>7734</v>
      </c>
      <c r="BX40">
        <v>26230</v>
      </c>
      <c r="BY40">
        <v>125</v>
      </c>
      <c r="BZ40">
        <v>12566</v>
      </c>
      <c r="CA40">
        <v>1213</v>
      </c>
      <c r="CB40">
        <v>26468</v>
      </c>
      <c r="CC40">
        <v>2239</v>
      </c>
      <c r="CD40">
        <v>12756</v>
      </c>
      <c r="CE40">
        <v>953</v>
      </c>
      <c r="CF40">
        <v>19692</v>
      </c>
      <c r="CG40">
        <v>2043</v>
      </c>
      <c r="CH40">
        <v>20189</v>
      </c>
      <c r="CI40">
        <v>1827</v>
      </c>
      <c r="CJ40">
        <v>21362</v>
      </c>
      <c r="CK40">
        <v>1970</v>
      </c>
      <c r="CL40">
        <v>23523</v>
      </c>
      <c r="CM40">
        <v>941</v>
      </c>
      <c r="CN40">
        <v>26230</v>
      </c>
      <c r="CO40">
        <v>125</v>
      </c>
      <c r="CP40">
        <v>11311</v>
      </c>
      <c r="CQ40">
        <v>151475</v>
      </c>
      <c r="CR40">
        <v>115174</v>
      </c>
      <c r="CS40">
        <v>62020</v>
      </c>
      <c r="CT40">
        <v>128764</v>
      </c>
      <c r="CU40">
        <v>24145</v>
      </c>
      <c r="CV40">
        <v>7771</v>
      </c>
      <c r="CW40">
        <v>6995</v>
      </c>
      <c r="CX40">
        <v>3157</v>
      </c>
      <c r="CY40">
        <v>8322</v>
      </c>
      <c r="CZ40">
        <v>2709</v>
      </c>
      <c r="DA40">
        <v>1617</v>
      </c>
      <c r="DB40">
        <v>585</v>
      </c>
      <c r="DC40">
        <v>7211</v>
      </c>
      <c r="DD40">
        <v>1320</v>
      </c>
      <c r="DE40">
        <v>116</v>
      </c>
      <c r="DF40">
        <v>3827</v>
      </c>
      <c r="DG40">
        <v>4701</v>
      </c>
      <c r="DH40">
        <v>1133</v>
      </c>
      <c r="DI40">
        <v>8047</v>
      </c>
      <c r="DJ40">
        <v>5382</v>
      </c>
      <c r="DK40">
        <v>1481</v>
      </c>
      <c r="DL40">
        <v>6448</v>
      </c>
      <c r="DM40">
        <v>10800</v>
      </c>
      <c r="DN40">
        <v>24654</v>
      </c>
      <c r="DO40">
        <v>4903</v>
      </c>
      <c r="DP40">
        <v>3586</v>
      </c>
      <c r="DQ40">
        <v>9398</v>
      </c>
      <c r="DR40">
        <v>3354</v>
      </c>
      <c r="DS40">
        <v>1888</v>
      </c>
      <c r="DT40">
        <v>8315</v>
      </c>
      <c r="DU40">
        <v>64208</v>
      </c>
      <c r="DV40">
        <v>25119</v>
      </c>
      <c r="DW40">
        <v>9439</v>
      </c>
      <c r="DX40">
        <v>3617</v>
      </c>
      <c r="DY40">
        <v>1275</v>
      </c>
      <c r="DZ40">
        <v>9616</v>
      </c>
      <c r="EA40">
        <v>590</v>
      </c>
      <c r="EB40">
        <v>6759</v>
      </c>
      <c r="EC40">
        <v>25856</v>
      </c>
      <c r="ED40">
        <v>4464</v>
      </c>
      <c r="EE40">
        <v>13998</v>
      </c>
      <c r="EF40">
        <v>18643</v>
      </c>
      <c r="EI40">
        <v>99327</v>
      </c>
      <c r="EJ40">
        <v>61152</v>
      </c>
      <c r="EK40">
        <v>2550</v>
      </c>
      <c r="EL40">
        <v>2615</v>
      </c>
      <c r="EM40">
        <v>3162</v>
      </c>
      <c r="EN40">
        <v>2771</v>
      </c>
      <c r="EO40">
        <v>2359</v>
      </c>
      <c r="EP40">
        <v>10747</v>
      </c>
      <c r="EQ40">
        <v>58835</v>
      </c>
      <c r="ER40">
        <v>64208</v>
      </c>
      <c r="ES40">
        <v>5209</v>
      </c>
      <c r="ET40">
        <v>25466</v>
      </c>
      <c r="EU40">
        <v>21992</v>
      </c>
      <c r="EV40">
        <v>8380</v>
      </c>
      <c r="EW40">
        <v>33533</v>
      </c>
      <c r="EX40">
        <v>64208</v>
      </c>
    </row>
    <row r="41" spans="1:154" x14ac:dyDescent="0.2">
      <c r="A41" t="s">
        <v>377</v>
      </c>
      <c r="B41" t="s">
        <v>370</v>
      </c>
      <c r="H41">
        <v>107187</v>
      </c>
      <c r="I41">
        <v>4293</v>
      </c>
      <c r="J41">
        <v>13530</v>
      </c>
      <c r="K41">
        <v>1324</v>
      </c>
      <c r="L41">
        <v>9356</v>
      </c>
      <c r="M41">
        <v>1068</v>
      </c>
      <c r="N41">
        <v>27155</v>
      </c>
      <c r="O41">
        <v>1477</v>
      </c>
      <c r="P41">
        <v>61319</v>
      </c>
      <c r="Q41">
        <v>1196</v>
      </c>
      <c r="R41">
        <v>71876</v>
      </c>
      <c r="S41">
        <v>1857</v>
      </c>
      <c r="T41">
        <v>15844</v>
      </c>
      <c r="U41">
        <v>1165</v>
      </c>
      <c r="V41">
        <v>186</v>
      </c>
      <c r="W41">
        <v>0</v>
      </c>
      <c r="X41">
        <v>7774</v>
      </c>
      <c r="Y41">
        <v>364</v>
      </c>
      <c r="Z41">
        <v>2306</v>
      </c>
      <c r="AA41">
        <v>475</v>
      </c>
      <c r="AB41">
        <v>9201</v>
      </c>
      <c r="AC41">
        <v>432</v>
      </c>
      <c r="AD41">
        <v>8352</v>
      </c>
      <c r="AE41">
        <v>1086</v>
      </c>
      <c r="AF41">
        <v>70023</v>
      </c>
      <c r="AG41">
        <v>1483</v>
      </c>
      <c r="AH41">
        <v>92357</v>
      </c>
      <c r="AI41">
        <v>3049</v>
      </c>
      <c r="AJ41">
        <v>14830</v>
      </c>
      <c r="AK41">
        <v>1244</v>
      </c>
      <c r="AL41">
        <v>9148</v>
      </c>
      <c r="AM41">
        <v>464</v>
      </c>
      <c r="AN41">
        <v>5682</v>
      </c>
      <c r="AO41">
        <v>780</v>
      </c>
      <c r="AP41">
        <v>51297</v>
      </c>
      <c r="AQ41">
        <v>2632</v>
      </c>
      <c r="AR41">
        <v>55890</v>
      </c>
      <c r="AS41">
        <v>1661</v>
      </c>
      <c r="AT41">
        <v>11115</v>
      </c>
      <c r="AU41">
        <v>315</v>
      </c>
      <c r="AV41">
        <v>96072</v>
      </c>
      <c r="AW41">
        <v>3978</v>
      </c>
      <c r="AX41">
        <v>3528</v>
      </c>
      <c r="AY41">
        <v>662</v>
      </c>
      <c r="AZ41">
        <v>8878</v>
      </c>
      <c r="BA41">
        <v>896</v>
      </c>
      <c r="BB41">
        <v>13158</v>
      </c>
      <c r="BC41">
        <v>664</v>
      </c>
      <c r="BD41">
        <v>44571</v>
      </c>
      <c r="BE41">
        <v>921</v>
      </c>
      <c r="BF41">
        <v>11331</v>
      </c>
      <c r="BG41">
        <v>666</v>
      </c>
      <c r="BH41">
        <v>51514</v>
      </c>
      <c r="BI41">
        <v>2517</v>
      </c>
      <c r="BJ41">
        <v>49179</v>
      </c>
      <c r="BK41">
        <v>2054</v>
      </c>
      <c r="BL41">
        <v>2335</v>
      </c>
      <c r="BM41">
        <v>463</v>
      </c>
      <c r="BN41">
        <v>35548</v>
      </c>
      <c r="BO41">
        <v>1578</v>
      </c>
      <c r="BP41">
        <v>17807</v>
      </c>
      <c r="BQ41">
        <v>892</v>
      </c>
      <c r="BR41">
        <v>9490</v>
      </c>
      <c r="BS41">
        <v>713</v>
      </c>
      <c r="BT41">
        <v>25338</v>
      </c>
      <c r="BU41">
        <v>726</v>
      </c>
      <c r="BV41">
        <v>62845</v>
      </c>
      <c r="BW41">
        <v>3183</v>
      </c>
      <c r="BX41">
        <v>19004</v>
      </c>
      <c r="BY41">
        <v>384</v>
      </c>
      <c r="BZ41">
        <v>6787</v>
      </c>
      <c r="CA41">
        <v>204</v>
      </c>
      <c r="CB41">
        <v>18551</v>
      </c>
      <c r="CC41">
        <v>522</v>
      </c>
      <c r="CD41">
        <v>11714</v>
      </c>
      <c r="CE41">
        <v>424</v>
      </c>
      <c r="CF41">
        <v>14405</v>
      </c>
      <c r="CG41">
        <v>1060</v>
      </c>
      <c r="CH41">
        <v>12491</v>
      </c>
      <c r="CI41">
        <v>687</v>
      </c>
      <c r="CJ41">
        <v>12301</v>
      </c>
      <c r="CK41">
        <v>650</v>
      </c>
      <c r="CL41">
        <v>11934</v>
      </c>
      <c r="CM41">
        <v>362</v>
      </c>
      <c r="CN41">
        <v>19004</v>
      </c>
      <c r="CO41">
        <v>384</v>
      </c>
      <c r="CP41">
        <v>4293</v>
      </c>
      <c r="CQ41">
        <v>102894</v>
      </c>
      <c r="CR41">
        <v>87258</v>
      </c>
      <c r="CS41">
        <v>30675</v>
      </c>
      <c r="CT41">
        <v>84714</v>
      </c>
      <c r="CU41">
        <v>18438</v>
      </c>
      <c r="CV41">
        <v>6378</v>
      </c>
      <c r="CW41">
        <v>5153</v>
      </c>
      <c r="CX41">
        <v>1800</v>
      </c>
      <c r="CY41">
        <v>6217</v>
      </c>
      <c r="CZ41">
        <v>2197</v>
      </c>
      <c r="DA41">
        <v>4580</v>
      </c>
      <c r="DB41">
        <v>1693</v>
      </c>
      <c r="DC41">
        <v>2488</v>
      </c>
      <c r="DD41">
        <v>688</v>
      </c>
      <c r="DE41">
        <v>319</v>
      </c>
      <c r="DF41">
        <v>2030</v>
      </c>
      <c r="DG41">
        <v>3331</v>
      </c>
      <c r="DH41">
        <v>929</v>
      </c>
      <c r="DI41">
        <v>5238</v>
      </c>
      <c r="DJ41">
        <v>1595</v>
      </c>
      <c r="DK41">
        <v>1194</v>
      </c>
      <c r="DL41">
        <v>4412</v>
      </c>
      <c r="DM41">
        <v>8799</v>
      </c>
      <c r="DN41">
        <v>17293</v>
      </c>
      <c r="DO41">
        <v>4217</v>
      </c>
      <c r="DP41">
        <v>2866</v>
      </c>
      <c r="DQ41">
        <v>3172</v>
      </c>
      <c r="DR41">
        <v>1048</v>
      </c>
      <c r="DS41">
        <v>1166</v>
      </c>
      <c r="DT41">
        <v>3332</v>
      </c>
      <c r="DU41">
        <v>44044</v>
      </c>
      <c r="DV41">
        <v>19238</v>
      </c>
      <c r="DW41">
        <v>8200</v>
      </c>
      <c r="DX41">
        <v>2604</v>
      </c>
      <c r="DY41">
        <v>465</v>
      </c>
      <c r="DZ41">
        <v>8464</v>
      </c>
      <c r="EA41">
        <v>476</v>
      </c>
      <c r="EB41">
        <v>6404</v>
      </c>
      <c r="EC41">
        <v>13738</v>
      </c>
      <c r="ED41">
        <v>2173</v>
      </c>
      <c r="EE41">
        <v>8978</v>
      </c>
      <c r="EF41">
        <v>11754</v>
      </c>
      <c r="EI41">
        <v>66415</v>
      </c>
      <c r="EJ41">
        <v>35712</v>
      </c>
      <c r="EK41">
        <v>2280</v>
      </c>
      <c r="EL41">
        <v>1830</v>
      </c>
      <c r="EM41">
        <v>2599</v>
      </c>
      <c r="EN41">
        <v>1461</v>
      </c>
      <c r="EO41">
        <v>1667</v>
      </c>
      <c r="EP41">
        <v>7468</v>
      </c>
      <c r="EQ41">
        <v>40417</v>
      </c>
      <c r="ER41">
        <v>44044</v>
      </c>
      <c r="ES41">
        <v>3033</v>
      </c>
      <c r="ET41">
        <v>18571</v>
      </c>
      <c r="EU41">
        <v>16462</v>
      </c>
      <c r="EV41">
        <v>4331</v>
      </c>
      <c r="EW41">
        <v>22440</v>
      </c>
      <c r="EX41">
        <v>44044</v>
      </c>
    </row>
    <row r="42" spans="1:154" x14ac:dyDescent="0.2">
      <c r="A42" t="s">
        <v>378</v>
      </c>
      <c r="B42" t="s">
        <v>370</v>
      </c>
      <c r="H42">
        <v>105811</v>
      </c>
      <c r="I42">
        <v>5225</v>
      </c>
      <c r="J42">
        <v>15945</v>
      </c>
      <c r="K42">
        <v>2224</v>
      </c>
      <c r="L42">
        <v>10114</v>
      </c>
      <c r="M42">
        <v>1121</v>
      </c>
      <c r="N42">
        <v>37131</v>
      </c>
      <c r="O42">
        <v>1619</v>
      </c>
      <c r="P42">
        <v>51653</v>
      </c>
      <c r="Q42">
        <v>1319</v>
      </c>
      <c r="R42">
        <v>61940</v>
      </c>
      <c r="S42">
        <v>2038</v>
      </c>
      <c r="T42">
        <v>25782</v>
      </c>
      <c r="U42">
        <v>1319</v>
      </c>
      <c r="V42">
        <v>401</v>
      </c>
      <c r="W42">
        <v>198</v>
      </c>
      <c r="X42">
        <v>9041</v>
      </c>
      <c r="Y42">
        <v>864</v>
      </c>
      <c r="Z42">
        <v>2242</v>
      </c>
      <c r="AA42">
        <v>439</v>
      </c>
      <c r="AB42">
        <v>6378</v>
      </c>
      <c r="AC42">
        <v>367</v>
      </c>
      <c r="AD42">
        <v>6229</v>
      </c>
      <c r="AE42">
        <v>1201</v>
      </c>
      <c r="AF42">
        <v>60840</v>
      </c>
      <c r="AG42">
        <v>1758</v>
      </c>
      <c r="AH42">
        <v>92170</v>
      </c>
      <c r="AI42">
        <v>3236</v>
      </c>
      <c r="AJ42">
        <v>13641</v>
      </c>
      <c r="AK42">
        <v>1989</v>
      </c>
      <c r="AL42">
        <v>7903</v>
      </c>
      <c r="AM42">
        <v>441</v>
      </c>
      <c r="AN42">
        <v>5738</v>
      </c>
      <c r="AO42">
        <v>1548</v>
      </c>
      <c r="AP42">
        <v>50815</v>
      </c>
      <c r="AQ42">
        <v>2826</v>
      </c>
      <c r="AR42">
        <v>54996</v>
      </c>
      <c r="AS42">
        <v>2399</v>
      </c>
      <c r="AT42">
        <v>12212</v>
      </c>
      <c r="AU42">
        <v>511</v>
      </c>
      <c r="AV42">
        <v>93599</v>
      </c>
      <c r="AW42">
        <v>4714</v>
      </c>
      <c r="AX42">
        <v>5187</v>
      </c>
      <c r="AY42">
        <v>709</v>
      </c>
      <c r="AZ42">
        <v>15295</v>
      </c>
      <c r="BA42">
        <v>916</v>
      </c>
      <c r="BB42">
        <v>19753</v>
      </c>
      <c r="BC42">
        <v>1167</v>
      </c>
      <c r="BD42">
        <v>31392</v>
      </c>
      <c r="BE42">
        <v>983</v>
      </c>
      <c r="BF42">
        <v>10654</v>
      </c>
      <c r="BG42">
        <v>1174</v>
      </c>
      <c r="BH42">
        <v>52072</v>
      </c>
      <c r="BI42">
        <v>2897</v>
      </c>
      <c r="BJ42">
        <v>50175</v>
      </c>
      <c r="BK42">
        <v>2632</v>
      </c>
      <c r="BL42">
        <v>1897</v>
      </c>
      <c r="BM42">
        <v>265</v>
      </c>
      <c r="BN42">
        <v>38653</v>
      </c>
      <c r="BO42">
        <v>1714</v>
      </c>
      <c r="BP42">
        <v>14490</v>
      </c>
      <c r="BQ42">
        <v>1296</v>
      </c>
      <c r="BR42">
        <v>9583</v>
      </c>
      <c r="BS42">
        <v>1061</v>
      </c>
      <c r="BT42">
        <v>23955</v>
      </c>
      <c r="BU42">
        <v>923</v>
      </c>
      <c r="BV42">
        <v>62726</v>
      </c>
      <c r="BW42">
        <v>4071</v>
      </c>
      <c r="BX42">
        <v>19130</v>
      </c>
      <c r="BY42">
        <v>231</v>
      </c>
      <c r="BZ42">
        <v>7355</v>
      </c>
      <c r="CA42">
        <v>232</v>
      </c>
      <c r="CB42">
        <v>16600</v>
      </c>
      <c r="CC42">
        <v>691</v>
      </c>
      <c r="CD42">
        <v>10229</v>
      </c>
      <c r="CE42">
        <v>527</v>
      </c>
      <c r="CF42">
        <v>13432</v>
      </c>
      <c r="CG42">
        <v>1063</v>
      </c>
      <c r="CH42">
        <v>14828</v>
      </c>
      <c r="CI42">
        <v>1122</v>
      </c>
      <c r="CJ42">
        <v>12355</v>
      </c>
      <c r="CK42">
        <v>965</v>
      </c>
      <c r="CL42">
        <v>11882</v>
      </c>
      <c r="CM42">
        <v>394</v>
      </c>
      <c r="CN42">
        <v>19130</v>
      </c>
      <c r="CO42">
        <v>231</v>
      </c>
      <c r="CP42">
        <v>5225</v>
      </c>
      <c r="CQ42">
        <v>100586</v>
      </c>
      <c r="CR42">
        <v>80010</v>
      </c>
      <c r="CS42">
        <v>36833</v>
      </c>
      <c r="CT42">
        <v>85423</v>
      </c>
      <c r="CU42">
        <v>15109</v>
      </c>
      <c r="CV42">
        <v>4948</v>
      </c>
      <c r="CW42">
        <v>3422</v>
      </c>
      <c r="CX42">
        <v>760</v>
      </c>
      <c r="CY42">
        <v>4865</v>
      </c>
      <c r="CZ42">
        <v>1749</v>
      </c>
      <c r="DA42">
        <v>3803</v>
      </c>
      <c r="DB42">
        <v>1510</v>
      </c>
      <c r="DC42">
        <v>3019</v>
      </c>
      <c r="DD42">
        <v>929</v>
      </c>
      <c r="DE42">
        <v>252</v>
      </c>
      <c r="DF42">
        <v>3139</v>
      </c>
      <c r="DG42">
        <v>2989</v>
      </c>
      <c r="DH42">
        <v>931</v>
      </c>
      <c r="DI42">
        <v>6821</v>
      </c>
      <c r="DJ42">
        <v>3419</v>
      </c>
      <c r="DK42">
        <v>694</v>
      </c>
      <c r="DL42">
        <v>3508</v>
      </c>
      <c r="DM42">
        <v>6778</v>
      </c>
      <c r="DN42">
        <v>16549</v>
      </c>
      <c r="DO42">
        <v>4122</v>
      </c>
      <c r="DP42">
        <v>2280</v>
      </c>
      <c r="DQ42">
        <v>3700</v>
      </c>
      <c r="DR42">
        <v>1642</v>
      </c>
      <c r="DS42">
        <v>695</v>
      </c>
      <c r="DT42">
        <v>3490</v>
      </c>
      <c r="DU42">
        <v>43959</v>
      </c>
      <c r="DV42">
        <v>17540</v>
      </c>
      <c r="DW42">
        <v>7285</v>
      </c>
      <c r="DX42">
        <v>2904</v>
      </c>
      <c r="DY42">
        <v>907</v>
      </c>
      <c r="DZ42">
        <v>9291</v>
      </c>
      <c r="EA42">
        <v>829</v>
      </c>
      <c r="EB42">
        <v>6444</v>
      </c>
      <c r="EC42">
        <v>14224</v>
      </c>
      <c r="ED42">
        <v>2221</v>
      </c>
      <c r="EE42">
        <v>8299</v>
      </c>
      <c r="EF42">
        <v>12611</v>
      </c>
      <c r="EI42">
        <v>70868</v>
      </c>
      <c r="EJ42">
        <v>34061</v>
      </c>
      <c r="EK42">
        <v>1537</v>
      </c>
      <c r="EL42">
        <v>1648</v>
      </c>
      <c r="EM42">
        <v>2174</v>
      </c>
      <c r="EN42">
        <v>1583</v>
      </c>
      <c r="EO42">
        <v>1365</v>
      </c>
      <c r="EP42">
        <v>7200</v>
      </c>
      <c r="EQ42">
        <v>39352</v>
      </c>
      <c r="ER42">
        <v>43959</v>
      </c>
      <c r="ES42">
        <v>3414</v>
      </c>
      <c r="ET42">
        <v>17818</v>
      </c>
      <c r="EU42">
        <v>16236</v>
      </c>
      <c r="EV42">
        <v>5180</v>
      </c>
      <c r="EW42">
        <v>22727</v>
      </c>
      <c r="EX42">
        <v>43959</v>
      </c>
    </row>
    <row r="43" spans="1:154" x14ac:dyDescent="0.2">
      <c r="A43" t="s">
        <v>379</v>
      </c>
      <c r="B43" t="s">
        <v>370</v>
      </c>
      <c r="H43">
        <v>104196</v>
      </c>
      <c r="I43">
        <v>5232</v>
      </c>
      <c r="J43">
        <v>13344</v>
      </c>
      <c r="K43">
        <v>1542</v>
      </c>
      <c r="L43">
        <v>9906</v>
      </c>
      <c r="M43">
        <v>1001</v>
      </c>
      <c r="N43">
        <v>37719</v>
      </c>
      <c r="O43">
        <v>2427</v>
      </c>
      <c r="P43">
        <v>52884</v>
      </c>
      <c r="Q43">
        <v>1170</v>
      </c>
      <c r="R43">
        <v>51132</v>
      </c>
      <c r="S43">
        <v>1808</v>
      </c>
      <c r="T43">
        <v>33912</v>
      </c>
      <c r="U43">
        <v>2194</v>
      </c>
      <c r="V43">
        <v>224</v>
      </c>
      <c r="W43">
        <v>6</v>
      </c>
      <c r="X43">
        <v>9838</v>
      </c>
      <c r="Y43">
        <v>480</v>
      </c>
      <c r="Z43">
        <v>2505</v>
      </c>
      <c r="AA43">
        <v>353</v>
      </c>
      <c r="AB43">
        <v>6507</v>
      </c>
      <c r="AC43">
        <v>391</v>
      </c>
      <c r="AD43">
        <v>6172</v>
      </c>
      <c r="AE43">
        <v>693</v>
      </c>
      <c r="AF43">
        <v>49804</v>
      </c>
      <c r="AG43">
        <v>1619</v>
      </c>
      <c r="AH43">
        <v>87751</v>
      </c>
      <c r="AI43">
        <v>3748</v>
      </c>
      <c r="AJ43">
        <v>16445</v>
      </c>
      <c r="AK43">
        <v>1484</v>
      </c>
      <c r="AL43">
        <v>10088</v>
      </c>
      <c r="AM43">
        <v>409</v>
      </c>
      <c r="AN43">
        <v>6357</v>
      </c>
      <c r="AO43">
        <v>1075</v>
      </c>
      <c r="AP43">
        <v>49361</v>
      </c>
      <c r="AQ43">
        <v>2342</v>
      </c>
      <c r="AR43">
        <v>54835</v>
      </c>
      <c r="AS43">
        <v>2890</v>
      </c>
      <c r="AT43">
        <v>12162</v>
      </c>
      <c r="AU43">
        <v>575</v>
      </c>
      <c r="AV43">
        <v>92034</v>
      </c>
      <c r="AW43">
        <v>4657</v>
      </c>
      <c r="AX43">
        <v>5115</v>
      </c>
      <c r="AY43">
        <v>554</v>
      </c>
      <c r="AZ43">
        <v>18763</v>
      </c>
      <c r="BA43">
        <v>1377</v>
      </c>
      <c r="BB43">
        <v>21842</v>
      </c>
      <c r="BC43">
        <v>1035</v>
      </c>
      <c r="BD43">
        <v>25758</v>
      </c>
      <c r="BE43">
        <v>799</v>
      </c>
      <c r="BF43">
        <v>10449</v>
      </c>
      <c r="BG43">
        <v>1270</v>
      </c>
      <c r="BH43">
        <v>53066</v>
      </c>
      <c r="BI43">
        <v>2957</v>
      </c>
      <c r="BJ43">
        <v>50864</v>
      </c>
      <c r="BK43">
        <v>2370</v>
      </c>
      <c r="BL43">
        <v>2202</v>
      </c>
      <c r="BM43">
        <v>587</v>
      </c>
      <c r="BN43">
        <v>40203</v>
      </c>
      <c r="BO43">
        <v>1681</v>
      </c>
      <c r="BP43">
        <v>13322</v>
      </c>
      <c r="BQ43">
        <v>993</v>
      </c>
      <c r="BR43">
        <v>9990</v>
      </c>
      <c r="BS43">
        <v>1553</v>
      </c>
      <c r="BT43">
        <v>23651</v>
      </c>
      <c r="BU43">
        <v>925</v>
      </c>
      <c r="BV43">
        <v>63515</v>
      </c>
      <c r="BW43">
        <v>4227</v>
      </c>
      <c r="BX43">
        <v>17030</v>
      </c>
      <c r="BY43">
        <v>80</v>
      </c>
      <c r="BZ43">
        <v>7425</v>
      </c>
      <c r="CA43">
        <v>211</v>
      </c>
      <c r="CB43">
        <v>16226</v>
      </c>
      <c r="CC43">
        <v>714</v>
      </c>
      <c r="CD43">
        <v>9067</v>
      </c>
      <c r="CE43">
        <v>542</v>
      </c>
      <c r="CF43">
        <v>12107</v>
      </c>
      <c r="CG43">
        <v>1491</v>
      </c>
      <c r="CH43">
        <v>15332</v>
      </c>
      <c r="CI43">
        <v>814</v>
      </c>
      <c r="CJ43">
        <v>13466</v>
      </c>
      <c r="CK43">
        <v>813</v>
      </c>
      <c r="CL43">
        <v>13543</v>
      </c>
      <c r="CM43">
        <v>567</v>
      </c>
      <c r="CN43">
        <v>17030</v>
      </c>
      <c r="CO43">
        <v>80</v>
      </c>
      <c r="CP43">
        <v>5232</v>
      </c>
      <c r="CQ43">
        <v>98964</v>
      </c>
      <c r="CR43">
        <v>77056</v>
      </c>
      <c r="CS43">
        <v>36716</v>
      </c>
      <c r="CT43">
        <v>79386</v>
      </c>
      <c r="CU43">
        <v>19051</v>
      </c>
      <c r="CV43">
        <v>6500</v>
      </c>
      <c r="CW43">
        <v>3870</v>
      </c>
      <c r="CX43">
        <v>1191</v>
      </c>
      <c r="CY43">
        <v>5350</v>
      </c>
      <c r="CZ43">
        <v>2224</v>
      </c>
      <c r="DA43">
        <v>4903</v>
      </c>
      <c r="DB43">
        <v>1654</v>
      </c>
      <c r="DC43">
        <v>4928</v>
      </c>
      <c r="DD43">
        <v>1431</v>
      </c>
      <c r="DE43">
        <v>151</v>
      </c>
      <c r="DF43">
        <v>3289</v>
      </c>
      <c r="DG43">
        <v>2962</v>
      </c>
      <c r="DH43">
        <v>1460</v>
      </c>
      <c r="DI43">
        <v>5804</v>
      </c>
      <c r="DJ43">
        <v>4119</v>
      </c>
      <c r="DK43">
        <v>710</v>
      </c>
      <c r="DL43">
        <v>3461</v>
      </c>
      <c r="DM43">
        <v>6151</v>
      </c>
      <c r="DN43">
        <v>16362</v>
      </c>
      <c r="DO43">
        <v>3359</v>
      </c>
      <c r="DP43">
        <v>2172</v>
      </c>
      <c r="DQ43">
        <v>5119</v>
      </c>
      <c r="DR43">
        <v>1626</v>
      </c>
      <c r="DS43">
        <v>1279</v>
      </c>
      <c r="DT43">
        <v>4359</v>
      </c>
      <c r="DU43">
        <v>40441</v>
      </c>
      <c r="DV43">
        <v>17410</v>
      </c>
      <c r="DW43">
        <v>6518</v>
      </c>
      <c r="DX43">
        <v>2788</v>
      </c>
      <c r="DY43">
        <v>810</v>
      </c>
      <c r="DZ43">
        <v>7284</v>
      </c>
      <c r="EA43">
        <v>369</v>
      </c>
      <c r="EB43">
        <v>4570</v>
      </c>
      <c r="EC43">
        <v>12959</v>
      </c>
      <c r="ED43">
        <v>2511</v>
      </c>
      <c r="EE43">
        <v>6874</v>
      </c>
      <c r="EF43">
        <v>11737</v>
      </c>
      <c r="EI43">
        <v>76406</v>
      </c>
      <c r="EJ43">
        <v>27628</v>
      </c>
      <c r="EK43">
        <v>1313</v>
      </c>
      <c r="EL43">
        <v>1133</v>
      </c>
      <c r="EM43">
        <v>1941</v>
      </c>
      <c r="EN43">
        <v>1344</v>
      </c>
      <c r="EO43">
        <v>1042</v>
      </c>
      <c r="EP43">
        <v>4471</v>
      </c>
      <c r="EQ43">
        <v>37844</v>
      </c>
      <c r="ER43">
        <v>40441</v>
      </c>
      <c r="ES43">
        <v>2825</v>
      </c>
      <c r="ET43">
        <v>14127</v>
      </c>
      <c r="EU43">
        <v>15787</v>
      </c>
      <c r="EV43">
        <v>5717</v>
      </c>
      <c r="EW43">
        <v>23489</v>
      </c>
      <c r="EX43">
        <v>40441</v>
      </c>
    </row>
    <row r="44" spans="1:154" x14ac:dyDescent="0.2">
      <c r="A44" t="s">
        <v>380</v>
      </c>
      <c r="B44" t="s">
        <v>370</v>
      </c>
      <c r="H44">
        <v>136441</v>
      </c>
      <c r="I44">
        <v>8788</v>
      </c>
      <c r="J44">
        <v>29496</v>
      </c>
      <c r="K44">
        <v>2953</v>
      </c>
      <c r="L44">
        <v>19584</v>
      </c>
      <c r="M44">
        <v>2227</v>
      </c>
      <c r="N44">
        <v>60135</v>
      </c>
      <c r="O44">
        <v>4261</v>
      </c>
      <c r="P44">
        <v>46402</v>
      </c>
      <c r="Q44">
        <v>1564</v>
      </c>
      <c r="R44">
        <v>85997</v>
      </c>
      <c r="S44">
        <v>4137</v>
      </c>
      <c r="T44">
        <v>27513</v>
      </c>
      <c r="U44">
        <v>1278</v>
      </c>
      <c r="V44">
        <v>976</v>
      </c>
      <c r="W44">
        <v>429</v>
      </c>
      <c r="X44">
        <v>2860</v>
      </c>
      <c r="Y44">
        <v>173</v>
      </c>
      <c r="Z44">
        <v>7899</v>
      </c>
      <c r="AA44">
        <v>2149</v>
      </c>
      <c r="AB44">
        <v>11182</v>
      </c>
      <c r="AC44">
        <v>622</v>
      </c>
      <c r="AD44">
        <v>13274</v>
      </c>
      <c r="AE44">
        <v>2946</v>
      </c>
      <c r="AF44">
        <v>83602</v>
      </c>
      <c r="AG44">
        <v>3823</v>
      </c>
      <c r="AH44">
        <v>124551</v>
      </c>
      <c r="AI44">
        <v>6313</v>
      </c>
      <c r="AJ44">
        <v>11890</v>
      </c>
      <c r="AK44">
        <v>2475</v>
      </c>
      <c r="AL44">
        <v>6344</v>
      </c>
      <c r="AM44">
        <v>740</v>
      </c>
      <c r="AN44">
        <v>5546</v>
      </c>
      <c r="AO44">
        <v>1735</v>
      </c>
      <c r="AP44">
        <v>65882</v>
      </c>
      <c r="AQ44">
        <v>5177</v>
      </c>
      <c r="AR44">
        <v>70559</v>
      </c>
      <c r="AS44">
        <v>3611</v>
      </c>
      <c r="AT44">
        <v>20773</v>
      </c>
      <c r="AU44">
        <v>482</v>
      </c>
      <c r="AV44">
        <v>115668</v>
      </c>
      <c r="AW44">
        <v>8306</v>
      </c>
      <c r="AX44">
        <v>13448</v>
      </c>
      <c r="AY44">
        <v>1510</v>
      </c>
      <c r="AZ44">
        <v>35984</v>
      </c>
      <c r="BA44">
        <v>2593</v>
      </c>
      <c r="BB44">
        <v>24897</v>
      </c>
      <c r="BC44">
        <v>1298</v>
      </c>
      <c r="BD44">
        <v>17483</v>
      </c>
      <c r="BE44">
        <v>960</v>
      </c>
      <c r="BF44">
        <v>18334</v>
      </c>
      <c r="BG44">
        <v>1854</v>
      </c>
      <c r="BH44">
        <v>61911</v>
      </c>
      <c r="BI44">
        <v>5238</v>
      </c>
      <c r="BJ44">
        <v>58220</v>
      </c>
      <c r="BK44">
        <v>4705</v>
      </c>
      <c r="BL44">
        <v>3691</v>
      </c>
      <c r="BM44">
        <v>533</v>
      </c>
      <c r="BN44">
        <v>45385</v>
      </c>
      <c r="BO44">
        <v>3475</v>
      </c>
      <c r="BP44">
        <v>17136</v>
      </c>
      <c r="BQ44">
        <v>1877</v>
      </c>
      <c r="BR44">
        <v>17724</v>
      </c>
      <c r="BS44">
        <v>1740</v>
      </c>
      <c r="BT44">
        <v>33121</v>
      </c>
      <c r="BU44">
        <v>1565</v>
      </c>
      <c r="BV44">
        <v>80245</v>
      </c>
      <c r="BW44">
        <v>7092</v>
      </c>
      <c r="BX44">
        <v>23075</v>
      </c>
      <c r="BY44">
        <v>131</v>
      </c>
      <c r="BZ44">
        <v>8835</v>
      </c>
      <c r="CA44">
        <v>434</v>
      </c>
      <c r="CB44">
        <v>24286</v>
      </c>
      <c r="CC44">
        <v>1131</v>
      </c>
      <c r="CD44">
        <v>11508</v>
      </c>
      <c r="CE44">
        <v>862</v>
      </c>
      <c r="CF44">
        <v>15786</v>
      </c>
      <c r="CG44">
        <v>1722</v>
      </c>
      <c r="CH44">
        <v>18646</v>
      </c>
      <c r="CI44">
        <v>2176</v>
      </c>
      <c r="CJ44">
        <v>16704</v>
      </c>
      <c r="CK44">
        <v>1381</v>
      </c>
      <c r="CL44">
        <v>17601</v>
      </c>
      <c r="CM44">
        <v>951</v>
      </c>
      <c r="CN44">
        <v>23075</v>
      </c>
      <c r="CO44">
        <v>131</v>
      </c>
      <c r="CP44">
        <v>8788</v>
      </c>
      <c r="CQ44">
        <v>127653</v>
      </c>
      <c r="CR44">
        <v>82152</v>
      </c>
      <c r="CS44">
        <v>63702</v>
      </c>
      <c r="CT44">
        <v>113455</v>
      </c>
      <c r="CU44">
        <v>16368</v>
      </c>
      <c r="CV44">
        <v>6965</v>
      </c>
      <c r="CW44">
        <v>9134</v>
      </c>
      <c r="CX44">
        <v>4602</v>
      </c>
      <c r="CY44">
        <v>2850</v>
      </c>
      <c r="CZ44">
        <v>752</v>
      </c>
      <c r="DA44">
        <v>1409</v>
      </c>
      <c r="DB44">
        <v>758</v>
      </c>
      <c r="DC44">
        <v>2975</v>
      </c>
      <c r="DD44">
        <v>853</v>
      </c>
      <c r="DE44">
        <v>210</v>
      </c>
      <c r="DF44">
        <v>5976</v>
      </c>
      <c r="DG44">
        <v>4511</v>
      </c>
      <c r="DH44">
        <v>1532</v>
      </c>
      <c r="DI44">
        <v>7568</v>
      </c>
      <c r="DJ44">
        <v>5746</v>
      </c>
      <c r="DK44">
        <v>716</v>
      </c>
      <c r="DL44">
        <v>3303</v>
      </c>
      <c r="DM44">
        <v>7292</v>
      </c>
      <c r="DN44">
        <v>14720</v>
      </c>
      <c r="DO44">
        <v>4957</v>
      </c>
      <c r="DP44">
        <v>3439</v>
      </c>
      <c r="DQ44">
        <v>3929</v>
      </c>
      <c r="DR44">
        <v>3108</v>
      </c>
      <c r="DS44">
        <v>2093</v>
      </c>
      <c r="DT44">
        <v>10442</v>
      </c>
      <c r="DU44">
        <v>53044</v>
      </c>
      <c r="DV44">
        <v>21308</v>
      </c>
      <c r="DW44">
        <v>7132</v>
      </c>
      <c r="DX44">
        <v>5290</v>
      </c>
      <c r="DY44">
        <v>2162</v>
      </c>
      <c r="DZ44">
        <v>9243</v>
      </c>
      <c r="EA44">
        <v>755</v>
      </c>
      <c r="EB44">
        <v>6418</v>
      </c>
      <c r="EC44">
        <v>17203</v>
      </c>
      <c r="ED44">
        <v>3392</v>
      </c>
      <c r="EE44">
        <v>8805</v>
      </c>
      <c r="EF44">
        <v>16098</v>
      </c>
      <c r="EI44">
        <v>90564</v>
      </c>
      <c r="EJ44">
        <v>45934</v>
      </c>
      <c r="EK44">
        <v>1518</v>
      </c>
      <c r="EL44">
        <v>2030</v>
      </c>
      <c r="EM44">
        <v>1290</v>
      </c>
      <c r="EN44">
        <v>1888</v>
      </c>
      <c r="EO44">
        <v>1736</v>
      </c>
      <c r="EP44">
        <v>8439</v>
      </c>
      <c r="EQ44">
        <v>47732</v>
      </c>
      <c r="ER44">
        <v>53044</v>
      </c>
      <c r="ES44">
        <v>5513</v>
      </c>
      <c r="ET44">
        <v>20301</v>
      </c>
      <c r="EU44">
        <v>17871</v>
      </c>
      <c r="EV44">
        <v>6924</v>
      </c>
      <c r="EW44">
        <v>27230</v>
      </c>
      <c r="EX44">
        <v>53044</v>
      </c>
    </row>
    <row r="45" spans="1:154" x14ac:dyDescent="0.2">
      <c r="A45" t="s">
        <v>381</v>
      </c>
      <c r="B45" t="s">
        <v>370</v>
      </c>
      <c r="H45">
        <v>120718</v>
      </c>
      <c r="I45">
        <v>8182</v>
      </c>
      <c r="J45">
        <v>18289</v>
      </c>
      <c r="K45">
        <v>2604</v>
      </c>
      <c r="L45">
        <v>13581</v>
      </c>
      <c r="M45">
        <v>2012</v>
      </c>
      <c r="N45">
        <v>41734</v>
      </c>
      <c r="O45">
        <v>4289</v>
      </c>
      <c r="P45">
        <v>56994</v>
      </c>
      <c r="Q45">
        <v>1126</v>
      </c>
      <c r="R45">
        <v>55410</v>
      </c>
      <c r="S45">
        <v>2018</v>
      </c>
      <c r="T45">
        <v>35084</v>
      </c>
      <c r="U45">
        <v>1957</v>
      </c>
      <c r="V45">
        <v>276</v>
      </c>
      <c r="W45">
        <v>82</v>
      </c>
      <c r="X45">
        <v>13203</v>
      </c>
      <c r="Y45">
        <v>515</v>
      </c>
      <c r="Z45">
        <v>7494</v>
      </c>
      <c r="AA45">
        <v>2609</v>
      </c>
      <c r="AB45">
        <v>9125</v>
      </c>
      <c r="AC45">
        <v>1001</v>
      </c>
      <c r="AD45">
        <v>13088</v>
      </c>
      <c r="AE45">
        <v>3310</v>
      </c>
      <c r="AF45">
        <v>53833</v>
      </c>
      <c r="AG45">
        <v>1917</v>
      </c>
      <c r="AH45">
        <v>101664</v>
      </c>
      <c r="AI45">
        <v>4867</v>
      </c>
      <c r="AJ45">
        <v>19054</v>
      </c>
      <c r="AK45">
        <v>3315</v>
      </c>
      <c r="AL45">
        <v>10988</v>
      </c>
      <c r="AM45">
        <v>661</v>
      </c>
      <c r="AN45">
        <v>8066</v>
      </c>
      <c r="AO45">
        <v>2654</v>
      </c>
      <c r="AP45">
        <v>57453</v>
      </c>
      <c r="AQ45">
        <v>4743</v>
      </c>
      <c r="AR45">
        <v>63265</v>
      </c>
      <c r="AS45">
        <v>3439</v>
      </c>
      <c r="AT45">
        <v>14538</v>
      </c>
      <c r="AU45">
        <v>768</v>
      </c>
      <c r="AV45">
        <v>106180</v>
      </c>
      <c r="AW45">
        <v>7414</v>
      </c>
      <c r="AX45">
        <v>8919</v>
      </c>
      <c r="AY45">
        <v>2333</v>
      </c>
      <c r="AZ45">
        <v>19256</v>
      </c>
      <c r="BA45">
        <v>1884</v>
      </c>
      <c r="BB45">
        <v>19156</v>
      </c>
      <c r="BC45">
        <v>884</v>
      </c>
      <c r="BD45">
        <v>32396</v>
      </c>
      <c r="BE45">
        <v>667</v>
      </c>
      <c r="BF45">
        <v>13245</v>
      </c>
      <c r="BG45">
        <v>1772</v>
      </c>
      <c r="BH45">
        <v>58607</v>
      </c>
      <c r="BI45">
        <v>4656</v>
      </c>
      <c r="BJ45">
        <v>55844</v>
      </c>
      <c r="BK45">
        <v>4470</v>
      </c>
      <c r="BL45">
        <v>2763</v>
      </c>
      <c r="BM45">
        <v>186</v>
      </c>
      <c r="BN45">
        <v>42256</v>
      </c>
      <c r="BO45">
        <v>2954</v>
      </c>
      <c r="BP45">
        <v>17802</v>
      </c>
      <c r="BQ45">
        <v>2046</v>
      </c>
      <c r="BR45">
        <v>11794</v>
      </c>
      <c r="BS45">
        <v>1428</v>
      </c>
      <c r="BT45">
        <v>28943</v>
      </c>
      <c r="BU45">
        <v>1520</v>
      </c>
      <c r="BV45">
        <v>71852</v>
      </c>
      <c r="BW45">
        <v>6428</v>
      </c>
      <c r="BX45">
        <v>19923</v>
      </c>
      <c r="BY45">
        <v>234</v>
      </c>
      <c r="BZ45">
        <v>9125</v>
      </c>
      <c r="CA45">
        <v>288</v>
      </c>
      <c r="CB45">
        <v>19818</v>
      </c>
      <c r="CC45">
        <v>1232</v>
      </c>
      <c r="CD45">
        <v>12048</v>
      </c>
      <c r="CE45">
        <v>894</v>
      </c>
      <c r="CF45">
        <v>15974</v>
      </c>
      <c r="CG45">
        <v>1803</v>
      </c>
      <c r="CH45">
        <v>16477</v>
      </c>
      <c r="CI45">
        <v>1578</v>
      </c>
      <c r="CJ45">
        <v>11698</v>
      </c>
      <c r="CK45">
        <v>1207</v>
      </c>
      <c r="CL45">
        <v>15655</v>
      </c>
      <c r="CM45">
        <v>946</v>
      </c>
      <c r="CN45">
        <v>19923</v>
      </c>
      <c r="CO45">
        <v>234</v>
      </c>
      <c r="CP45">
        <v>8182</v>
      </c>
      <c r="CQ45">
        <v>112536</v>
      </c>
      <c r="CR45">
        <v>84477</v>
      </c>
      <c r="CS45">
        <v>44560</v>
      </c>
      <c r="CT45">
        <v>90673</v>
      </c>
      <c r="CU45">
        <v>23343</v>
      </c>
      <c r="CV45">
        <v>8879</v>
      </c>
      <c r="CW45">
        <v>8842</v>
      </c>
      <c r="CX45">
        <v>3562</v>
      </c>
      <c r="CY45">
        <v>6604</v>
      </c>
      <c r="CZ45">
        <v>2401</v>
      </c>
      <c r="DA45">
        <v>5639</v>
      </c>
      <c r="DB45">
        <v>2497</v>
      </c>
      <c r="DC45">
        <v>2258</v>
      </c>
      <c r="DD45">
        <v>419</v>
      </c>
      <c r="DE45">
        <v>119</v>
      </c>
      <c r="DF45">
        <v>3929</v>
      </c>
      <c r="DG45">
        <v>3287</v>
      </c>
      <c r="DH45">
        <v>1136</v>
      </c>
      <c r="DI45">
        <v>6010</v>
      </c>
      <c r="DJ45">
        <v>3887</v>
      </c>
      <c r="DK45">
        <v>803</v>
      </c>
      <c r="DL45">
        <v>3653</v>
      </c>
      <c r="DM45">
        <v>8933</v>
      </c>
      <c r="DN45">
        <v>15677</v>
      </c>
      <c r="DO45">
        <v>5410</v>
      </c>
      <c r="DP45">
        <v>3319</v>
      </c>
      <c r="DQ45">
        <v>5650</v>
      </c>
      <c r="DR45">
        <v>2084</v>
      </c>
      <c r="DS45">
        <v>1049</v>
      </c>
      <c r="DT45">
        <v>5825</v>
      </c>
      <c r="DU45">
        <v>45768</v>
      </c>
      <c r="DV45">
        <v>19312</v>
      </c>
      <c r="DW45">
        <v>7608</v>
      </c>
      <c r="DX45">
        <v>3277</v>
      </c>
      <c r="DY45">
        <v>1177</v>
      </c>
      <c r="DZ45">
        <v>8031</v>
      </c>
      <c r="EA45">
        <v>549</v>
      </c>
      <c r="EB45">
        <v>5356</v>
      </c>
      <c r="EC45">
        <v>15148</v>
      </c>
      <c r="ED45">
        <v>2859</v>
      </c>
      <c r="EE45">
        <v>8769</v>
      </c>
      <c r="EF45">
        <v>13820</v>
      </c>
      <c r="EI45">
        <v>81020</v>
      </c>
      <c r="EJ45">
        <v>35934</v>
      </c>
      <c r="EK45">
        <v>1680</v>
      </c>
      <c r="EL45">
        <v>1905</v>
      </c>
      <c r="EM45">
        <v>1720</v>
      </c>
      <c r="EN45">
        <v>2147</v>
      </c>
      <c r="EO45">
        <v>1272</v>
      </c>
      <c r="EP45">
        <v>6238</v>
      </c>
      <c r="EQ45">
        <v>41168</v>
      </c>
      <c r="ER45">
        <v>45768</v>
      </c>
      <c r="ES45">
        <v>3929</v>
      </c>
      <c r="ET45">
        <v>18158</v>
      </c>
      <c r="EU45">
        <v>15416</v>
      </c>
      <c r="EV45">
        <v>5546</v>
      </c>
      <c r="EW45">
        <v>23681</v>
      </c>
      <c r="EX45">
        <v>45768</v>
      </c>
    </row>
    <row r="46" spans="1:154" x14ac:dyDescent="0.2">
      <c r="A46" t="s">
        <v>382</v>
      </c>
      <c r="B46" t="s">
        <v>370</v>
      </c>
      <c r="H46">
        <v>140108</v>
      </c>
      <c r="I46">
        <v>3600</v>
      </c>
      <c r="J46">
        <v>11077</v>
      </c>
      <c r="K46">
        <v>779</v>
      </c>
      <c r="L46">
        <v>7908</v>
      </c>
      <c r="M46">
        <v>675</v>
      </c>
      <c r="N46">
        <v>37526</v>
      </c>
      <c r="O46">
        <v>1584</v>
      </c>
      <c r="P46">
        <v>91052</v>
      </c>
      <c r="Q46">
        <v>1229</v>
      </c>
      <c r="R46">
        <v>119305</v>
      </c>
      <c r="S46">
        <v>2755</v>
      </c>
      <c r="T46">
        <v>5311</v>
      </c>
      <c r="U46">
        <v>128</v>
      </c>
      <c r="V46">
        <v>232</v>
      </c>
      <c r="W46">
        <v>0</v>
      </c>
      <c r="X46">
        <v>4634</v>
      </c>
      <c r="Y46">
        <v>244</v>
      </c>
      <c r="Z46">
        <v>2090</v>
      </c>
      <c r="AA46">
        <v>264</v>
      </c>
      <c r="AB46">
        <v>8437</v>
      </c>
      <c r="AC46">
        <v>209</v>
      </c>
      <c r="AD46">
        <v>6052</v>
      </c>
      <c r="AE46">
        <v>518</v>
      </c>
      <c r="AF46">
        <v>117844</v>
      </c>
      <c r="AG46">
        <v>2563</v>
      </c>
      <c r="AH46">
        <v>133279</v>
      </c>
      <c r="AI46">
        <v>2805</v>
      </c>
      <c r="AJ46">
        <v>6829</v>
      </c>
      <c r="AK46">
        <v>795</v>
      </c>
      <c r="AL46">
        <v>4650</v>
      </c>
      <c r="AM46">
        <v>180</v>
      </c>
      <c r="AN46">
        <v>2179</v>
      </c>
      <c r="AO46">
        <v>615</v>
      </c>
      <c r="AP46">
        <v>69226</v>
      </c>
      <c r="AQ46">
        <v>2070</v>
      </c>
      <c r="AR46">
        <v>70882</v>
      </c>
      <c r="AS46">
        <v>1530</v>
      </c>
      <c r="AT46">
        <v>14406</v>
      </c>
      <c r="AU46">
        <v>189</v>
      </c>
      <c r="AV46">
        <v>125702</v>
      </c>
      <c r="AW46">
        <v>3411</v>
      </c>
      <c r="AX46">
        <v>4084</v>
      </c>
      <c r="AY46">
        <v>449</v>
      </c>
      <c r="AZ46">
        <v>22815</v>
      </c>
      <c r="BA46">
        <v>853</v>
      </c>
      <c r="BB46">
        <v>25793</v>
      </c>
      <c r="BC46">
        <v>685</v>
      </c>
      <c r="BD46">
        <v>44555</v>
      </c>
      <c r="BE46">
        <v>549</v>
      </c>
      <c r="BF46">
        <v>13345</v>
      </c>
      <c r="BG46">
        <v>657</v>
      </c>
      <c r="BH46">
        <v>66386</v>
      </c>
      <c r="BI46">
        <v>1930</v>
      </c>
      <c r="BJ46">
        <v>64522</v>
      </c>
      <c r="BK46">
        <v>1760</v>
      </c>
      <c r="BL46">
        <v>1864</v>
      </c>
      <c r="BM46">
        <v>170</v>
      </c>
      <c r="BN46">
        <v>51642</v>
      </c>
      <c r="BO46">
        <v>1200</v>
      </c>
      <c r="BP46">
        <v>16560</v>
      </c>
      <c r="BQ46">
        <v>873</v>
      </c>
      <c r="BR46">
        <v>11529</v>
      </c>
      <c r="BS46">
        <v>514</v>
      </c>
      <c r="BT46">
        <v>33691</v>
      </c>
      <c r="BU46">
        <v>814</v>
      </c>
      <c r="BV46">
        <v>79731</v>
      </c>
      <c r="BW46">
        <v>2587</v>
      </c>
      <c r="BX46">
        <v>26686</v>
      </c>
      <c r="BY46">
        <v>199</v>
      </c>
      <c r="BZ46">
        <v>8189</v>
      </c>
      <c r="CA46">
        <v>120</v>
      </c>
      <c r="CB46">
        <v>25502</v>
      </c>
      <c r="CC46">
        <v>694</v>
      </c>
      <c r="CD46">
        <v>9170</v>
      </c>
      <c r="CE46">
        <v>250</v>
      </c>
      <c r="CF46">
        <v>11703</v>
      </c>
      <c r="CG46">
        <v>401</v>
      </c>
      <c r="CH46">
        <v>19348</v>
      </c>
      <c r="CI46">
        <v>746</v>
      </c>
      <c r="CJ46">
        <v>18493</v>
      </c>
      <c r="CK46">
        <v>686</v>
      </c>
      <c r="CL46">
        <v>21017</v>
      </c>
      <c r="CM46">
        <v>504</v>
      </c>
      <c r="CN46">
        <v>26686</v>
      </c>
      <c r="CO46">
        <v>199</v>
      </c>
      <c r="CP46">
        <v>3600</v>
      </c>
      <c r="CQ46">
        <v>136508</v>
      </c>
      <c r="CR46">
        <v>119135</v>
      </c>
      <c r="CS46">
        <v>39818</v>
      </c>
      <c r="CT46">
        <v>124765</v>
      </c>
      <c r="CU46">
        <v>9910</v>
      </c>
      <c r="CV46">
        <v>2858</v>
      </c>
      <c r="CW46">
        <v>3384</v>
      </c>
      <c r="CX46">
        <v>1371</v>
      </c>
      <c r="CY46">
        <v>3847</v>
      </c>
      <c r="CZ46">
        <v>650</v>
      </c>
      <c r="DA46">
        <v>2042</v>
      </c>
      <c r="DB46">
        <v>689</v>
      </c>
      <c r="DC46">
        <v>637</v>
      </c>
      <c r="DD46">
        <v>148</v>
      </c>
      <c r="DE46">
        <v>492</v>
      </c>
      <c r="DF46">
        <v>5708</v>
      </c>
      <c r="DG46">
        <v>4873</v>
      </c>
      <c r="DH46">
        <v>1418</v>
      </c>
      <c r="DI46">
        <v>6971</v>
      </c>
      <c r="DJ46">
        <v>3134</v>
      </c>
      <c r="DK46">
        <v>958</v>
      </c>
      <c r="DL46">
        <v>4711</v>
      </c>
      <c r="DM46">
        <v>11177</v>
      </c>
      <c r="DN46">
        <v>17428</v>
      </c>
      <c r="DO46">
        <v>4232</v>
      </c>
      <c r="DP46">
        <v>3024</v>
      </c>
      <c r="DQ46">
        <v>7524</v>
      </c>
      <c r="DR46">
        <v>1522</v>
      </c>
      <c r="DS46">
        <v>657</v>
      </c>
      <c r="DT46">
        <v>2311</v>
      </c>
      <c r="DU46">
        <v>53008</v>
      </c>
      <c r="DV46">
        <v>33179</v>
      </c>
      <c r="DW46">
        <v>13005</v>
      </c>
      <c r="DX46">
        <v>2645</v>
      </c>
      <c r="DY46">
        <v>868</v>
      </c>
      <c r="DZ46">
        <v>7212</v>
      </c>
      <c r="EA46">
        <v>550</v>
      </c>
      <c r="EB46">
        <v>5103</v>
      </c>
      <c r="EC46">
        <v>9972</v>
      </c>
      <c r="ED46">
        <v>1215</v>
      </c>
      <c r="EE46">
        <v>6375</v>
      </c>
      <c r="EF46">
        <v>17136</v>
      </c>
      <c r="EI46">
        <v>125364</v>
      </c>
      <c r="EJ46">
        <v>14888</v>
      </c>
      <c r="EK46">
        <v>607</v>
      </c>
      <c r="EL46">
        <v>873</v>
      </c>
      <c r="EM46">
        <v>772</v>
      </c>
      <c r="EN46">
        <v>877</v>
      </c>
      <c r="EO46">
        <v>743</v>
      </c>
      <c r="EP46">
        <v>2809</v>
      </c>
      <c r="EQ46">
        <v>49346</v>
      </c>
      <c r="ER46">
        <v>53008</v>
      </c>
      <c r="ES46">
        <v>1434</v>
      </c>
      <c r="ET46">
        <v>12384</v>
      </c>
      <c r="EU46">
        <v>22775</v>
      </c>
      <c r="EV46">
        <v>10047</v>
      </c>
      <c r="EW46">
        <v>39190</v>
      </c>
      <c r="EX46">
        <v>53008</v>
      </c>
    </row>
    <row r="47" spans="1:154" x14ac:dyDescent="0.2">
      <c r="A47" t="s">
        <v>383</v>
      </c>
      <c r="B47" t="s">
        <v>370</v>
      </c>
      <c r="H47">
        <v>121050</v>
      </c>
      <c r="I47">
        <v>5672</v>
      </c>
      <c r="J47">
        <v>14689</v>
      </c>
      <c r="K47">
        <v>1527</v>
      </c>
      <c r="L47">
        <v>10662</v>
      </c>
      <c r="M47">
        <v>1223</v>
      </c>
      <c r="N47">
        <v>44644</v>
      </c>
      <c r="O47">
        <v>2715</v>
      </c>
      <c r="P47">
        <v>61612</v>
      </c>
      <c r="Q47">
        <v>1430</v>
      </c>
      <c r="R47">
        <v>71593</v>
      </c>
      <c r="S47">
        <v>2171</v>
      </c>
      <c r="T47">
        <v>31852</v>
      </c>
      <c r="U47">
        <v>1429</v>
      </c>
      <c r="V47">
        <v>274</v>
      </c>
      <c r="W47">
        <v>34</v>
      </c>
      <c r="X47">
        <v>3260</v>
      </c>
      <c r="Y47">
        <v>178</v>
      </c>
      <c r="Z47">
        <v>3736</v>
      </c>
      <c r="AA47">
        <v>1199</v>
      </c>
      <c r="AB47">
        <v>10304</v>
      </c>
      <c r="AC47">
        <v>661</v>
      </c>
      <c r="AD47">
        <v>8898</v>
      </c>
      <c r="AE47">
        <v>1399</v>
      </c>
      <c r="AF47">
        <v>69425</v>
      </c>
      <c r="AG47">
        <v>2103</v>
      </c>
      <c r="AH47">
        <v>112274</v>
      </c>
      <c r="AI47">
        <v>4391</v>
      </c>
      <c r="AJ47">
        <v>8776</v>
      </c>
      <c r="AK47">
        <v>1281</v>
      </c>
      <c r="AL47">
        <v>5810</v>
      </c>
      <c r="AM47">
        <v>469</v>
      </c>
      <c r="AN47">
        <v>2966</v>
      </c>
      <c r="AO47">
        <v>812</v>
      </c>
      <c r="AP47">
        <v>59057</v>
      </c>
      <c r="AQ47">
        <v>3235</v>
      </c>
      <c r="AR47">
        <v>61993</v>
      </c>
      <c r="AS47">
        <v>2437</v>
      </c>
      <c r="AT47">
        <v>15014</v>
      </c>
      <c r="AU47">
        <v>323</v>
      </c>
      <c r="AV47">
        <v>106036</v>
      </c>
      <c r="AW47">
        <v>5349</v>
      </c>
      <c r="AX47">
        <v>4575</v>
      </c>
      <c r="AY47">
        <v>336</v>
      </c>
      <c r="AZ47">
        <v>23647</v>
      </c>
      <c r="BA47">
        <v>1534</v>
      </c>
      <c r="BB47">
        <v>26319</v>
      </c>
      <c r="BC47">
        <v>873</v>
      </c>
      <c r="BD47">
        <v>28535</v>
      </c>
      <c r="BE47">
        <v>433</v>
      </c>
      <c r="BF47">
        <v>12010</v>
      </c>
      <c r="BG47">
        <v>628</v>
      </c>
      <c r="BH47">
        <v>62363</v>
      </c>
      <c r="BI47">
        <v>3376</v>
      </c>
      <c r="BJ47">
        <v>59399</v>
      </c>
      <c r="BK47">
        <v>2759</v>
      </c>
      <c r="BL47">
        <v>2964</v>
      </c>
      <c r="BM47">
        <v>617</v>
      </c>
      <c r="BN47">
        <v>47579</v>
      </c>
      <c r="BO47">
        <v>1556</v>
      </c>
      <c r="BP47">
        <v>14706</v>
      </c>
      <c r="BQ47">
        <v>1548</v>
      </c>
      <c r="BR47">
        <v>12088</v>
      </c>
      <c r="BS47">
        <v>900</v>
      </c>
      <c r="BT47">
        <v>27984</v>
      </c>
      <c r="BU47">
        <v>1597</v>
      </c>
      <c r="BV47">
        <v>74373</v>
      </c>
      <c r="BW47">
        <v>4004</v>
      </c>
      <c r="BX47">
        <v>18693</v>
      </c>
      <c r="BY47">
        <v>71</v>
      </c>
      <c r="BZ47">
        <v>8982</v>
      </c>
      <c r="CA47">
        <v>714</v>
      </c>
      <c r="CB47">
        <v>19002</v>
      </c>
      <c r="CC47">
        <v>883</v>
      </c>
      <c r="CD47">
        <v>9990</v>
      </c>
      <c r="CE47">
        <v>899</v>
      </c>
      <c r="CF47">
        <v>17400</v>
      </c>
      <c r="CG47">
        <v>903</v>
      </c>
      <c r="CH47">
        <v>15825</v>
      </c>
      <c r="CI47">
        <v>1006</v>
      </c>
      <c r="CJ47">
        <v>14791</v>
      </c>
      <c r="CK47">
        <v>557</v>
      </c>
      <c r="CL47">
        <v>16367</v>
      </c>
      <c r="CM47">
        <v>639</v>
      </c>
      <c r="CN47">
        <v>18693</v>
      </c>
      <c r="CO47">
        <v>71</v>
      </c>
      <c r="CP47">
        <v>5672</v>
      </c>
      <c r="CQ47">
        <v>115378</v>
      </c>
      <c r="CR47">
        <v>90699</v>
      </c>
      <c r="CS47">
        <v>42324</v>
      </c>
      <c r="CT47">
        <v>103263</v>
      </c>
      <c r="CU47">
        <v>11596</v>
      </c>
      <c r="CV47">
        <v>3439</v>
      </c>
      <c r="CW47">
        <v>5071</v>
      </c>
      <c r="CX47">
        <v>1754</v>
      </c>
      <c r="CY47">
        <v>2665</v>
      </c>
      <c r="CZ47">
        <v>501</v>
      </c>
      <c r="DA47">
        <v>1752</v>
      </c>
      <c r="DB47">
        <v>743</v>
      </c>
      <c r="DC47">
        <v>2108</v>
      </c>
      <c r="DD47">
        <v>441</v>
      </c>
      <c r="DE47">
        <v>134</v>
      </c>
      <c r="DF47">
        <v>3567</v>
      </c>
      <c r="DG47">
        <v>3985</v>
      </c>
      <c r="DH47">
        <v>1251</v>
      </c>
      <c r="DI47">
        <v>7293</v>
      </c>
      <c r="DJ47">
        <v>4646</v>
      </c>
      <c r="DK47">
        <v>727</v>
      </c>
      <c r="DL47">
        <v>3698</v>
      </c>
      <c r="DM47">
        <v>9201</v>
      </c>
      <c r="DN47">
        <v>14621</v>
      </c>
      <c r="DO47">
        <v>4700</v>
      </c>
      <c r="DP47">
        <v>2549</v>
      </c>
      <c r="DQ47">
        <v>8152</v>
      </c>
      <c r="DR47">
        <v>2519</v>
      </c>
      <c r="DS47">
        <v>1847</v>
      </c>
      <c r="DT47">
        <v>5247</v>
      </c>
      <c r="DU47">
        <v>48787</v>
      </c>
      <c r="DV47">
        <v>22758</v>
      </c>
      <c r="DW47">
        <v>8795</v>
      </c>
      <c r="DX47">
        <v>3888</v>
      </c>
      <c r="DY47">
        <v>1098</v>
      </c>
      <c r="DZ47">
        <v>8766</v>
      </c>
      <c r="EA47">
        <v>993</v>
      </c>
      <c r="EB47">
        <v>5820</v>
      </c>
      <c r="EC47">
        <v>13375</v>
      </c>
      <c r="ED47">
        <v>2512</v>
      </c>
      <c r="EE47">
        <v>7342</v>
      </c>
      <c r="EF47">
        <v>15101</v>
      </c>
      <c r="EI47">
        <v>92012</v>
      </c>
      <c r="EJ47">
        <v>29676</v>
      </c>
      <c r="EK47">
        <v>2016</v>
      </c>
      <c r="EL47">
        <v>1589</v>
      </c>
      <c r="EM47">
        <v>1519</v>
      </c>
      <c r="EN47">
        <v>1602</v>
      </c>
      <c r="EO47">
        <v>1130</v>
      </c>
      <c r="EP47">
        <v>4740</v>
      </c>
      <c r="EQ47">
        <v>44940</v>
      </c>
      <c r="ER47">
        <v>48787</v>
      </c>
      <c r="ES47">
        <v>3078</v>
      </c>
      <c r="ET47">
        <v>16158</v>
      </c>
      <c r="EU47">
        <v>18923</v>
      </c>
      <c r="EV47">
        <v>7593</v>
      </c>
      <c r="EW47">
        <v>29551</v>
      </c>
      <c r="EX47">
        <v>48787</v>
      </c>
    </row>
    <row r="48" spans="1:154" x14ac:dyDescent="0.2">
      <c r="A48" t="s">
        <v>384</v>
      </c>
      <c r="B48" t="s">
        <v>370</v>
      </c>
      <c r="H48">
        <v>103637</v>
      </c>
      <c r="I48">
        <v>3739</v>
      </c>
      <c r="J48">
        <v>16033</v>
      </c>
      <c r="K48">
        <v>1287</v>
      </c>
      <c r="L48">
        <v>11231</v>
      </c>
      <c r="M48">
        <v>859</v>
      </c>
      <c r="N48">
        <v>38128</v>
      </c>
      <c r="O48">
        <v>1556</v>
      </c>
      <c r="P48">
        <v>49256</v>
      </c>
      <c r="Q48">
        <v>896</v>
      </c>
      <c r="R48">
        <v>84829</v>
      </c>
      <c r="S48">
        <v>2925</v>
      </c>
      <c r="T48">
        <v>7167</v>
      </c>
      <c r="U48">
        <v>245</v>
      </c>
      <c r="V48">
        <v>100</v>
      </c>
      <c r="W48">
        <v>0</v>
      </c>
      <c r="X48">
        <v>1293</v>
      </c>
      <c r="Y48">
        <v>124</v>
      </c>
      <c r="Z48">
        <v>2777</v>
      </c>
      <c r="AA48">
        <v>285</v>
      </c>
      <c r="AB48">
        <v>7434</v>
      </c>
      <c r="AC48">
        <v>160</v>
      </c>
      <c r="AD48">
        <v>5840</v>
      </c>
      <c r="AE48">
        <v>326</v>
      </c>
      <c r="AF48">
        <v>83481</v>
      </c>
      <c r="AG48">
        <v>2918</v>
      </c>
      <c r="AH48">
        <v>99545</v>
      </c>
      <c r="AI48">
        <v>3329</v>
      </c>
      <c r="AJ48">
        <v>4092</v>
      </c>
      <c r="AK48">
        <v>410</v>
      </c>
      <c r="AL48">
        <v>2408</v>
      </c>
      <c r="AM48">
        <v>204</v>
      </c>
      <c r="AN48">
        <v>1684</v>
      </c>
      <c r="AO48">
        <v>206</v>
      </c>
      <c r="AP48">
        <v>51055</v>
      </c>
      <c r="AQ48">
        <v>2029</v>
      </c>
      <c r="AR48">
        <v>52582</v>
      </c>
      <c r="AS48">
        <v>1710</v>
      </c>
      <c r="AT48">
        <v>13595</v>
      </c>
      <c r="AU48">
        <v>180</v>
      </c>
      <c r="AV48">
        <v>90042</v>
      </c>
      <c r="AW48">
        <v>3559</v>
      </c>
      <c r="AX48">
        <v>5713</v>
      </c>
      <c r="AY48">
        <v>626</v>
      </c>
      <c r="AZ48">
        <v>24960</v>
      </c>
      <c r="BA48">
        <v>1152</v>
      </c>
      <c r="BB48">
        <v>20271</v>
      </c>
      <c r="BC48">
        <v>614</v>
      </c>
      <c r="BD48">
        <v>19950</v>
      </c>
      <c r="BE48">
        <v>270</v>
      </c>
      <c r="BF48">
        <v>13624</v>
      </c>
      <c r="BG48">
        <v>947</v>
      </c>
      <c r="BH48">
        <v>48075</v>
      </c>
      <c r="BI48">
        <v>2000</v>
      </c>
      <c r="BJ48">
        <v>45369</v>
      </c>
      <c r="BK48">
        <v>1618</v>
      </c>
      <c r="BL48">
        <v>2706</v>
      </c>
      <c r="BM48">
        <v>382</v>
      </c>
      <c r="BN48">
        <v>36138</v>
      </c>
      <c r="BO48">
        <v>1216</v>
      </c>
      <c r="BP48">
        <v>12321</v>
      </c>
      <c r="BQ48">
        <v>721</v>
      </c>
      <c r="BR48">
        <v>13240</v>
      </c>
      <c r="BS48">
        <v>1010</v>
      </c>
      <c r="BT48">
        <v>24556</v>
      </c>
      <c r="BU48">
        <v>731</v>
      </c>
      <c r="BV48">
        <v>61699</v>
      </c>
      <c r="BW48">
        <v>2947</v>
      </c>
      <c r="BX48">
        <v>17382</v>
      </c>
      <c r="BY48">
        <v>61</v>
      </c>
      <c r="BZ48">
        <v>7083</v>
      </c>
      <c r="CA48">
        <v>291</v>
      </c>
      <c r="CB48">
        <v>17473</v>
      </c>
      <c r="CC48">
        <v>440</v>
      </c>
      <c r="CD48">
        <v>8187</v>
      </c>
      <c r="CE48">
        <v>346</v>
      </c>
      <c r="CF48">
        <v>11568</v>
      </c>
      <c r="CG48">
        <v>807</v>
      </c>
      <c r="CH48">
        <v>12828</v>
      </c>
      <c r="CI48">
        <v>592</v>
      </c>
      <c r="CJ48">
        <v>13465</v>
      </c>
      <c r="CK48">
        <v>538</v>
      </c>
      <c r="CL48">
        <v>15651</v>
      </c>
      <c r="CM48">
        <v>664</v>
      </c>
      <c r="CN48">
        <v>17382</v>
      </c>
      <c r="CO48">
        <v>61</v>
      </c>
      <c r="CP48">
        <v>3739</v>
      </c>
      <c r="CQ48">
        <v>99898</v>
      </c>
      <c r="CR48">
        <v>75140</v>
      </c>
      <c r="CS48">
        <v>39114</v>
      </c>
      <c r="CT48">
        <v>92183</v>
      </c>
      <c r="CU48">
        <v>6878</v>
      </c>
      <c r="CV48">
        <v>2246</v>
      </c>
      <c r="CW48">
        <v>3260</v>
      </c>
      <c r="CX48">
        <v>947</v>
      </c>
      <c r="CY48">
        <v>2033</v>
      </c>
      <c r="CZ48">
        <v>649</v>
      </c>
      <c r="DA48">
        <v>972</v>
      </c>
      <c r="DB48">
        <v>385</v>
      </c>
      <c r="DC48">
        <v>613</v>
      </c>
      <c r="DD48">
        <v>265</v>
      </c>
      <c r="DE48">
        <v>637</v>
      </c>
      <c r="DF48">
        <v>3947</v>
      </c>
      <c r="DG48">
        <v>5568</v>
      </c>
      <c r="DH48">
        <v>885</v>
      </c>
      <c r="DI48">
        <v>5704</v>
      </c>
      <c r="DJ48">
        <v>3455</v>
      </c>
      <c r="DK48">
        <v>476</v>
      </c>
      <c r="DL48">
        <v>2912</v>
      </c>
      <c r="DM48">
        <v>5183</v>
      </c>
      <c r="DN48">
        <v>10119</v>
      </c>
      <c r="DO48">
        <v>3765</v>
      </c>
      <c r="DP48">
        <v>2232</v>
      </c>
      <c r="DQ48">
        <v>4922</v>
      </c>
      <c r="DR48">
        <v>2393</v>
      </c>
      <c r="DS48">
        <v>1490</v>
      </c>
      <c r="DT48">
        <v>5452</v>
      </c>
      <c r="DU48">
        <v>40595</v>
      </c>
      <c r="DV48">
        <v>21032</v>
      </c>
      <c r="DW48">
        <v>7307</v>
      </c>
      <c r="DX48">
        <v>3110</v>
      </c>
      <c r="DY48">
        <v>1122</v>
      </c>
      <c r="DZ48">
        <v>6939</v>
      </c>
      <c r="EA48">
        <v>581</v>
      </c>
      <c r="EB48">
        <v>4978</v>
      </c>
      <c r="EC48">
        <v>9514</v>
      </c>
      <c r="ED48">
        <v>1908</v>
      </c>
      <c r="EE48">
        <v>5007</v>
      </c>
      <c r="EF48">
        <v>12477</v>
      </c>
      <c r="EI48">
        <v>79387</v>
      </c>
      <c r="EJ48">
        <v>23861</v>
      </c>
      <c r="EK48">
        <v>1292</v>
      </c>
      <c r="EL48">
        <v>812</v>
      </c>
      <c r="EM48">
        <v>1522</v>
      </c>
      <c r="EN48">
        <v>1038</v>
      </c>
      <c r="EO48">
        <v>918</v>
      </c>
      <c r="EP48">
        <v>3669</v>
      </c>
      <c r="EQ48">
        <v>37071</v>
      </c>
      <c r="ER48">
        <v>40595</v>
      </c>
      <c r="ES48">
        <v>1973</v>
      </c>
      <c r="ET48">
        <v>11440</v>
      </c>
      <c r="EU48">
        <v>15391</v>
      </c>
      <c r="EV48">
        <v>7413</v>
      </c>
      <c r="EW48">
        <v>27182</v>
      </c>
      <c r="EX48">
        <v>40595</v>
      </c>
    </row>
    <row r="49" spans="1:154" x14ac:dyDescent="0.2">
      <c r="A49" t="s">
        <v>385</v>
      </c>
      <c r="B49" t="s">
        <v>370</v>
      </c>
      <c r="H49">
        <v>136107</v>
      </c>
      <c r="I49">
        <v>6403</v>
      </c>
      <c r="J49">
        <v>41468</v>
      </c>
      <c r="K49">
        <v>1962</v>
      </c>
      <c r="L49">
        <v>29908</v>
      </c>
      <c r="M49">
        <v>1375</v>
      </c>
      <c r="N49">
        <v>56079</v>
      </c>
      <c r="O49">
        <v>3160</v>
      </c>
      <c r="P49">
        <v>37711</v>
      </c>
      <c r="Q49">
        <v>1205</v>
      </c>
      <c r="R49">
        <v>20733</v>
      </c>
      <c r="S49">
        <v>353</v>
      </c>
      <c r="T49">
        <v>103774</v>
      </c>
      <c r="U49">
        <v>4964</v>
      </c>
      <c r="V49">
        <v>290</v>
      </c>
      <c r="W49">
        <v>62</v>
      </c>
      <c r="X49">
        <v>1582</v>
      </c>
      <c r="Y49">
        <v>28</v>
      </c>
      <c r="Z49">
        <v>4265</v>
      </c>
      <c r="AA49">
        <v>654</v>
      </c>
      <c r="AB49">
        <v>5403</v>
      </c>
      <c r="AC49">
        <v>282</v>
      </c>
      <c r="AD49">
        <v>6472</v>
      </c>
      <c r="AE49">
        <v>1113</v>
      </c>
      <c r="AF49">
        <v>20081</v>
      </c>
      <c r="AG49">
        <v>206</v>
      </c>
      <c r="AH49">
        <v>127027</v>
      </c>
      <c r="AI49">
        <v>5307</v>
      </c>
      <c r="AJ49">
        <v>9080</v>
      </c>
      <c r="AK49">
        <v>1096</v>
      </c>
      <c r="AL49">
        <v>5074</v>
      </c>
      <c r="AM49">
        <v>320</v>
      </c>
      <c r="AN49">
        <v>4006</v>
      </c>
      <c r="AO49">
        <v>776</v>
      </c>
      <c r="AP49">
        <v>61282</v>
      </c>
      <c r="AQ49">
        <v>3490</v>
      </c>
      <c r="AR49">
        <v>74825</v>
      </c>
      <c r="AS49">
        <v>2913</v>
      </c>
      <c r="AT49">
        <v>27613</v>
      </c>
      <c r="AU49">
        <v>788</v>
      </c>
      <c r="AV49">
        <v>108494</v>
      </c>
      <c r="AW49">
        <v>5615</v>
      </c>
      <c r="AX49">
        <v>12193</v>
      </c>
      <c r="AY49">
        <v>1062</v>
      </c>
      <c r="AZ49">
        <v>29898</v>
      </c>
      <c r="BA49">
        <v>2062</v>
      </c>
      <c r="BB49">
        <v>25875</v>
      </c>
      <c r="BC49">
        <v>979</v>
      </c>
      <c r="BD49">
        <v>24171</v>
      </c>
      <c r="BE49">
        <v>432</v>
      </c>
      <c r="BF49">
        <v>20505</v>
      </c>
      <c r="BG49">
        <v>1913</v>
      </c>
      <c r="BH49">
        <v>55293</v>
      </c>
      <c r="BI49">
        <v>3468</v>
      </c>
      <c r="BJ49">
        <v>50306</v>
      </c>
      <c r="BK49">
        <v>2773</v>
      </c>
      <c r="BL49">
        <v>4987</v>
      </c>
      <c r="BM49">
        <v>695</v>
      </c>
      <c r="BN49">
        <v>38470</v>
      </c>
      <c r="BO49">
        <v>2102</v>
      </c>
      <c r="BP49">
        <v>16462</v>
      </c>
      <c r="BQ49">
        <v>1123</v>
      </c>
      <c r="BR49">
        <v>20866</v>
      </c>
      <c r="BS49">
        <v>2156</v>
      </c>
      <c r="BT49">
        <v>34373</v>
      </c>
      <c r="BU49">
        <v>932</v>
      </c>
      <c r="BV49">
        <v>75798</v>
      </c>
      <c r="BW49">
        <v>5381</v>
      </c>
      <c r="BX49">
        <v>25936</v>
      </c>
      <c r="BY49">
        <v>90</v>
      </c>
      <c r="BZ49">
        <v>11192</v>
      </c>
      <c r="CA49">
        <v>315</v>
      </c>
      <c r="CB49">
        <v>23181</v>
      </c>
      <c r="CC49">
        <v>617</v>
      </c>
      <c r="CD49">
        <v>9597</v>
      </c>
      <c r="CE49">
        <v>936</v>
      </c>
      <c r="CF49">
        <v>17385</v>
      </c>
      <c r="CG49">
        <v>1473</v>
      </c>
      <c r="CH49">
        <v>16862</v>
      </c>
      <c r="CI49">
        <v>1262</v>
      </c>
      <c r="CJ49">
        <v>13807</v>
      </c>
      <c r="CK49">
        <v>1031</v>
      </c>
      <c r="CL49">
        <v>18147</v>
      </c>
      <c r="CM49">
        <v>679</v>
      </c>
      <c r="CN49">
        <v>25936</v>
      </c>
      <c r="CO49">
        <v>90</v>
      </c>
      <c r="CP49">
        <v>6403</v>
      </c>
      <c r="CQ49">
        <v>129704</v>
      </c>
      <c r="CR49">
        <v>70272</v>
      </c>
      <c r="CS49">
        <v>78146</v>
      </c>
      <c r="CT49">
        <v>117208</v>
      </c>
      <c r="CU49">
        <v>10746</v>
      </c>
      <c r="CV49">
        <v>4335</v>
      </c>
      <c r="CW49">
        <v>5203</v>
      </c>
      <c r="CX49">
        <v>1963</v>
      </c>
      <c r="CY49">
        <v>1890</v>
      </c>
      <c r="CZ49">
        <v>818</v>
      </c>
      <c r="DA49">
        <v>1240</v>
      </c>
      <c r="DB49">
        <v>659</v>
      </c>
      <c r="DC49">
        <v>2413</v>
      </c>
      <c r="DD49">
        <v>895</v>
      </c>
      <c r="DE49">
        <v>116</v>
      </c>
      <c r="DF49">
        <v>2661</v>
      </c>
      <c r="DG49">
        <v>1744</v>
      </c>
      <c r="DH49">
        <v>990</v>
      </c>
      <c r="DI49">
        <v>5863</v>
      </c>
      <c r="DJ49">
        <v>3584</v>
      </c>
      <c r="DK49">
        <v>603</v>
      </c>
      <c r="DL49">
        <v>2432</v>
      </c>
      <c r="DM49">
        <v>6594</v>
      </c>
      <c r="DN49">
        <v>18710</v>
      </c>
      <c r="DO49">
        <v>3259</v>
      </c>
      <c r="DP49">
        <v>2850</v>
      </c>
      <c r="DQ49">
        <v>5891</v>
      </c>
      <c r="DR49">
        <v>6517</v>
      </c>
      <c r="DS49">
        <v>3765</v>
      </c>
      <c r="DT49">
        <v>16863</v>
      </c>
      <c r="DU49">
        <v>57697</v>
      </c>
      <c r="DV49">
        <v>13089</v>
      </c>
      <c r="DW49">
        <v>4962</v>
      </c>
      <c r="DX49">
        <v>3648</v>
      </c>
      <c r="DY49">
        <v>1804</v>
      </c>
      <c r="DZ49">
        <v>13692</v>
      </c>
      <c r="EA49">
        <v>742</v>
      </c>
      <c r="EB49">
        <v>10466</v>
      </c>
      <c r="EC49">
        <v>27268</v>
      </c>
      <c r="ED49">
        <v>4380</v>
      </c>
      <c r="EE49">
        <v>15044</v>
      </c>
      <c r="EF49">
        <v>14159</v>
      </c>
      <c r="EI49">
        <v>78728</v>
      </c>
      <c r="EJ49">
        <v>56154</v>
      </c>
      <c r="EK49">
        <v>2573</v>
      </c>
      <c r="EL49">
        <v>2309</v>
      </c>
      <c r="EM49">
        <v>2672</v>
      </c>
      <c r="EN49">
        <v>2545</v>
      </c>
      <c r="EO49">
        <v>2254</v>
      </c>
      <c r="EP49">
        <v>13544</v>
      </c>
      <c r="EQ49">
        <v>44832</v>
      </c>
      <c r="ER49">
        <v>57697</v>
      </c>
      <c r="ES49">
        <v>18138</v>
      </c>
      <c r="ET49">
        <v>22656</v>
      </c>
      <c r="EU49">
        <v>12266</v>
      </c>
      <c r="EV49">
        <v>3211</v>
      </c>
      <c r="EW49">
        <v>16903</v>
      </c>
      <c r="EX49">
        <v>57697</v>
      </c>
    </row>
    <row r="50" spans="1:154" x14ac:dyDescent="0.2">
      <c r="A50" t="s">
        <v>386</v>
      </c>
      <c r="B50" t="s">
        <v>370</v>
      </c>
      <c r="H50">
        <v>108199</v>
      </c>
      <c r="I50">
        <v>3861</v>
      </c>
      <c r="J50">
        <v>24369</v>
      </c>
      <c r="K50">
        <v>1330</v>
      </c>
      <c r="L50">
        <v>18534</v>
      </c>
      <c r="M50">
        <v>1143</v>
      </c>
      <c r="N50">
        <v>33917</v>
      </c>
      <c r="O50">
        <v>1539</v>
      </c>
      <c r="P50">
        <v>42079</v>
      </c>
      <c r="Q50">
        <v>535</v>
      </c>
      <c r="R50">
        <v>43410</v>
      </c>
      <c r="S50">
        <v>1009</v>
      </c>
      <c r="T50">
        <v>47640</v>
      </c>
      <c r="U50">
        <v>2183</v>
      </c>
      <c r="V50">
        <v>309</v>
      </c>
      <c r="W50">
        <v>58</v>
      </c>
      <c r="X50">
        <v>5996</v>
      </c>
      <c r="Y50">
        <v>184</v>
      </c>
      <c r="Z50">
        <v>2464</v>
      </c>
      <c r="AA50">
        <v>186</v>
      </c>
      <c r="AB50">
        <v>8307</v>
      </c>
      <c r="AC50">
        <v>241</v>
      </c>
      <c r="AD50">
        <v>7211</v>
      </c>
      <c r="AE50">
        <v>450</v>
      </c>
      <c r="AF50">
        <v>41963</v>
      </c>
      <c r="AG50">
        <v>874</v>
      </c>
      <c r="AH50">
        <v>97359</v>
      </c>
      <c r="AI50">
        <v>3171</v>
      </c>
      <c r="AJ50">
        <v>10840</v>
      </c>
      <c r="AK50">
        <v>690</v>
      </c>
      <c r="AL50">
        <v>5183</v>
      </c>
      <c r="AM50">
        <v>107</v>
      </c>
      <c r="AN50">
        <v>5657</v>
      </c>
      <c r="AO50">
        <v>583</v>
      </c>
      <c r="AP50">
        <v>51288</v>
      </c>
      <c r="AQ50">
        <v>2158</v>
      </c>
      <c r="AR50">
        <v>56911</v>
      </c>
      <c r="AS50">
        <v>1703</v>
      </c>
      <c r="AT50">
        <v>16271</v>
      </c>
      <c r="AU50">
        <v>417</v>
      </c>
      <c r="AV50">
        <v>91928</v>
      </c>
      <c r="AW50">
        <v>3444</v>
      </c>
      <c r="AX50">
        <v>6898</v>
      </c>
      <c r="AY50">
        <v>283</v>
      </c>
      <c r="AZ50">
        <v>14845</v>
      </c>
      <c r="BA50">
        <v>815</v>
      </c>
      <c r="BB50">
        <v>13978</v>
      </c>
      <c r="BC50">
        <v>975</v>
      </c>
      <c r="BD50">
        <v>37870</v>
      </c>
      <c r="BE50">
        <v>933</v>
      </c>
      <c r="BF50">
        <v>16726</v>
      </c>
      <c r="BG50">
        <v>1248</v>
      </c>
      <c r="BH50">
        <v>54546</v>
      </c>
      <c r="BI50">
        <v>2340</v>
      </c>
      <c r="BJ50">
        <v>51354</v>
      </c>
      <c r="BK50">
        <v>2092</v>
      </c>
      <c r="BL50">
        <v>3192</v>
      </c>
      <c r="BM50">
        <v>248</v>
      </c>
      <c r="BN50">
        <v>38068</v>
      </c>
      <c r="BO50">
        <v>1222</v>
      </c>
      <c r="BP50">
        <v>18422</v>
      </c>
      <c r="BQ50">
        <v>1414</v>
      </c>
      <c r="BR50">
        <v>14782</v>
      </c>
      <c r="BS50">
        <v>952</v>
      </c>
      <c r="BT50">
        <v>20081</v>
      </c>
      <c r="BU50">
        <v>250</v>
      </c>
      <c r="BV50">
        <v>71272</v>
      </c>
      <c r="BW50">
        <v>3588</v>
      </c>
      <c r="BX50">
        <v>16846</v>
      </c>
      <c r="BY50">
        <v>23</v>
      </c>
      <c r="BZ50">
        <v>6111</v>
      </c>
      <c r="CA50">
        <v>31</v>
      </c>
      <c r="CB50">
        <v>13970</v>
      </c>
      <c r="CC50">
        <v>219</v>
      </c>
      <c r="CD50">
        <v>14527</v>
      </c>
      <c r="CE50">
        <v>605</v>
      </c>
      <c r="CF50">
        <v>17346</v>
      </c>
      <c r="CG50">
        <v>1082</v>
      </c>
      <c r="CH50">
        <v>14767</v>
      </c>
      <c r="CI50">
        <v>819</v>
      </c>
      <c r="CJ50">
        <v>11702</v>
      </c>
      <c r="CK50">
        <v>366</v>
      </c>
      <c r="CL50">
        <v>12930</v>
      </c>
      <c r="CM50">
        <v>716</v>
      </c>
      <c r="CN50">
        <v>16846</v>
      </c>
      <c r="CO50">
        <v>23</v>
      </c>
      <c r="CP50">
        <v>3861</v>
      </c>
      <c r="CQ50">
        <v>104338</v>
      </c>
      <c r="CR50">
        <v>76709</v>
      </c>
      <c r="CS50">
        <v>40511</v>
      </c>
      <c r="CT50">
        <v>90118</v>
      </c>
      <c r="CU50">
        <v>13769</v>
      </c>
      <c r="CV50">
        <v>3429</v>
      </c>
      <c r="CW50">
        <v>4178</v>
      </c>
      <c r="CX50">
        <v>974</v>
      </c>
      <c r="CY50">
        <v>4632</v>
      </c>
      <c r="CZ50">
        <v>1110</v>
      </c>
      <c r="DA50">
        <v>4007</v>
      </c>
      <c r="DB50">
        <v>1129</v>
      </c>
      <c r="DC50">
        <v>952</v>
      </c>
      <c r="DD50">
        <v>216</v>
      </c>
      <c r="DE50">
        <v>108</v>
      </c>
      <c r="DF50">
        <v>1973</v>
      </c>
      <c r="DG50">
        <v>2484</v>
      </c>
      <c r="DH50">
        <v>561</v>
      </c>
      <c r="DI50">
        <v>4030</v>
      </c>
      <c r="DJ50">
        <v>2634</v>
      </c>
      <c r="DK50">
        <v>1258</v>
      </c>
      <c r="DL50">
        <v>3113</v>
      </c>
      <c r="DM50">
        <v>8990</v>
      </c>
      <c r="DN50">
        <v>20018</v>
      </c>
      <c r="DO50">
        <v>4106</v>
      </c>
      <c r="DP50">
        <v>2524</v>
      </c>
      <c r="DQ50">
        <v>4471</v>
      </c>
      <c r="DR50">
        <v>4011</v>
      </c>
      <c r="DS50">
        <v>3006</v>
      </c>
      <c r="DT50">
        <v>9741</v>
      </c>
      <c r="DU50">
        <v>52512</v>
      </c>
      <c r="DV50">
        <v>12100</v>
      </c>
      <c r="DW50">
        <v>4499</v>
      </c>
      <c r="DX50">
        <v>3971</v>
      </c>
      <c r="DY50">
        <v>430</v>
      </c>
      <c r="DZ50">
        <v>14713</v>
      </c>
      <c r="EA50">
        <v>317</v>
      </c>
      <c r="EB50">
        <v>12234</v>
      </c>
      <c r="EC50">
        <v>21728</v>
      </c>
      <c r="ED50">
        <v>2657</v>
      </c>
      <c r="EE50">
        <v>14847</v>
      </c>
      <c r="EF50">
        <v>8704</v>
      </c>
      <c r="EI50">
        <v>47472</v>
      </c>
      <c r="EJ50">
        <v>52696</v>
      </c>
      <c r="EK50">
        <v>3706</v>
      </c>
      <c r="EL50">
        <v>3637</v>
      </c>
      <c r="EM50">
        <v>3540</v>
      </c>
      <c r="EN50">
        <v>3929</v>
      </c>
      <c r="EO50">
        <v>2751</v>
      </c>
      <c r="EP50">
        <v>11570</v>
      </c>
      <c r="EQ50">
        <v>46307</v>
      </c>
      <c r="ER50">
        <v>52512</v>
      </c>
      <c r="ES50">
        <v>15718</v>
      </c>
      <c r="ET50">
        <v>23417</v>
      </c>
      <c r="EU50">
        <v>11187</v>
      </c>
      <c r="EV50">
        <v>1634</v>
      </c>
      <c r="EW50">
        <v>13377</v>
      </c>
      <c r="EX50">
        <v>52512</v>
      </c>
    </row>
    <row r="51" spans="1:154" x14ac:dyDescent="0.2">
      <c r="A51" t="s">
        <v>387</v>
      </c>
      <c r="B51" t="s">
        <v>370</v>
      </c>
      <c r="H51">
        <v>118935</v>
      </c>
      <c r="I51">
        <v>6193</v>
      </c>
      <c r="J51">
        <v>27148</v>
      </c>
      <c r="K51">
        <v>2063</v>
      </c>
      <c r="L51">
        <v>18396</v>
      </c>
      <c r="M51">
        <v>1472</v>
      </c>
      <c r="N51">
        <v>49715</v>
      </c>
      <c r="O51">
        <v>2609</v>
      </c>
      <c r="P51">
        <v>39116</v>
      </c>
      <c r="Q51">
        <v>1269</v>
      </c>
      <c r="R51">
        <v>18942</v>
      </c>
      <c r="S51">
        <v>635</v>
      </c>
      <c r="T51">
        <v>90868</v>
      </c>
      <c r="U51">
        <v>4664</v>
      </c>
      <c r="V51">
        <v>496</v>
      </c>
      <c r="W51">
        <v>47</v>
      </c>
      <c r="X51">
        <v>741</v>
      </c>
      <c r="Y51">
        <v>33</v>
      </c>
      <c r="Z51">
        <v>2020</v>
      </c>
      <c r="AA51">
        <v>554</v>
      </c>
      <c r="AB51">
        <v>5861</v>
      </c>
      <c r="AC51">
        <v>260</v>
      </c>
      <c r="AD51">
        <v>4935</v>
      </c>
      <c r="AE51">
        <v>894</v>
      </c>
      <c r="AF51">
        <v>18513</v>
      </c>
      <c r="AG51">
        <v>635</v>
      </c>
      <c r="AH51">
        <v>110420</v>
      </c>
      <c r="AI51">
        <v>4889</v>
      </c>
      <c r="AJ51">
        <v>8515</v>
      </c>
      <c r="AK51">
        <v>1304</v>
      </c>
      <c r="AL51">
        <v>4646</v>
      </c>
      <c r="AM51">
        <v>248</v>
      </c>
      <c r="AN51">
        <v>3869</v>
      </c>
      <c r="AO51">
        <v>1056</v>
      </c>
      <c r="AP51">
        <v>52547</v>
      </c>
      <c r="AQ51">
        <v>3560</v>
      </c>
      <c r="AR51">
        <v>66388</v>
      </c>
      <c r="AS51">
        <v>2633</v>
      </c>
      <c r="AT51">
        <v>16231</v>
      </c>
      <c r="AU51">
        <v>352</v>
      </c>
      <c r="AV51">
        <v>102704</v>
      </c>
      <c r="AW51">
        <v>5841</v>
      </c>
      <c r="AX51">
        <v>7355</v>
      </c>
      <c r="AY51">
        <v>680</v>
      </c>
      <c r="AZ51">
        <v>25704</v>
      </c>
      <c r="BA51">
        <v>1748</v>
      </c>
      <c r="BB51">
        <v>22988</v>
      </c>
      <c r="BC51">
        <v>967</v>
      </c>
      <c r="BD51">
        <v>23904</v>
      </c>
      <c r="BE51">
        <v>683</v>
      </c>
      <c r="BF51">
        <v>16463</v>
      </c>
      <c r="BG51">
        <v>1679</v>
      </c>
      <c r="BH51">
        <v>56501</v>
      </c>
      <c r="BI51">
        <v>3382</v>
      </c>
      <c r="BJ51">
        <v>53892</v>
      </c>
      <c r="BK51">
        <v>3097</v>
      </c>
      <c r="BL51">
        <v>2609</v>
      </c>
      <c r="BM51">
        <v>285</v>
      </c>
      <c r="BN51">
        <v>43057</v>
      </c>
      <c r="BO51">
        <v>2343</v>
      </c>
      <c r="BP51">
        <v>14420</v>
      </c>
      <c r="BQ51">
        <v>1336</v>
      </c>
      <c r="BR51">
        <v>15487</v>
      </c>
      <c r="BS51">
        <v>1382</v>
      </c>
      <c r="BT51">
        <v>28243</v>
      </c>
      <c r="BU51">
        <v>978</v>
      </c>
      <c r="BV51">
        <v>72964</v>
      </c>
      <c r="BW51">
        <v>5061</v>
      </c>
      <c r="BX51">
        <v>17728</v>
      </c>
      <c r="BY51">
        <v>154</v>
      </c>
      <c r="BZ51">
        <v>8483</v>
      </c>
      <c r="CA51">
        <v>215</v>
      </c>
      <c r="CB51">
        <v>19760</v>
      </c>
      <c r="CC51">
        <v>763</v>
      </c>
      <c r="CD51">
        <v>10741</v>
      </c>
      <c r="CE51">
        <v>1137</v>
      </c>
      <c r="CF51">
        <v>16036</v>
      </c>
      <c r="CG51">
        <v>1034</v>
      </c>
      <c r="CH51">
        <v>16878</v>
      </c>
      <c r="CI51">
        <v>1159</v>
      </c>
      <c r="CJ51">
        <v>13950</v>
      </c>
      <c r="CK51">
        <v>964</v>
      </c>
      <c r="CL51">
        <v>15359</v>
      </c>
      <c r="CM51">
        <v>767</v>
      </c>
      <c r="CN51">
        <v>17728</v>
      </c>
      <c r="CO51">
        <v>154</v>
      </c>
      <c r="CP51">
        <v>6193</v>
      </c>
      <c r="CQ51">
        <v>112742</v>
      </c>
      <c r="CR51">
        <v>72483</v>
      </c>
      <c r="CS51">
        <v>54492</v>
      </c>
      <c r="CT51">
        <v>104047</v>
      </c>
      <c r="CU51">
        <v>8990</v>
      </c>
      <c r="CV51">
        <v>3598</v>
      </c>
      <c r="CW51">
        <v>3126</v>
      </c>
      <c r="CX51">
        <v>1453</v>
      </c>
      <c r="CY51">
        <v>2207</v>
      </c>
      <c r="CZ51">
        <v>627</v>
      </c>
      <c r="DA51">
        <v>699</v>
      </c>
      <c r="DB51">
        <v>413</v>
      </c>
      <c r="DC51">
        <v>2958</v>
      </c>
      <c r="DD51">
        <v>1105</v>
      </c>
      <c r="DE51">
        <v>237</v>
      </c>
      <c r="DF51">
        <v>2405</v>
      </c>
      <c r="DG51">
        <v>3105</v>
      </c>
      <c r="DH51">
        <v>1199</v>
      </c>
      <c r="DI51">
        <v>6238</v>
      </c>
      <c r="DJ51">
        <v>4583</v>
      </c>
      <c r="DK51">
        <v>871</v>
      </c>
      <c r="DL51">
        <v>3183</v>
      </c>
      <c r="DM51">
        <v>5579</v>
      </c>
      <c r="DN51">
        <v>19019</v>
      </c>
      <c r="DO51">
        <v>3515</v>
      </c>
      <c r="DP51">
        <v>2512</v>
      </c>
      <c r="DQ51">
        <v>6231</v>
      </c>
      <c r="DR51">
        <v>3513</v>
      </c>
      <c r="DS51">
        <v>1932</v>
      </c>
      <c r="DT51">
        <v>10791</v>
      </c>
      <c r="DU51">
        <v>49974</v>
      </c>
      <c r="DV51">
        <v>12484</v>
      </c>
      <c r="DW51">
        <v>4044</v>
      </c>
      <c r="DX51">
        <v>3413</v>
      </c>
      <c r="DY51">
        <v>1270</v>
      </c>
      <c r="DZ51">
        <v>9851</v>
      </c>
      <c r="EA51">
        <v>652</v>
      </c>
      <c r="EB51">
        <v>7157</v>
      </c>
      <c r="EC51">
        <v>24226</v>
      </c>
      <c r="ED51">
        <v>4912</v>
      </c>
      <c r="EE51">
        <v>11266</v>
      </c>
      <c r="EF51">
        <v>13174</v>
      </c>
      <c r="EI51">
        <v>72935</v>
      </c>
      <c r="EJ51">
        <v>43207</v>
      </c>
      <c r="EK51">
        <v>2114</v>
      </c>
      <c r="EL51">
        <v>2277</v>
      </c>
      <c r="EM51">
        <v>1892</v>
      </c>
      <c r="EN51">
        <v>2215</v>
      </c>
      <c r="EO51">
        <v>1698</v>
      </c>
      <c r="EP51">
        <v>8397</v>
      </c>
      <c r="EQ51">
        <v>44648</v>
      </c>
      <c r="ER51">
        <v>49974</v>
      </c>
      <c r="ES51">
        <v>9298</v>
      </c>
      <c r="ET51">
        <v>22096</v>
      </c>
      <c r="EU51">
        <v>13907</v>
      </c>
      <c r="EV51">
        <v>3511</v>
      </c>
      <c r="EW51">
        <v>18580</v>
      </c>
      <c r="EX51">
        <v>49974</v>
      </c>
    </row>
    <row r="52" spans="1:154" x14ac:dyDescent="0.2">
      <c r="A52" t="s">
        <v>388</v>
      </c>
      <c r="B52" t="s">
        <v>370</v>
      </c>
      <c r="H52">
        <v>94030</v>
      </c>
      <c r="I52">
        <v>8818</v>
      </c>
      <c r="J52">
        <v>24433</v>
      </c>
      <c r="K52">
        <v>2474</v>
      </c>
      <c r="L52">
        <v>19317</v>
      </c>
      <c r="M52">
        <v>1893</v>
      </c>
      <c r="N52">
        <v>34738</v>
      </c>
      <c r="O52">
        <v>4913</v>
      </c>
      <c r="P52">
        <v>34021</v>
      </c>
      <c r="Q52">
        <v>1048</v>
      </c>
      <c r="R52">
        <v>36017</v>
      </c>
      <c r="S52">
        <v>1296</v>
      </c>
      <c r="T52">
        <v>36749</v>
      </c>
      <c r="U52">
        <v>1822</v>
      </c>
      <c r="V52">
        <v>752</v>
      </c>
      <c r="W52">
        <v>363</v>
      </c>
      <c r="X52">
        <v>3394</v>
      </c>
      <c r="Y52">
        <v>223</v>
      </c>
      <c r="Z52">
        <v>10203</v>
      </c>
      <c r="AA52">
        <v>3908</v>
      </c>
      <c r="AB52">
        <v>6827</v>
      </c>
      <c r="AC52">
        <v>1189</v>
      </c>
      <c r="AD52">
        <v>15581</v>
      </c>
      <c r="AE52">
        <v>5745</v>
      </c>
      <c r="AF52">
        <v>34849</v>
      </c>
      <c r="AG52">
        <v>975</v>
      </c>
      <c r="AH52">
        <v>79759</v>
      </c>
      <c r="AI52">
        <v>3587</v>
      </c>
      <c r="AJ52">
        <v>14271</v>
      </c>
      <c r="AK52">
        <v>5231</v>
      </c>
      <c r="AL52">
        <v>5108</v>
      </c>
      <c r="AM52">
        <v>672</v>
      </c>
      <c r="AN52">
        <v>9163</v>
      </c>
      <c r="AO52">
        <v>4559</v>
      </c>
      <c r="AP52">
        <v>45167</v>
      </c>
      <c r="AQ52">
        <v>4962</v>
      </c>
      <c r="AR52">
        <v>48863</v>
      </c>
      <c r="AS52">
        <v>3856</v>
      </c>
      <c r="AT52">
        <v>14296</v>
      </c>
      <c r="AU52">
        <v>1174</v>
      </c>
      <c r="AV52">
        <v>79734</v>
      </c>
      <c r="AW52">
        <v>7644</v>
      </c>
      <c r="AX52">
        <v>9952</v>
      </c>
      <c r="AY52">
        <v>2372</v>
      </c>
      <c r="AZ52">
        <v>15761</v>
      </c>
      <c r="BA52">
        <v>1816</v>
      </c>
      <c r="BB52">
        <v>12594</v>
      </c>
      <c r="BC52">
        <v>802</v>
      </c>
      <c r="BD52">
        <v>28087</v>
      </c>
      <c r="BE52">
        <v>466</v>
      </c>
      <c r="BF52">
        <v>12310</v>
      </c>
      <c r="BG52">
        <v>1612</v>
      </c>
      <c r="BH52">
        <v>49939</v>
      </c>
      <c r="BI52">
        <v>4472</v>
      </c>
      <c r="BJ52">
        <v>47357</v>
      </c>
      <c r="BK52">
        <v>4160</v>
      </c>
      <c r="BL52">
        <v>2582</v>
      </c>
      <c r="BM52">
        <v>312</v>
      </c>
      <c r="BN52">
        <v>38510</v>
      </c>
      <c r="BO52">
        <v>2925</v>
      </c>
      <c r="BP52">
        <v>12463</v>
      </c>
      <c r="BQ52">
        <v>1981</v>
      </c>
      <c r="BR52">
        <v>11276</v>
      </c>
      <c r="BS52">
        <v>1178</v>
      </c>
      <c r="BT52">
        <v>20559</v>
      </c>
      <c r="BU52">
        <v>2608</v>
      </c>
      <c r="BV52">
        <v>62249</v>
      </c>
      <c r="BW52">
        <v>6084</v>
      </c>
      <c r="BX52">
        <v>11222</v>
      </c>
      <c r="BY52">
        <v>126</v>
      </c>
      <c r="BZ52">
        <v>6828</v>
      </c>
      <c r="CA52">
        <v>487</v>
      </c>
      <c r="CB52">
        <v>13731</v>
      </c>
      <c r="CC52">
        <v>2121</v>
      </c>
      <c r="CD52">
        <v>7077</v>
      </c>
      <c r="CE52">
        <v>754</v>
      </c>
      <c r="CF52">
        <v>21000</v>
      </c>
      <c r="CG52">
        <v>1670</v>
      </c>
      <c r="CH52">
        <v>15206</v>
      </c>
      <c r="CI52">
        <v>1715</v>
      </c>
      <c r="CJ52">
        <v>9392</v>
      </c>
      <c r="CK52">
        <v>1166</v>
      </c>
      <c r="CL52">
        <v>9574</v>
      </c>
      <c r="CM52">
        <v>779</v>
      </c>
      <c r="CN52">
        <v>11222</v>
      </c>
      <c r="CO52">
        <v>126</v>
      </c>
      <c r="CP52">
        <v>8818</v>
      </c>
      <c r="CQ52">
        <v>85212</v>
      </c>
      <c r="CR52">
        <v>55160</v>
      </c>
      <c r="CS52">
        <v>38042</v>
      </c>
      <c r="CT52">
        <v>74540</v>
      </c>
      <c r="CU52">
        <v>16912</v>
      </c>
      <c r="CV52">
        <v>7889</v>
      </c>
      <c r="CW52">
        <v>11179</v>
      </c>
      <c r="CX52">
        <v>6167</v>
      </c>
      <c r="CY52">
        <v>2789</v>
      </c>
      <c r="CZ52">
        <v>595</v>
      </c>
      <c r="DA52">
        <v>1611</v>
      </c>
      <c r="DB52">
        <v>687</v>
      </c>
      <c r="DC52">
        <v>1333</v>
      </c>
      <c r="DD52">
        <v>440</v>
      </c>
      <c r="DE52">
        <v>45</v>
      </c>
      <c r="DF52">
        <v>3261</v>
      </c>
      <c r="DG52">
        <v>2636</v>
      </c>
      <c r="DH52">
        <v>802</v>
      </c>
      <c r="DI52">
        <v>3773</v>
      </c>
      <c r="DJ52">
        <v>2777</v>
      </c>
      <c r="DK52">
        <v>1085</v>
      </c>
      <c r="DL52">
        <v>3236</v>
      </c>
      <c r="DM52">
        <v>7963</v>
      </c>
      <c r="DN52">
        <v>14511</v>
      </c>
      <c r="DO52">
        <v>3634</v>
      </c>
      <c r="DP52">
        <v>2256</v>
      </c>
      <c r="DQ52">
        <v>3808</v>
      </c>
      <c r="DR52">
        <v>2961</v>
      </c>
      <c r="DS52">
        <v>1522</v>
      </c>
      <c r="DT52">
        <v>8669</v>
      </c>
      <c r="DU52">
        <v>43267</v>
      </c>
      <c r="DV52">
        <v>9782</v>
      </c>
      <c r="DW52">
        <v>3300</v>
      </c>
      <c r="DX52">
        <v>4334</v>
      </c>
      <c r="DY52">
        <v>886</v>
      </c>
      <c r="DZ52">
        <v>11192</v>
      </c>
      <c r="EA52">
        <v>413</v>
      </c>
      <c r="EB52">
        <v>7761</v>
      </c>
      <c r="EC52">
        <v>17959</v>
      </c>
      <c r="ED52">
        <v>3534</v>
      </c>
      <c r="EE52">
        <v>9660</v>
      </c>
      <c r="EF52">
        <v>9504</v>
      </c>
      <c r="EI52">
        <v>42641</v>
      </c>
      <c r="EJ52">
        <v>50367</v>
      </c>
      <c r="EK52">
        <v>3434</v>
      </c>
      <c r="EL52">
        <v>2611</v>
      </c>
      <c r="EM52">
        <v>2733</v>
      </c>
      <c r="EN52">
        <v>2552</v>
      </c>
      <c r="EO52">
        <v>1767</v>
      </c>
      <c r="EP52">
        <v>9161</v>
      </c>
      <c r="EQ52">
        <v>37908</v>
      </c>
      <c r="ER52">
        <v>43267</v>
      </c>
      <c r="ES52">
        <v>10448</v>
      </c>
      <c r="ET52">
        <v>19329</v>
      </c>
      <c r="EU52">
        <v>11271</v>
      </c>
      <c r="EV52">
        <v>1722</v>
      </c>
      <c r="EW52">
        <v>13490</v>
      </c>
      <c r="EX52">
        <v>43267</v>
      </c>
    </row>
    <row r="53" spans="1:154" x14ac:dyDescent="0.2">
      <c r="A53" t="s">
        <v>389</v>
      </c>
      <c r="B53" t="s">
        <v>370</v>
      </c>
      <c r="H53">
        <v>108852</v>
      </c>
      <c r="I53">
        <v>8345</v>
      </c>
      <c r="J53">
        <v>33186</v>
      </c>
      <c r="K53">
        <v>3876</v>
      </c>
      <c r="L53">
        <v>23128</v>
      </c>
      <c r="M53">
        <v>2893</v>
      </c>
      <c r="N53">
        <v>40848</v>
      </c>
      <c r="O53">
        <v>3559</v>
      </c>
      <c r="P53">
        <v>33916</v>
      </c>
      <c r="Q53">
        <v>857</v>
      </c>
      <c r="R53">
        <v>32944</v>
      </c>
      <c r="S53">
        <v>981</v>
      </c>
      <c r="T53">
        <v>56230</v>
      </c>
      <c r="U53">
        <v>4098</v>
      </c>
      <c r="V53">
        <v>472</v>
      </c>
      <c r="W53">
        <v>211</v>
      </c>
      <c r="X53">
        <v>3132</v>
      </c>
      <c r="Y53">
        <v>136</v>
      </c>
      <c r="Z53">
        <v>8145</v>
      </c>
      <c r="AA53">
        <v>2356</v>
      </c>
      <c r="AB53">
        <v>7929</v>
      </c>
      <c r="AC53">
        <v>563</v>
      </c>
      <c r="AD53">
        <v>12450</v>
      </c>
      <c r="AE53">
        <v>3032</v>
      </c>
      <c r="AF53">
        <v>31471</v>
      </c>
      <c r="AG53">
        <v>880</v>
      </c>
      <c r="AH53">
        <v>98420</v>
      </c>
      <c r="AI53">
        <v>5531</v>
      </c>
      <c r="AJ53">
        <v>10432</v>
      </c>
      <c r="AK53">
        <v>2814</v>
      </c>
      <c r="AL53">
        <v>4435</v>
      </c>
      <c r="AM53">
        <v>499</v>
      </c>
      <c r="AN53">
        <v>5997</v>
      </c>
      <c r="AO53">
        <v>2315</v>
      </c>
      <c r="AP53">
        <v>51328</v>
      </c>
      <c r="AQ53">
        <v>4683</v>
      </c>
      <c r="AR53">
        <v>57524</v>
      </c>
      <c r="AS53">
        <v>3662</v>
      </c>
      <c r="AT53">
        <v>19123</v>
      </c>
      <c r="AU53">
        <v>1027</v>
      </c>
      <c r="AV53">
        <v>89729</v>
      </c>
      <c r="AW53">
        <v>7318</v>
      </c>
      <c r="AX53">
        <v>11155</v>
      </c>
      <c r="AY53">
        <v>1688</v>
      </c>
      <c r="AZ53">
        <v>20246</v>
      </c>
      <c r="BA53">
        <v>2072</v>
      </c>
      <c r="BB53">
        <v>16953</v>
      </c>
      <c r="BC53">
        <v>1505</v>
      </c>
      <c r="BD53">
        <v>26045</v>
      </c>
      <c r="BE53">
        <v>876</v>
      </c>
      <c r="BF53">
        <v>15335</v>
      </c>
      <c r="BG53">
        <v>2010</v>
      </c>
      <c r="BH53">
        <v>55884</v>
      </c>
      <c r="BI53">
        <v>5161</v>
      </c>
      <c r="BJ53">
        <v>52344</v>
      </c>
      <c r="BK53">
        <v>4650</v>
      </c>
      <c r="BL53">
        <v>3540</v>
      </c>
      <c r="BM53">
        <v>511</v>
      </c>
      <c r="BN53">
        <v>41001</v>
      </c>
      <c r="BO53">
        <v>3222</v>
      </c>
      <c r="BP53">
        <v>15355</v>
      </c>
      <c r="BQ53">
        <v>1928</v>
      </c>
      <c r="BR53">
        <v>14863</v>
      </c>
      <c r="BS53">
        <v>2021</v>
      </c>
      <c r="BT53">
        <v>24022</v>
      </c>
      <c r="BU53">
        <v>1088</v>
      </c>
      <c r="BV53">
        <v>71219</v>
      </c>
      <c r="BW53">
        <v>7171</v>
      </c>
      <c r="BX53">
        <v>13611</v>
      </c>
      <c r="BY53">
        <v>86</v>
      </c>
      <c r="BZ53">
        <v>8815</v>
      </c>
      <c r="CA53">
        <v>239</v>
      </c>
      <c r="CB53">
        <v>15207</v>
      </c>
      <c r="CC53">
        <v>849</v>
      </c>
      <c r="CD53">
        <v>10431</v>
      </c>
      <c r="CE53">
        <v>1116</v>
      </c>
      <c r="CF53">
        <v>20678</v>
      </c>
      <c r="CG53">
        <v>2197</v>
      </c>
      <c r="CH53">
        <v>15906</v>
      </c>
      <c r="CI53">
        <v>1816</v>
      </c>
      <c r="CJ53">
        <v>11083</v>
      </c>
      <c r="CK53">
        <v>1097</v>
      </c>
      <c r="CL53">
        <v>13121</v>
      </c>
      <c r="CM53">
        <v>945</v>
      </c>
      <c r="CN53">
        <v>13611</v>
      </c>
      <c r="CO53">
        <v>86</v>
      </c>
      <c r="CP53">
        <v>8345</v>
      </c>
      <c r="CQ53">
        <v>100507</v>
      </c>
      <c r="CR53">
        <v>60108</v>
      </c>
      <c r="CS53">
        <v>50762</v>
      </c>
      <c r="CT53">
        <v>88279</v>
      </c>
      <c r="CU53">
        <v>14033</v>
      </c>
      <c r="CV53">
        <v>5133</v>
      </c>
      <c r="CW53">
        <v>8287</v>
      </c>
      <c r="CX53">
        <v>3606</v>
      </c>
      <c r="CY53">
        <v>2119</v>
      </c>
      <c r="CZ53">
        <v>517</v>
      </c>
      <c r="DA53">
        <v>2027</v>
      </c>
      <c r="DB53">
        <v>761</v>
      </c>
      <c r="DC53">
        <v>1600</v>
      </c>
      <c r="DD53">
        <v>249</v>
      </c>
      <c r="DE53">
        <v>121</v>
      </c>
      <c r="DF53">
        <v>3216</v>
      </c>
      <c r="DG53">
        <v>2507</v>
      </c>
      <c r="DH53">
        <v>1070</v>
      </c>
      <c r="DI53">
        <v>4271</v>
      </c>
      <c r="DJ53">
        <v>4428</v>
      </c>
      <c r="DK53">
        <v>998</v>
      </c>
      <c r="DL53">
        <v>3652</v>
      </c>
      <c r="DM53">
        <v>9161</v>
      </c>
      <c r="DN53">
        <v>14604</v>
      </c>
      <c r="DO53">
        <v>4581</v>
      </c>
      <c r="DP53">
        <v>2218</v>
      </c>
      <c r="DQ53">
        <v>4049</v>
      </c>
      <c r="DR53">
        <v>3892</v>
      </c>
      <c r="DS53">
        <v>3127</v>
      </c>
      <c r="DT53">
        <v>13133</v>
      </c>
      <c r="DU53">
        <v>52218</v>
      </c>
      <c r="DV53">
        <v>10298</v>
      </c>
      <c r="DW53">
        <v>3497</v>
      </c>
      <c r="DX53">
        <v>4108</v>
      </c>
      <c r="DY53">
        <v>839</v>
      </c>
      <c r="DZ53">
        <v>14832</v>
      </c>
      <c r="EA53">
        <v>392</v>
      </c>
      <c r="EB53">
        <v>11372</v>
      </c>
      <c r="EC53">
        <v>22980</v>
      </c>
      <c r="ED53">
        <v>4483</v>
      </c>
      <c r="EE53">
        <v>12113</v>
      </c>
      <c r="EF53">
        <v>11311</v>
      </c>
      <c r="EI53">
        <v>42998</v>
      </c>
      <c r="EJ53">
        <v>65166</v>
      </c>
      <c r="EK53">
        <v>3784</v>
      </c>
      <c r="EL53">
        <v>3336</v>
      </c>
      <c r="EM53">
        <v>3020</v>
      </c>
      <c r="EN53">
        <v>3635</v>
      </c>
      <c r="EO53">
        <v>2971</v>
      </c>
      <c r="EP53">
        <v>13710</v>
      </c>
      <c r="EQ53">
        <v>44575</v>
      </c>
      <c r="ER53">
        <v>52218</v>
      </c>
      <c r="ES53">
        <v>14548</v>
      </c>
      <c r="ET53">
        <v>24276</v>
      </c>
      <c r="EU53">
        <v>10941</v>
      </c>
      <c r="EV53">
        <v>1607</v>
      </c>
      <c r="EW53">
        <v>13394</v>
      </c>
      <c r="EX53">
        <v>52218</v>
      </c>
    </row>
    <row r="54" spans="1:154" x14ac:dyDescent="0.2">
      <c r="A54" t="s">
        <v>390</v>
      </c>
      <c r="B54" t="s">
        <v>370</v>
      </c>
      <c r="H54">
        <v>122289</v>
      </c>
      <c r="I54">
        <v>4174</v>
      </c>
      <c r="J54">
        <v>5826</v>
      </c>
      <c r="K54">
        <v>769</v>
      </c>
      <c r="L54">
        <v>3411</v>
      </c>
      <c r="M54">
        <v>318</v>
      </c>
      <c r="N54">
        <v>20344</v>
      </c>
      <c r="O54">
        <v>1553</v>
      </c>
      <c r="P54">
        <v>95832</v>
      </c>
      <c r="Q54">
        <v>1852</v>
      </c>
      <c r="R54">
        <v>67757</v>
      </c>
      <c r="S54">
        <v>1116</v>
      </c>
      <c r="T54">
        <v>9698</v>
      </c>
      <c r="U54">
        <v>677</v>
      </c>
      <c r="V54">
        <v>270</v>
      </c>
      <c r="W54">
        <v>17</v>
      </c>
      <c r="X54">
        <v>32362</v>
      </c>
      <c r="Y54">
        <v>1502</v>
      </c>
      <c r="Z54">
        <v>2717</v>
      </c>
      <c r="AA54">
        <v>632</v>
      </c>
      <c r="AB54">
        <v>9414</v>
      </c>
      <c r="AC54">
        <v>230</v>
      </c>
      <c r="AD54">
        <v>6472</v>
      </c>
      <c r="AE54">
        <v>761</v>
      </c>
      <c r="AF54">
        <v>66710</v>
      </c>
      <c r="AG54">
        <v>1023</v>
      </c>
      <c r="AH54">
        <v>93142</v>
      </c>
      <c r="AI54">
        <v>1795</v>
      </c>
      <c r="AJ54">
        <v>29147</v>
      </c>
      <c r="AK54">
        <v>2379</v>
      </c>
      <c r="AL54">
        <v>20164</v>
      </c>
      <c r="AM54">
        <v>611</v>
      </c>
      <c r="AN54">
        <v>8983</v>
      </c>
      <c r="AO54">
        <v>1768</v>
      </c>
      <c r="AP54">
        <v>61229</v>
      </c>
      <c r="AQ54">
        <v>2160</v>
      </c>
      <c r="AR54">
        <v>61060</v>
      </c>
      <c r="AS54">
        <v>2014</v>
      </c>
      <c r="AT54">
        <v>10038</v>
      </c>
      <c r="AU54">
        <v>283</v>
      </c>
      <c r="AV54">
        <v>112251</v>
      </c>
      <c r="AW54">
        <v>3891</v>
      </c>
      <c r="AX54">
        <v>3072</v>
      </c>
      <c r="AY54">
        <v>591</v>
      </c>
      <c r="AZ54">
        <v>8473</v>
      </c>
      <c r="BA54">
        <v>736</v>
      </c>
      <c r="BB54">
        <v>12331</v>
      </c>
      <c r="BC54">
        <v>331</v>
      </c>
      <c r="BD54">
        <v>58066</v>
      </c>
      <c r="BE54">
        <v>1073</v>
      </c>
      <c r="BF54">
        <v>11929</v>
      </c>
      <c r="BG54">
        <v>953</v>
      </c>
      <c r="BH54">
        <v>56227</v>
      </c>
      <c r="BI54">
        <v>1945</v>
      </c>
      <c r="BJ54">
        <v>54742</v>
      </c>
      <c r="BK54">
        <v>1772</v>
      </c>
      <c r="BL54">
        <v>1485</v>
      </c>
      <c r="BM54">
        <v>173</v>
      </c>
      <c r="BN54">
        <v>43762</v>
      </c>
      <c r="BO54">
        <v>1189</v>
      </c>
      <c r="BP54">
        <v>13548</v>
      </c>
      <c r="BQ54">
        <v>882</v>
      </c>
      <c r="BR54">
        <v>10846</v>
      </c>
      <c r="BS54">
        <v>827</v>
      </c>
      <c r="BT54">
        <v>33155</v>
      </c>
      <c r="BU54">
        <v>1007</v>
      </c>
      <c r="BV54">
        <v>68156</v>
      </c>
      <c r="BW54">
        <v>2898</v>
      </c>
      <c r="BX54">
        <v>20978</v>
      </c>
      <c r="BY54">
        <v>269</v>
      </c>
      <c r="BZ54">
        <v>7097</v>
      </c>
      <c r="CA54">
        <v>205</v>
      </c>
      <c r="CB54">
        <v>26058</v>
      </c>
      <c r="CC54">
        <v>802</v>
      </c>
      <c r="CD54">
        <v>7192</v>
      </c>
      <c r="CE54">
        <v>436</v>
      </c>
      <c r="CF54">
        <v>8585</v>
      </c>
      <c r="CG54">
        <v>665</v>
      </c>
      <c r="CH54">
        <v>16387</v>
      </c>
      <c r="CI54">
        <v>759</v>
      </c>
      <c r="CJ54">
        <v>18977</v>
      </c>
      <c r="CK54">
        <v>533</v>
      </c>
      <c r="CL54">
        <v>17015</v>
      </c>
      <c r="CM54">
        <v>505</v>
      </c>
      <c r="CN54">
        <v>20978</v>
      </c>
      <c r="CO54">
        <v>269</v>
      </c>
      <c r="CP54">
        <v>4174</v>
      </c>
      <c r="CQ54">
        <v>118115</v>
      </c>
      <c r="CR54">
        <v>106653</v>
      </c>
      <c r="CS54">
        <v>27967</v>
      </c>
      <c r="CT54">
        <v>82736</v>
      </c>
      <c r="CU54">
        <v>35160</v>
      </c>
      <c r="CV54">
        <v>9649</v>
      </c>
      <c r="CW54">
        <v>3846</v>
      </c>
      <c r="CX54">
        <v>1159</v>
      </c>
      <c r="CY54">
        <v>9276</v>
      </c>
      <c r="CZ54">
        <v>1741</v>
      </c>
      <c r="DA54">
        <v>18845</v>
      </c>
      <c r="DB54">
        <v>6080</v>
      </c>
      <c r="DC54">
        <v>3193</v>
      </c>
      <c r="DD54">
        <v>669</v>
      </c>
      <c r="DE54">
        <v>337</v>
      </c>
      <c r="DF54">
        <v>2936</v>
      </c>
      <c r="DG54">
        <v>4102</v>
      </c>
      <c r="DH54">
        <v>721</v>
      </c>
      <c r="DI54">
        <v>4056</v>
      </c>
      <c r="DJ54">
        <v>1873</v>
      </c>
      <c r="DK54">
        <v>1218</v>
      </c>
      <c r="DL54">
        <v>4298</v>
      </c>
      <c r="DM54">
        <v>14779</v>
      </c>
      <c r="DN54">
        <v>15304</v>
      </c>
      <c r="DO54">
        <v>3243</v>
      </c>
      <c r="DP54">
        <v>2516</v>
      </c>
      <c r="DQ54">
        <v>6098</v>
      </c>
      <c r="DR54">
        <v>726</v>
      </c>
      <c r="DS54">
        <v>444</v>
      </c>
      <c r="DT54">
        <v>1270</v>
      </c>
      <c r="DU54">
        <v>42398</v>
      </c>
      <c r="DV54">
        <v>29592</v>
      </c>
      <c r="DW54">
        <v>14119</v>
      </c>
      <c r="DX54">
        <v>1528</v>
      </c>
      <c r="DY54">
        <v>496</v>
      </c>
      <c r="DZ54">
        <v>4499</v>
      </c>
      <c r="EA54">
        <v>532</v>
      </c>
      <c r="EB54">
        <v>2992</v>
      </c>
      <c r="EC54">
        <v>6779</v>
      </c>
      <c r="ED54">
        <v>1447</v>
      </c>
      <c r="EE54">
        <v>3959</v>
      </c>
      <c r="EF54">
        <v>17448</v>
      </c>
      <c r="EI54">
        <v>102968</v>
      </c>
      <c r="EJ54">
        <v>19660</v>
      </c>
      <c r="EK54">
        <v>734</v>
      </c>
      <c r="EL54">
        <v>1261</v>
      </c>
      <c r="EM54">
        <v>965</v>
      </c>
      <c r="EN54">
        <v>841</v>
      </c>
      <c r="EO54">
        <v>654</v>
      </c>
      <c r="EP54">
        <v>3855</v>
      </c>
      <c r="EQ54">
        <v>41105</v>
      </c>
      <c r="ER54">
        <v>42398</v>
      </c>
      <c r="ES54">
        <v>1111</v>
      </c>
      <c r="ET54">
        <v>9432</v>
      </c>
      <c r="EU54">
        <v>18455</v>
      </c>
      <c r="EV54">
        <v>8409</v>
      </c>
      <c r="EW54">
        <v>31855</v>
      </c>
      <c r="EX54">
        <v>42398</v>
      </c>
    </row>
    <row r="55" spans="1:154" x14ac:dyDescent="0.2">
      <c r="A55" t="s">
        <v>391</v>
      </c>
      <c r="B55" t="s">
        <v>370</v>
      </c>
      <c r="H55">
        <v>102782</v>
      </c>
      <c r="I55">
        <v>4717</v>
      </c>
      <c r="J55">
        <v>10767</v>
      </c>
      <c r="K55">
        <v>1115</v>
      </c>
      <c r="L55">
        <v>7777</v>
      </c>
      <c r="M55">
        <v>772</v>
      </c>
      <c r="N55">
        <v>22879</v>
      </c>
      <c r="O55">
        <v>1996</v>
      </c>
      <c r="P55">
        <v>68878</v>
      </c>
      <c r="Q55">
        <v>1572</v>
      </c>
      <c r="R55">
        <v>44439</v>
      </c>
      <c r="S55">
        <v>918</v>
      </c>
      <c r="T55">
        <v>29404</v>
      </c>
      <c r="U55">
        <v>939</v>
      </c>
      <c r="V55">
        <v>267</v>
      </c>
      <c r="W55">
        <v>0</v>
      </c>
      <c r="X55">
        <v>12269</v>
      </c>
      <c r="Y55">
        <v>665</v>
      </c>
      <c r="Z55">
        <v>4724</v>
      </c>
      <c r="AA55">
        <v>989</v>
      </c>
      <c r="AB55">
        <v>11638</v>
      </c>
      <c r="AC55">
        <v>1206</v>
      </c>
      <c r="AD55">
        <v>10448</v>
      </c>
      <c r="AE55">
        <v>1966</v>
      </c>
      <c r="AF55">
        <v>43413</v>
      </c>
      <c r="AG55">
        <v>745</v>
      </c>
      <c r="AH55">
        <v>81189</v>
      </c>
      <c r="AI55">
        <v>2057</v>
      </c>
      <c r="AJ55">
        <v>21593</v>
      </c>
      <c r="AK55">
        <v>2660</v>
      </c>
      <c r="AL55">
        <v>13976</v>
      </c>
      <c r="AM55">
        <v>601</v>
      </c>
      <c r="AN55">
        <v>7617</v>
      </c>
      <c r="AO55">
        <v>2059</v>
      </c>
      <c r="AP55">
        <v>49532</v>
      </c>
      <c r="AQ55">
        <v>2720</v>
      </c>
      <c r="AR55">
        <v>53250</v>
      </c>
      <c r="AS55">
        <v>1997</v>
      </c>
      <c r="AT55">
        <v>10831</v>
      </c>
      <c r="AU55">
        <v>224</v>
      </c>
      <c r="AV55">
        <v>91951</v>
      </c>
      <c r="AW55">
        <v>4493</v>
      </c>
      <c r="AX55">
        <v>3150</v>
      </c>
      <c r="AY55">
        <v>804</v>
      </c>
      <c r="AZ55">
        <v>8523</v>
      </c>
      <c r="BA55">
        <v>927</v>
      </c>
      <c r="BB55">
        <v>13984</v>
      </c>
      <c r="BC55">
        <v>808</v>
      </c>
      <c r="BD55">
        <v>45257</v>
      </c>
      <c r="BE55">
        <v>824</v>
      </c>
      <c r="BF55">
        <v>8900</v>
      </c>
      <c r="BG55">
        <v>736</v>
      </c>
      <c r="BH55">
        <v>52941</v>
      </c>
      <c r="BI55">
        <v>3060</v>
      </c>
      <c r="BJ55">
        <v>50740</v>
      </c>
      <c r="BK55">
        <v>2566</v>
      </c>
      <c r="BL55">
        <v>2201</v>
      </c>
      <c r="BM55">
        <v>494</v>
      </c>
      <c r="BN55">
        <v>38457</v>
      </c>
      <c r="BO55">
        <v>1807</v>
      </c>
      <c r="BP55">
        <v>15653</v>
      </c>
      <c r="BQ55">
        <v>1441</v>
      </c>
      <c r="BR55">
        <v>7731</v>
      </c>
      <c r="BS55">
        <v>548</v>
      </c>
      <c r="BT55">
        <v>23205</v>
      </c>
      <c r="BU55">
        <v>790</v>
      </c>
      <c r="BV55">
        <v>61841</v>
      </c>
      <c r="BW55">
        <v>3796</v>
      </c>
      <c r="BX55">
        <v>17736</v>
      </c>
      <c r="BY55">
        <v>131</v>
      </c>
      <c r="BZ55">
        <v>6922</v>
      </c>
      <c r="CA55">
        <v>179</v>
      </c>
      <c r="CB55">
        <v>16283</v>
      </c>
      <c r="CC55">
        <v>611</v>
      </c>
      <c r="CD55">
        <v>8663</v>
      </c>
      <c r="CE55">
        <v>564</v>
      </c>
      <c r="CF55">
        <v>12889</v>
      </c>
      <c r="CG55">
        <v>775</v>
      </c>
      <c r="CH55">
        <v>15033</v>
      </c>
      <c r="CI55">
        <v>1306</v>
      </c>
      <c r="CJ55">
        <v>12464</v>
      </c>
      <c r="CK55">
        <v>574</v>
      </c>
      <c r="CL55">
        <v>12792</v>
      </c>
      <c r="CM55">
        <v>577</v>
      </c>
      <c r="CN55">
        <v>17736</v>
      </c>
      <c r="CO55">
        <v>131</v>
      </c>
      <c r="CP55">
        <v>4717</v>
      </c>
      <c r="CQ55">
        <v>98065</v>
      </c>
      <c r="CR55">
        <v>82565</v>
      </c>
      <c r="CS55">
        <v>31172</v>
      </c>
      <c r="CT55">
        <v>72874</v>
      </c>
      <c r="CU55">
        <v>25240</v>
      </c>
      <c r="CV55">
        <v>8563</v>
      </c>
      <c r="CW55">
        <v>7028</v>
      </c>
      <c r="CX55">
        <v>2722</v>
      </c>
      <c r="CY55">
        <v>7253</v>
      </c>
      <c r="CZ55">
        <v>1524</v>
      </c>
      <c r="DA55">
        <v>6956</v>
      </c>
      <c r="DB55">
        <v>3386</v>
      </c>
      <c r="DC55">
        <v>4003</v>
      </c>
      <c r="DD55">
        <v>931</v>
      </c>
      <c r="DE55">
        <v>174</v>
      </c>
      <c r="DF55">
        <v>1830</v>
      </c>
      <c r="DG55">
        <v>2703</v>
      </c>
      <c r="DH55">
        <v>706</v>
      </c>
      <c r="DI55">
        <v>3803</v>
      </c>
      <c r="DJ55">
        <v>1871</v>
      </c>
      <c r="DK55">
        <v>1318</v>
      </c>
      <c r="DL55">
        <v>2964</v>
      </c>
      <c r="DM55">
        <v>11474</v>
      </c>
      <c r="DN55">
        <v>16017</v>
      </c>
      <c r="DO55">
        <v>4506</v>
      </c>
      <c r="DP55">
        <v>2658</v>
      </c>
      <c r="DQ55">
        <v>6020</v>
      </c>
      <c r="DR55">
        <v>1634</v>
      </c>
      <c r="DS55">
        <v>741</v>
      </c>
      <c r="DT55">
        <v>3257</v>
      </c>
      <c r="DU55">
        <v>40969</v>
      </c>
      <c r="DV55">
        <v>19813</v>
      </c>
      <c r="DW55">
        <v>7840</v>
      </c>
      <c r="DX55">
        <v>2449</v>
      </c>
      <c r="DY55">
        <v>631</v>
      </c>
      <c r="DZ55">
        <v>6519</v>
      </c>
      <c r="EA55">
        <v>431</v>
      </c>
      <c r="EB55">
        <v>4712</v>
      </c>
      <c r="EC55">
        <v>12188</v>
      </c>
      <c r="ED55">
        <v>2249</v>
      </c>
      <c r="EE55">
        <v>6387</v>
      </c>
      <c r="EF55">
        <v>12249</v>
      </c>
      <c r="EI55">
        <v>69572</v>
      </c>
      <c r="EJ55">
        <v>33727</v>
      </c>
      <c r="EK55">
        <v>2025</v>
      </c>
      <c r="EL55">
        <v>1771</v>
      </c>
      <c r="EM55">
        <v>2195</v>
      </c>
      <c r="EN55">
        <v>1814</v>
      </c>
      <c r="EO55">
        <v>1340</v>
      </c>
      <c r="EP55">
        <v>4892</v>
      </c>
      <c r="EQ55">
        <v>39221</v>
      </c>
      <c r="ER55">
        <v>40969</v>
      </c>
      <c r="ES55">
        <v>2396</v>
      </c>
      <c r="ET55">
        <v>14320</v>
      </c>
      <c r="EU55">
        <v>17266</v>
      </c>
      <c r="EV55">
        <v>5305</v>
      </c>
      <c r="EW55">
        <v>24253</v>
      </c>
      <c r="EX55">
        <v>40969</v>
      </c>
    </row>
    <row r="56" spans="1:154" x14ac:dyDescent="0.2">
      <c r="A56" t="s">
        <v>392</v>
      </c>
      <c r="B56" t="s">
        <v>370</v>
      </c>
      <c r="H56">
        <v>106524</v>
      </c>
      <c r="I56">
        <v>5127</v>
      </c>
      <c r="J56">
        <v>8033</v>
      </c>
      <c r="K56">
        <v>1094</v>
      </c>
      <c r="L56">
        <v>6219</v>
      </c>
      <c r="M56">
        <v>779</v>
      </c>
      <c r="N56">
        <v>25010</v>
      </c>
      <c r="O56">
        <v>2440</v>
      </c>
      <c r="P56">
        <v>72411</v>
      </c>
      <c r="Q56">
        <v>1566</v>
      </c>
      <c r="R56">
        <v>43100</v>
      </c>
      <c r="S56">
        <v>1059</v>
      </c>
      <c r="T56">
        <v>26483</v>
      </c>
      <c r="U56">
        <v>896</v>
      </c>
      <c r="V56">
        <v>554</v>
      </c>
      <c r="W56">
        <v>0</v>
      </c>
      <c r="X56">
        <v>19795</v>
      </c>
      <c r="Y56">
        <v>883</v>
      </c>
      <c r="Z56">
        <v>6930</v>
      </c>
      <c r="AA56">
        <v>1507</v>
      </c>
      <c r="AB56">
        <v>9645</v>
      </c>
      <c r="AC56">
        <v>782</v>
      </c>
      <c r="AD56">
        <v>11766</v>
      </c>
      <c r="AE56">
        <v>1984</v>
      </c>
      <c r="AF56">
        <v>42061</v>
      </c>
      <c r="AG56">
        <v>1000</v>
      </c>
      <c r="AH56">
        <v>80799</v>
      </c>
      <c r="AI56">
        <v>2067</v>
      </c>
      <c r="AJ56">
        <v>25725</v>
      </c>
      <c r="AK56">
        <v>3060</v>
      </c>
      <c r="AL56">
        <v>16185</v>
      </c>
      <c r="AM56">
        <v>757</v>
      </c>
      <c r="AN56">
        <v>9540</v>
      </c>
      <c r="AO56">
        <v>2303</v>
      </c>
      <c r="AP56">
        <v>51786</v>
      </c>
      <c r="AQ56">
        <v>2955</v>
      </c>
      <c r="AR56">
        <v>54738</v>
      </c>
      <c r="AS56">
        <v>2172</v>
      </c>
      <c r="AT56">
        <v>7894</v>
      </c>
      <c r="AU56">
        <v>273</v>
      </c>
      <c r="AV56">
        <v>98630</v>
      </c>
      <c r="AW56">
        <v>4854</v>
      </c>
      <c r="AX56">
        <v>4960</v>
      </c>
      <c r="AY56">
        <v>1180</v>
      </c>
      <c r="AZ56">
        <v>10345</v>
      </c>
      <c r="BA56">
        <v>1104</v>
      </c>
      <c r="BB56">
        <v>13280</v>
      </c>
      <c r="BC56">
        <v>646</v>
      </c>
      <c r="BD56">
        <v>41495</v>
      </c>
      <c r="BE56">
        <v>1109</v>
      </c>
      <c r="BF56">
        <v>10136</v>
      </c>
      <c r="BG56">
        <v>1413</v>
      </c>
      <c r="BH56">
        <v>56691</v>
      </c>
      <c r="BI56">
        <v>2953</v>
      </c>
      <c r="BJ56">
        <v>54677</v>
      </c>
      <c r="BK56">
        <v>2830</v>
      </c>
      <c r="BL56">
        <v>2014</v>
      </c>
      <c r="BM56">
        <v>123</v>
      </c>
      <c r="BN56">
        <v>44558</v>
      </c>
      <c r="BO56">
        <v>1954</v>
      </c>
      <c r="BP56">
        <v>13106</v>
      </c>
      <c r="BQ56">
        <v>1213</v>
      </c>
      <c r="BR56">
        <v>9163</v>
      </c>
      <c r="BS56">
        <v>1199</v>
      </c>
      <c r="BT56">
        <v>27946</v>
      </c>
      <c r="BU56">
        <v>627</v>
      </c>
      <c r="BV56">
        <v>66827</v>
      </c>
      <c r="BW56">
        <v>4366</v>
      </c>
      <c r="BX56">
        <v>11751</v>
      </c>
      <c r="BY56">
        <v>134</v>
      </c>
      <c r="BZ56">
        <v>8148</v>
      </c>
      <c r="CA56">
        <v>143</v>
      </c>
      <c r="CB56">
        <v>19798</v>
      </c>
      <c r="CC56">
        <v>484</v>
      </c>
      <c r="CD56">
        <v>8498</v>
      </c>
      <c r="CE56">
        <v>461</v>
      </c>
      <c r="CF56">
        <v>13713</v>
      </c>
      <c r="CG56">
        <v>1484</v>
      </c>
      <c r="CH56">
        <v>16898</v>
      </c>
      <c r="CI56">
        <v>961</v>
      </c>
      <c r="CJ56">
        <v>14219</v>
      </c>
      <c r="CK56">
        <v>795</v>
      </c>
      <c r="CL56">
        <v>13499</v>
      </c>
      <c r="CM56">
        <v>665</v>
      </c>
      <c r="CN56">
        <v>11751</v>
      </c>
      <c r="CO56">
        <v>134</v>
      </c>
      <c r="CP56">
        <v>5127</v>
      </c>
      <c r="CQ56">
        <v>101397</v>
      </c>
      <c r="CR56">
        <v>86489</v>
      </c>
      <c r="CS56">
        <v>24725</v>
      </c>
      <c r="CT56">
        <v>72704</v>
      </c>
      <c r="CU56">
        <v>29656</v>
      </c>
      <c r="CV56">
        <v>9879</v>
      </c>
      <c r="CW56">
        <v>8780</v>
      </c>
      <c r="CX56">
        <v>3904</v>
      </c>
      <c r="CY56">
        <v>8170</v>
      </c>
      <c r="CZ56">
        <v>2180</v>
      </c>
      <c r="DA56">
        <v>8954</v>
      </c>
      <c r="DB56">
        <v>3385</v>
      </c>
      <c r="DC56">
        <v>3752</v>
      </c>
      <c r="DD56">
        <v>410</v>
      </c>
      <c r="DE56">
        <v>131</v>
      </c>
      <c r="DF56">
        <v>3074</v>
      </c>
      <c r="DG56">
        <v>3233</v>
      </c>
      <c r="DH56">
        <v>836</v>
      </c>
      <c r="DI56">
        <v>4343</v>
      </c>
      <c r="DJ56">
        <v>2268</v>
      </c>
      <c r="DK56">
        <v>985</v>
      </c>
      <c r="DL56">
        <v>4040</v>
      </c>
      <c r="DM56">
        <v>11962</v>
      </c>
      <c r="DN56">
        <v>13722</v>
      </c>
      <c r="DO56">
        <v>4058</v>
      </c>
      <c r="DP56">
        <v>2594</v>
      </c>
      <c r="DQ56">
        <v>6870</v>
      </c>
      <c r="DR56">
        <v>1043</v>
      </c>
      <c r="DS56">
        <v>691</v>
      </c>
      <c r="DT56">
        <v>2301</v>
      </c>
      <c r="DU56">
        <v>37698</v>
      </c>
      <c r="DV56">
        <v>21193</v>
      </c>
      <c r="DW56">
        <v>10512</v>
      </c>
      <c r="DX56">
        <v>2425</v>
      </c>
      <c r="DY56">
        <v>638</v>
      </c>
      <c r="DZ56">
        <v>5411</v>
      </c>
      <c r="EA56">
        <v>688</v>
      </c>
      <c r="EB56">
        <v>3287</v>
      </c>
      <c r="EC56">
        <v>8669</v>
      </c>
      <c r="ED56">
        <v>1409</v>
      </c>
      <c r="EE56">
        <v>4821</v>
      </c>
      <c r="EF56">
        <v>14546</v>
      </c>
      <c r="EI56">
        <v>80207</v>
      </c>
      <c r="EJ56">
        <v>27449</v>
      </c>
      <c r="EK56">
        <v>1108</v>
      </c>
      <c r="EL56">
        <v>1760</v>
      </c>
      <c r="EM56">
        <v>1669</v>
      </c>
      <c r="EN56">
        <v>1379</v>
      </c>
      <c r="EO56">
        <v>1016</v>
      </c>
      <c r="EP56">
        <v>4224</v>
      </c>
      <c r="EQ56">
        <v>36668</v>
      </c>
      <c r="ER56">
        <v>37698</v>
      </c>
      <c r="ES56">
        <v>884</v>
      </c>
      <c r="ET56">
        <v>10943</v>
      </c>
      <c r="EU56">
        <v>16907</v>
      </c>
      <c r="EV56">
        <v>6095</v>
      </c>
      <c r="EW56">
        <v>25871</v>
      </c>
      <c r="EX56">
        <v>37698</v>
      </c>
    </row>
    <row r="57" spans="1:154" x14ac:dyDescent="0.2">
      <c r="A57" t="s">
        <v>393</v>
      </c>
      <c r="B57" t="s">
        <v>370</v>
      </c>
      <c r="H57">
        <v>114380</v>
      </c>
      <c r="I57">
        <v>2850</v>
      </c>
      <c r="J57">
        <v>6767</v>
      </c>
      <c r="K57">
        <v>530</v>
      </c>
      <c r="L57">
        <v>4635</v>
      </c>
      <c r="M57">
        <v>454</v>
      </c>
      <c r="N57">
        <v>20321</v>
      </c>
      <c r="O57">
        <v>1272</v>
      </c>
      <c r="P57">
        <v>86971</v>
      </c>
      <c r="Q57">
        <v>1046</v>
      </c>
      <c r="R57">
        <v>67172</v>
      </c>
      <c r="S57">
        <v>1059</v>
      </c>
      <c r="T57">
        <v>12029</v>
      </c>
      <c r="U57">
        <v>302</v>
      </c>
      <c r="V57">
        <v>237</v>
      </c>
      <c r="W57">
        <v>37</v>
      </c>
      <c r="X57">
        <v>15256</v>
      </c>
      <c r="Y57">
        <v>290</v>
      </c>
      <c r="Z57">
        <v>6736</v>
      </c>
      <c r="AA57">
        <v>703</v>
      </c>
      <c r="AB57">
        <v>12950</v>
      </c>
      <c r="AC57">
        <v>459</v>
      </c>
      <c r="AD57">
        <v>14806</v>
      </c>
      <c r="AE57">
        <v>1171</v>
      </c>
      <c r="AF57">
        <v>65271</v>
      </c>
      <c r="AG57">
        <v>934</v>
      </c>
      <c r="AH57">
        <v>89489</v>
      </c>
      <c r="AI57">
        <v>1488</v>
      </c>
      <c r="AJ57">
        <v>24891</v>
      </c>
      <c r="AK57">
        <v>1362</v>
      </c>
      <c r="AL57">
        <v>18223</v>
      </c>
      <c r="AM57">
        <v>565</v>
      </c>
      <c r="AN57">
        <v>6668</v>
      </c>
      <c r="AO57">
        <v>797</v>
      </c>
      <c r="AP57">
        <v>55729</v>
      </c>
      <c r="AQ57">
        <v>1565</v>
      </c>
      <c r="AR57">
        <v>58651</v>
      </c>
      <c r="AS57">
        <v>1285</v>
      </c>
      <c r="AT57">
        <v>10633</v>
      </c>
      <c r="AU57">
        <v>200</v>
      </c>
      <c r="AV57">
        <v>103747</v>
      </c>
      <c r="AW57">
        <v>2650</v>
      </c>
      <c r="AX57">
        <v>4065</v>
      </c>
      <c r="AY57">
        <v>392</v>
      </c>
      <c r="AZ57">
        <v>9779</v>
      </c>
      <c r="BA57">
        <v>519</v>
      </c>
      <c r="BB57">
        <v>15553</v>
      </c>
      <c r="BC57">
        <v>393</v>
      </c>
      <c r="BD57">
        <v>48176</v>
      </c>
      <c r="BE57">
        <v>611</v>
      </c>
      <c r="BF57">
        <v>10261</v>
      </c>
      <c r="BG57">
        <v>585</v>
      </c>
      <c r="BH57">
        <v>54729</v>
      </c>
      <c r="BI57">
        <v>1688</v>
      </c>
      <c r="BJ57">
        <v>52797</v>
      </c>
      <c r="BK57">
        <v>1573</v>
      </c>
      <c r="BL57">
        <v>1932</v>
      </c>
      <c r="BM57">
        <v>115</v>
      </c>
      <c r="BN57">
        <v>40952</v>
      </c>
      <c r="BO57">
        <v>1118</v>
      </c>
      <c r="BP57">
        <v>14588</v>
      </c>
      <c r="BQ57">
        <v>650</v>
      </c>
      <c r="BR57">
        <v>9450</v>
      </c>
      <c r="BS57">
        <v>505</v>
      </c>
      <c r="BT57">
        <v>29012</v>
      </c>
      <c r="BU57">
        <v>511</v>
      </c>
      <c r="BV57">
        <v>64990</v>
      </c>
      <c r="BW57">
        <v>2273</v>
      </c>
      <c r="BX57">
        <v>20378</v>
      </c>
      <c r="BY57">
        <v>66</v>
      </c>
      <c r="BZ57">
        <v>7368</v>
      </c>
      <c r="CA57">
        <v>151</v>
      </c>
      <c r="CB57">
        <v>21644</v>
      </c>
      <c r="CC57">
        <v>360</v>
      </c>
      <c r="CD57">
        <v>7795</v>
      </c>
      <c r="CE57">
        <v>424</v>
      </c>
      <c r="CF57">
        <v>7912</v>
      </c>
      <c r="CG57">
        <v>330</v>
      </c>
      <c r="CH57">
        <v>14933</v>
      </c>
      <c r="CI57">
        <v>565</v>
      </c>
      <c r="CJ57">
        <v>16116</v>
      </c>
      <c r="CK57">
        <v>680</v>
      </c>
      <c r="CL57">
        <v>18234</v>
      </c>
      <c r="CM57">
        <v>274</v>
      </c>
      <c r="CN57">
        <v>20378</v>
      </c>
      <c r="CO57">
        <v>66</v>
      </c>
      <c r="CP57">
        <v>2850</v>
      </c>
      <c r="CQ57">
        <v>111530</v>
      </c>
      <c r="CR57">
        <v>98883</v>
      </c>
      <c r="CS57">
        <v>29034</v>
      </c>
      <c r="CT57">
        <v>78795</v>
      </c>
      <c r="CU57">
        <v>30761</v>
      </c>
      <c r="CV57">
        <v>9079</v>
      </c>
      <c r="CW57">
        <v>10095</v>
      </c>
      <c r="CX57">
        <v>3534</v>
      </c>
      <c r="CY57">
        <v>8671</v>
      </c>
      <c r="CZ57">
        <v>1907</v>
      </c>
      <c r="DA57">
        <v>7668</v>
      </c>
      <c r="DB57">
        <v>2676</v>
      </c>
      <c r="DC57">
        <v>4327</v>
      </c>
      <c r="DD57">
        <v>962</v>
      </c>
      <c r="DE57">
        <v>517</v>
      </c>
      <c r="DF57">
        <v>4352</v>
      </c>
      <c r="DG57">
        <v>2369</v>
      </c>
      <c r="DH57">
        <v>666</v>
      </c>
      <c r="DI57">
        <v>4073</v>
      </c>
      <c r="DJ57">
        <v>1428</v>
      </c>
      <c r="DK57">
        <v>1260</v>
      </c>
      <c r="DL57">
        <v>4658</v>
      </c>
      <c r="DM57">
        <v>13624</v>
      </c>
      <c r="DN57">
        <v>12980</v>
      </c>
      <c r="DO57">
        <v>3561</v>
      </c>
      <c r="DP57">
        <v>3272</v>
      </c>
      <c r="DQ57">
        <v>7196</v>
      </c>
      <c r="DR57">
        <v>845</v>
      </c>
      <c r="DS57">
        <v>660</v>
      </c>
      <c r="DT57">
        <v>1345</v>
      </c>
      <c r="DU57">
        <v>38486</v>
      </c>
      <c r="DV57">
        <v>26677</v>
      </c>
      <c r="DW57">
        <v>11327</v>
      </c>
      <c r="DX57">
        <v>1461</v>
      </c>
      <c r="DY57">
        <v>416</v>
      </c>
      <c r="DZ57">
        <v>3501</v>
      </c>
      <c r="EA57">
        <v>595</v>
      </c>
      <c r="EB57">
        <v>2068</v>
      </c>
      <c r="EC57">
        <v>6847</v>
      </c>
      <c r="ED57">
        <v>1194</v>
      </c>
      <c r="EE57">
        <v>3074</v>
      </c>
      <c r="EF57">
        <v>14352</v>
      </c>
      <c r="EI57">
        <v>104676</v>
      </c>
      <c r="EJ57">
        <v>9580</v>
      </c>
      <c r="EK57">
        <v>443</v>
      </c>
      <c r="EL57">
        <v>222</v>
      </c>
      <c r="EM57">
        <v>382</v>
      </c>
      <c r="EN57">
        <v>175</v>
      </c>
      <c r="EO57">
        <v>192</v>
      </c>
      <c r="EP57">
        <v>1432</v>
      </c>
      <c r="EQ57">
        <v>37174</v>
      </c>
      <c r="ER57">
        <v>38486</v>
      </c>
      <c r="ES57">
        <v>850</v>
      </c>
      <c r="ET57">
        <v>6991</v>
      </c>
      <c r="EU57">
        <v>17949</v>
      </c>
      <c r="EV57">
        <v>8170</v>
      </c>
      <c r="EW57">
        <v>30645</v>
      </c>
      <c r="EX57">
        <v>38486</v>
      </c>
    </row>
    <row r="58" spans="1:154" x14ac:dyDescent="0.2">
      <c r="A58" t="s">
        <v>394</v>
      </c>
      <c r="B58" t="s">
        <v>370</v>
      </c>
      <c r="H58">
        <v>167235</v>
      </c>
      <c r="I58">
        <v>12955</v>
      </c>
      <c r="J58">
        <v>21590</v>
      </c>
      <c r="K58">
        <v>3453</v>
      </c>
      <c r="L58">
        <v>15275</v>
      </c>
      <c r="M58">
        <v>2870</v>
      </c>
      <c r="N58">
        <v>56744</v>
      </c>
      <c r="O58">
        <v>6386</v>
      </c>
      <c r="P58">
        <v>88816</v>
      </c>
      <c r="Q58">
        <v>3087</v>
      </c>
      <c r="R58">
        <v>45872</v>
      </c>
      <c r="S58">
        <v>3229</v>
      </c>
      <c r="T58">
        <v>39796</v>
      </c>
      <c r="U58">
        <v>2064</v>
      </c>
      <c r="V58">
        <v>1301</v>
      </c>
      <c r="W58">
        <v>20</v>
      </c>
      <c r="X58">
        <v>36593</v>
      </c>
      <c r="Y58">
        <v>1892</v>
      </c>
      <c r="Z58">
        <v>19902</v>
      </c>
      <c r="AA58">
        <v>3727</v>
      </c>
      <c r="AB58">
        <v>23766</v>
      </c>
      <c r="AC58">
        <v>2023</v>
      </c>
      <c r="AD58">
        <v>42815</v>
      </c>
      <c r="AE58">
        <v>7588</v>
      </c>
      <c r="AF58">
        <v>38303</v>
      </c>
      <c r="AG58">
        <v>1473</v>
      </c>
      <c r="AH58">
        <v>104074</v>
      </c>
      <c r="AI58">
        <v>4512</v>
      </c>
      <c r="AJ58">
        <v>63161</v>
      </c>
      <c r="AK58">
        <v>8443</v>
      </c>
      <c r="AL58">
        <v>38684</v>
      </c>
      <c r="AM58">
        <v>2365</v>
      </c>
      <c r="AN58">
        <v>24477</v>
      </c>
      <c r="AO58">
        <v>6078</v>
      </c>
      <c r="AP58">
        <v>82540</v>
      </c>
      <c r="AQ58">
        <v>6793</v>
      </c>
      <c r="AR58">
        <v>84695</v>
      </c>
      <c r="AS58">
        <v>6162</v>
      </c>
      <c r="AT58">
        <v>16232</v>
      </c>
      <c r="AU58">
        <v>1117</v>
      </c>
      <c r="AV58">
        <v>151003</v>
      </c>
      <c r="AW58">
        <v>11838</v>
      </c>
      <c r="AX58">
        <v>11161</v>
      </c>
      <c r="AY58">
        <v>2331</v>
      </c>
      <c r="AZ58">
        <v>20580</v>
      </c>
      <c r="BA58">
        <v>3116</v>
      </c>
      <c r="BB58">
        <v>23438</v>
      </c>
      <c r="BC58">
        <v>1886</v>
      </c>
      <c r="BD58">
        <v>56007</v>
      </c>
      <c r="BE58">
        <v>2618</v>
      </c>
      <c r="BF58">
        <v>16867</v>
      </c>
      <c r="BG58">
        <v>2248</v>
      </c>
      <c r="BH58">
        <v>86665</v>
      </c>
      <c r="BI58">
        <v>8517</v>
      </c>
      <c r="BJ58">
        <v>81792</v>
      </c>
      <c r="BK58">
        <v>7334</v>
      </c>
      <c r="BL58">
        <v>4873</v>
      </c>
      <c r="BM58">
        <v>1183</v>
      </c>
      <c r="BN58">
        <v>61988</v>
      </c>
      <c r="BO58">
        <v>4747</v>
      </c>
      <c r="BP58">
        <v>25132</v>
      </c>
      <c r="BQ58">
        <v>3779</v>
      </c>
      <c r="BR58">
        <v>16412</v>
      </c>
      <c r="BS58">
        <v>2239</v>
      </c>
      <c r="BT58">
        <v>42721</v>
      </c>
      <c r="BU58">
        <v>1559</v>
      </c>
      <c r="BV58">
        <v>103532</v>
      </c>
      <c r="BW58">
        <v>10765</v>
      </c>
      <c r="BX58">
        <v>20982</v>
      </c>
      <c r="BY58">
        <v>631</v>
      </c>
      <c r="BZ58">
        <v>12756</v>
      </c>
      <c r="CA58">
        <v>275</v>
      </c>
      <c r="CB58">
        <v>29965</v>
      </c>
      <c r="CC58">
        <v>1284</v>
      </c>
      <c r="CD58">
        <v>13328</v>
      </c>
      <c r="CE58">
        <v>1445</v>
      </c>
      <c r="CF58">
        <v>20632</v>
      </c>
      <c r="CG58">
        <v>3152</v>
      </c>
      <c r="CH58">
        <v>23269</v>
      </c>
      <c r="CI58">
        <v>2867</v>
      </c>
      <c r="CJ58">
        <v>24049</v>
      </c>
      <c r="CK58">
        <v>1816</v>
      </c>
      <c r="CL58">
        <v>22254</v>
      </c>
      <c r="CM58">
        <v>1485</v>
      </c>
      <c r="CN58">
        <v>20982</v>
      </c>
      <c r="CO58">
        <v>631</v>
      </c>
      <c r="CP58">
        <v>12955</v>
      </c>
      <c r="CQ58">
        <v>154280</v>
      </c>
      <c r="CR58">
        <v>121361</v>
      </c>
      <c r="CS58">
        <v>49922</v>
      </c>
      <c r="CT58">
        <v>77357</v>
      </c>
      <c r="CU58">
        <v>79510</v>
      </c>
      <c r="CV58">
        <v>30881</v>
      </c>
      <c r="CW58">
        <v>33894</v>
      </c>
      <c r="CX58">
        <v>14176</v>
      </c>
      <c r="CY58">
        <v>17546</v>
      </c>
      <c r="CZ58">
        <v>6196</v>
      </c>
      <c r="DA58">
        <v>20689</v>
      </c>
      <c r="DB58">
        <v>8757</v>
      </c>
      <c r="DC58">
        <v>7381</v>
      </c>
      <c r="DD58">
        <v>1752</v>
      </c>
      <c r="DE58">
        <v>178</v>
      </c>
      <c r="DF58">
        <v>5293</v>
      </c>
      <c r="DG58">
        <v>4579</v>
      </c>
      <c r="DH58">
        <v>1135</v>
      </c>
      <c r="DI58">
        <v>8409</v>
      </c>
      <c r="DJ58">
        <v>3849</v>
      </c>
      <c r="DK58">
        <v>1512</v>
      </c>
      <c r="DL58">
        <v>4711</v>
      </c>
      <c r="DM58">
        <v>18541</v>
      </c>
      <c r="DN58">
        <v>20573</v>
      </c>
      <c r="DO58">
        <v>7434</v>
      </c>
      <c r="DP58">
        <v>5284</v>
      </c>
      <c r="DQ58">
        <v>8289</v>
      </c>
      <c r="DR58">
        <v>2404</v>
      </c>
      <c r="DS58">
        <v>1731</v>
      </c>
      <c r="DT58">
        <v>5335</v>
      </c>
      <c r="DU58">
        <v>57410</v>
      </c>
      <c r="DV58">
        <v>30043</v>
      </c>
      <c r="DW58">
        <v>14184</v>
      </c>
      <c r="DX58">
        <v>3459</v>
      </c>
      <c r="DY58">
        <v>1314</v>
      </c>
      <c r="DZ58">
        <v>8333</v>
      </c>
      <c r="EA58">
        <v>716</v>
      </c>
      <c r="EB58">
        <v>5524</v>
      </c>
      <c r="EC58">
        <v>15575</v>
      </c>
      <c r="ED58">
        <v>3525</v>
      </c>
      <c r="EE58">
        <v>7470</v>
      </c>
      <c r="EF58">
        <v>21514</v>
      </c>
      <c r="EI58">
        <v>121967</v>
      </c>
      <c r="EJ58">
        <v>45501</v>
      </c>
      <c r="EK58">
        <v>1693</v>
      </c>
      <c r="EL58">
        <v>1870</v>
      </c>
      <c r="EM58">
        <v>1769</v>
      </c>
      <c r="EN58">
        <v>1578</v>
      </c>
      <c r="EO58">
        <v>1555</v>
      </c>
      <c r="EP58">
        <v>6995</v>
      </c>
      <c r="EQ58">
        <v>55000</v>
      </c>
      <c r="ER58">
        <v>57410</v>
      </c>
      <c r="ES58">
        <v>3721</v>
      </c>
      <c r="ET58">
        <v>19379</v>
      </c>
      <c r="EU58">
        <v>22997</v>
      </c>
      <c r="EV58">
        <v>8046</v>
      </c>
      <c r="EW58">
        <v>34310</v>
      </c>
      <c r="EX58">
        <v>57410</v>
      </c>
    </row>
    <row r="59" spans="1:154" x14ac:dyDescent="0.2">
      <c r="A59" t="s">
        <v>395</v>
      </c>
      <c r="B59" t="s">
        <v>370</v>
      </c>
      <c r="H59">
        <v>165364</v>
      </c>
      <c r="I59">
        <v>16523</v>
      </c>
      <c r="J59">
        <v>20436</v>
      </c>
      <c r="K59">
        <v>3981</v>
      </c>
      <c r="L59">
        <v>12995</v>
      </c>
      <c r="M59">
        <v>2216</v>
      </c>
      <c r="N59">
        <v>51085</v>
      </c>
      <c r="O59">
        <v>9504</v>
      </c>
      <c r="P59">
        <v>93268</v>
      </c>
      <c r="Q59">
        <v>2709</v>
      </c>
      <c r="R59">
        <v>63526</v>
      </c>
      <c r="S59">
        <v>1988</v>
      </c>
      <c r="T59">
        <v>22144</v>
      </c>
      <c r="U59">
        <v>1400</v>
      </c>
      <c r="V59">
        <v>1531</v>
      </c>
      <c r="W59">
        <v>630</v>
      </c>
      <c r="X59">
        <v>34211</v>
      </c>
      <c r="Y59">
        <v>1645</v>
      </c>
      <c r="Z59">
        <v>24890</v>
      </c>
      <c r="AA59">
        <v>8613</v>
      </c>
      <c r="AB59">
        <v>18914</v>
      </c>
      <c r="AC59">
        <v>2247</v>
      </c>
      <c r="AD59">
        <v>41441</v>
      </c>
      <c r="AE59">
        <v>11761</v>
      </c>
      <c r="AF59">
        <v>59572</v>
      </c>
      <c r="AG59">
        <v>1232</v>
      </c>
      <c r="AH59">
        <v>99874</v>
      </c>
      <c r="AI59">
        <v>3679</v>
      </c>
      <c r="AJ59">
        <v>65490</v>
      </c>
      <c r="AK59">
        <v>12844</v>
      </c>
      <c r="AL59">
        <v>31700</v>
      </c>
      <c r="AM59">
        <v>1666</v>
      </c>
      <c r="AN59">
        <v>33790</v>
      </c>
      <c r="AO59">
        <v>11178</v>
      </c>
      <c r="AP59">
        <v>78763</v>
      </c>
      <c r="AQ59">
        <v>8496</v>
      </c>
      <c r="AR59">
        <v>86601</v>
      </c>
      <c r="AS59">
        <v>8027</v>
      </c>
      <c r="AT59">
        <v>17317</v>
      </c>
      <c r="AU59">
        <v>990</v>
      </c>
      <c r="AV59">
        <v>148047</v>
      </c>
      <c r="AW59">
        <v>15533</v>
      </c>
      <c r="AX59">
        <v>11828</v>
      </c>
      <c r="AY59">
        <v>4299</v>
      </c>
      <c r="AZ59">
        <v>14933</v>
      </c>
      <c r="BA59">
        <v>3036</v>
      </c>
      <c r="BB59">
        <v>20717</v>
      </c>
      <c r="BC59">
        <v>1954</v>
      </c>
      <c r="BD59">
        <v>67222</v>
      </c>
      <c r="BE59">
        <v>2633</v>
      </c>
      <c r="BF59">
        <v>15155</v>
      </c>
      <c r="BG59">
        <v>2389</v>
      </c>
      <c r="BH59">
        <v>86287</v>
      </c>
      <c r="BI59">
        <v>10827</v>
      </c>
      <c r="BJ59">
        <v>82436</v>
      </c>
      <c r="BK59">
        <v>9755</v>
      </c>
      <c r="BL59">
        <v>3851</v>
      </c>
      <c r="BM59">
        <v>1072</v>
      </c>
      <c r="BN59">
        <v>62312</v>
      </c>
      <c r="BO59">
        <v>5970</v>
      </c>
      <c r="BP59">
        <v>25124</v>
      </c>
      <c r="BQ59">
        <v>5116</v>
      </c>
      <c r="BR59">
        <v>14006</v>
      </c>
      <c r="BS59">
        <v>2130</v>
      </c>
      <c r="BT59">
        <v>37722</v>
      </c>
      <c r="BU59">
        <v>2619</v>
      </c>
      <c r="BV59">
        <v>101442</v>
      </c>
      <c r="BW59">
        <v>13216</v>
      </c>
      <c r="BX59">
        <v>26200</v>
      </c>
      <c r="BY59">
        <v>688</v>
      </c>
      <c r="BZ59">
        <v>12545</v>
      </c>
      <c r="CA59">
        <v>879</v>
      </c>
      <c r="CB59">
        <v>25177</v>
      </c>
      <c r="CC59">
        <v>1740</v>
      </c>
      <c r="CD59">
        <v>12942</v>
      </c>
      <c r="CE59">
        <v>1982</v>
      </c>
      <c r="CF59">
        <v>22254</v>
      </c>
      <c r="CG59">
        <v>3767</v>
      </c>
      <c r="CH59">
        <v>25097</v>
      </c>
      <c r="CI59">
        <v>3673</v>
      </c>
      <c r="CJ59">
        <v>21766</v>
      </c>
      <c r="CK59">
        <v>2233</v>
      </c>
      <c r="CL59">
        <v>19383</v>
      </c>
      <c r="CM59">
        <v>1561</v>
      </c>
      <c r="CN59">
        <v>26200</v>
      </c>
      <c r="CO59">
        <v>688</v>
      </c>
      <c r="CP59">
        <v>16523</v>
      </c>
      <c r="CQ59">
        <v>148841</v>
      </c>
      <c r="CR59">
        <v>119148</v>
      </c>
      <c r="CS59">
        <v>47945</v>
      </c>
      <c r="CT59">
        <v>79102</v>
      </c>
      <c r="CU59">
        <v>77446</v>
      </c>
      <c r="CV59">
        <v>33330</v>
      </c>
      <c r="CW59">
        <v>32041</v>
      </c>
      <c r="CX59">
        <v>16738</v>
      </c>
      <c r="CY59">
        <v>17600</v>
      </c>
      <c r="CZ59">
        <v>4939</v>
      </c>
      <c r="DA59">
        <v>21995</v>
      </c>
      <c r="DB59">
        <v>10272</v>
      </c>
      <c r="DC59">
        <v>5810</v>
      </c>
      <c r="DD59">
        <v>1381</v>
      </c>
      <c r="DE59">
        <v>157</v>
      </c>
      <c r="DF59">
        <v>6382</v>
      </c>
      <c r="DG59">
        <v>3828</v>
      </c>
      <c r="DH59">
        <v>982</v>
      </c>
      <c r="DI59">
        <v>6739</v>
      </c>
      <c r="DJ59">
        <v>2902</v>
      </c>
      <c r="DK59">
        <v>2007</v>
      </c>
      <c r="DL59">
        <v>5080</v>
      </c>
      <c r="DM59">
        <v>22096</v>
      </c>
      <c r="DN59">
        <v>18381</v>
      </c>
      <c r="DO59">
        <v>7104</v>
      </c>
      <c r="DP59">
        <v>5148</v>
      </c>
      <c r="DQ59">
        <v>9998</v>
      </c>
      <c r="DR59">
        <v>2123</v>
      </c>
      <c r="DS59">
        <v>1895</v>
      </c>
      <c r="DT59">
        <v>6270</v>
      </c>
      <c r="DU59">
        <v>63866</v>
      </c>
      <c r="DV59">
        <v>30484</v>
      </c>
      <c r="DW59">
        <v>13425</v>
      </c>
      <c r="DX59">
        <v>3772</v>
      </c>
      <c r="DY59">
        <v>799</v>
      </c>
      <c r="DZ59">
        <v>10498</v>
      </c>
      <c r="EA59">
        <v>849</v>
      </c>
      <c r="EB59">
        <v>7203</v>
      </c>
      <c r="EC59">
        <v>19112</v>
      </c>
      <c r="ED59">
        <v>2669</v>
      </c>
      <c r="EE59">
        <v>11378</v>
      </c>
      <c r="EF59">
        <v>19161</v>
      </c>
      <c r="EI59">
        <v>90082</v>
      </c>
      <c r="EJ59">
        <v>75435</v>
      </c>
      <c r="EK59">
        <v>2904</v>
      </c>
      <c r="EL59">
        <v>4047</v>
      </c>
      <c r="EM59">
        <v>3844</v>
      </c>
      <c r="EN59">
        <v>4038</v>
      </c>
      <c r="EO59">
        <v>2802</v>
      </c>
      <c r="EP59">
        <v>11749</v>
      </c>
      <c r="EQ59">
        <v>61372</v>
      </c>
      <c r="ER59">
        <v>63866</v>
      </c>
      <c r="ES59">
        <v>6224</v>
      </c>
      <c r="ET59">
        <v>26883</v>
      </c>
      <c r="EU59">
        <v>22006</v>
      </c>
      <c r="EV59">
        <v>6535</v>
      </c>
      <c r="EW59">
        <v>30759</v>
      </c>
      <c r="EX59">
        <v>63866</v>
      </c>
    </row>
    <row r="60" spans="1:154" x14ac:dyDescent="0.2">
      <c r="A60" t="s">
        <v>396</v>
      </c>
      <c r="B60" t="s">
        <v>370</v>
      </c>
      <c r="H60">
        <v>122085</v>
      </c>
      <c r="I60">
        <v>2996</v>
      </c>
      <c r="J60">
        <v>8044</v>
      </c>
      <c r="K60">
        <v>796</v>
      </c>
      <c r="L60">
        <v>5471</v>
      </c>
      <c r="M60">
        <v>614</v>
      </c>
      <c r="N60">
        <v>19849</v>
      </c>
      <c r="O60">
        <v>1055</v>
      </c>
      <c r="P60">
        <v>94130</v>
      </c>
      <c r="Q60">
        <v>1145</v>
      </c>
      <c r="R60">
        <v>66370</v>
      </c>
      <c r="S60">
        <v>1056</v>
      </c>
      <c r="T60">
        <v>8312</v>
      </c>
      <c r="U60">
        <v>442</v>
      </c>
      <c r="V60">
        <v>167</v>
      </c>
      <c r="W60">
        <v>36</v>
      </c>
      <c r="X60">
        <v>28540</v>
      </c>
      <c r="Y60">
        <v>349</v>
      </c>
      <c r="Z60">
        <v>5049</v>
      </c>
      <c r="AA60">
        <v>441</v>
      </c>
      <c r="AB60">
        <v>13624</v>
      </c>
      <c r="AC60">
        <v>671</v>
      </c>
      <c r="AD60">
        <v>14820</v>
      </c>
      <c r="AE60">
        <v>1031</v>
      </c>
      <c r="AF60">
        <v>63616</v>
      </c>
      <c r="AG60">
        <v>989</v>
      </c>
      <c r="AH60">
        <v>80645</v>
      </c>
      <c r="AI60">
        <v>1147</v>
      </c>
      <c r="AJ60">
        <v>41440</v>
      </c>
      <c r="AK60">
        <v>1849</v>
      </c>
      <c r="AL60">
        <v>27830</v>
      </c>
      <c r="AM60">
        <v>865</v>
      </c>
      <c r="AN60">
        <v>13610</v>
      </c>
      <c r="AO60">
        <v>984</v>
      </c>
      <c r="AP60">
        <v>59708</v>
      </c>
      <c r="AQ60">
        <v>1614</v>
      </c>
      <c r="AR60">
        <v>62377</v>
      </c>
      <c r="AS60">
        <v>1382</v>
      </c>
      <c r="AT60">
        <v>10191</v>
      </c>
      <c r="AU60">
        <v>229</v>
      </c>
      <c r="AV60">
        <v>111894</v>
      </c>
      <c r="AW60">
        <v>2767</v>
      </c>
      <c r="AX60">
        <v>3475</v>
      </c>
      <c r="AY60">
        <v>494</v>
      </c>
      <c r="AZ60">
        <v>4826</v>
      </c>
      <c r="BA60">
        <v>456</v>
      </c>
      <c r="BB60">
        <v>8603</v>
      </c>
      <c r="BC60">
        <v>322</v>
      </c>
      <c r="BD60">
        <v>69022</v>
      </c>
      <c r="BE60">
        <v>1250</v>
      </c>
      <c r="BF60">
        <v>11922</v>
      </c>
      <c r="BG60">
        <v>636</v>
      </c>
      <c r="BH60">
        <v>57548</v>
      </c>
      <c r="BI60">
        <v>1804</v>
      </c>
      <c r="BJ60">
        <v>55407</v>
      </c>
      <c r="BK60">
        <v>1534</v>
      </c>
      <c r="BL60">
        <v>2141</v>
      </c>
      <c r="BM60">
        <v>270</v>
      </c>
      <c r="BN60">
        <v>43803</v>
      </c>
      <c r="BO60">
        <v>989</v>
      </c>
      <c r="BP60">
        <v>15108</v>
      </c>
      <c r="BQ60">
        <v>863</v>
      </c>
      <c r="BR60">
        <v>10559</v>
      </c>
      <c r="BS60">
        <v>588</v>
      </c>
      <c r="BT60">
        <v>27627</v>
      </c>
      <c r="BU60">
        <v>230</v>
      </c>
      <c r="BV60">
        <v>69470</v>
      </c>
      <c r="BW60">
        <v>2440</v>
      </c>
      <c r="BX60">
        <v>24988</v>
      </c>
      <c r="BY60">
        <v>326</v>
      </c>
      <c r="BZ60">
        <v>6332</v>
      </c>
      <c r="CA60">
        <v>71</v>
      </c>
      <c r="CB60">
        <v>21295</v>
      </c>
      <c r="CC60">
        <v>159</v>
      </c>
      <c r="CD60">
        <v>8532</v>
      </c>
      <c r="CE60">
        <v>244</v>
      </c>
      <c r="CF60">
        <v>10617</v>
      </c>
      <c r="CG60">
        <v>744</v>
      </c>
      <c r="CH60">
        <v>15391</v>
      </c>
      <c r="CI60">
        <v>309</v>
      </c>
      <c r="CJ60">
        <v>17916</v>
      </c>
      <c r="CK60">
        <v>596</v>
      </c>
      <c r="CL60">
        <v>17014</v>
      </c>
      <c r="CM60">
        <v>547</v>
      </c>
      <c r="CN60">
        <v>24988</v>
      </c>
      <c r="CO60">
        <v>326</v>
      </c>
      <c r="CP60">
        <v>2996</v>
      </c>
      <c r="CQ60">
        <v>119089</v>
      </c>
      <c r="CR60">
        <v>106113</v>
      </c>
      <c r="CS60">
        <v>30976</v>
      </c>
      <c r="CT60">
        <v>70703</v>
      </c>
      <c r="CU60">
        <v>47730</v>
      </c>
      <c r="CV60">
        <v>13449</v>
      </c>
      <c r="CW60">
        <v>10751</v>
      </c>
      <c r="CX60">
        <v>3025</v>
      </c>
      <c r="CY60">
        <v>15747</v>
      </c>
      <c r="CZ60">
        <v>3558</v>
      </c>
      <c r="DA60">
        <v>17873</v>
      </c>
      <c r="DB60">
        <v>6226</v>
      </c>
      <c r="DC60">
        <v>3359</v>
      </c>
      <c r="DD60">
        <v>640</v>
      </c>
      <c r="DE60">
        <v>145</v>
      </c>
      <c r="DF60">
        <v>2181</v>
      </c>
      <c r="DG60">
        <v>2041</v>
      </c>
      <c r="DH60">
        <v>707</v>
      </c>
      <c r="DI60">
        <v>2544</v>
      </c>
      <c r="DJ60">
        <v>1242</v>
      </c>
      <c r="DK60">
        <v>1932</v>
      </c>
      <c r="DL60">
        <v>5263</v>
      </c>
      <c r="DM60">
        <v>18399</v>
      </c>
      <c r="DN60">
        <v>13718</v>
      </c>
      <c r="DO60">
        <v>3623</v>
      </c>
      <c r="DP60">
        <v>3475</v>
      </c>
      <c r="DQ60">
        <v>8545</v>
      </c>
      <c r="DR60">
        <v>1076</v>
      </c>
      <c r="DS60">
        <v>442</v>
      </c>
      <c r="DT60">
        <v>1828</v>
      </c>
      <c r="DU60">
        <v>47738</v>
      </c>
      <c r="DV60">
        <v>27521</v>
      </c>
      <c r="DW60">
        <v>11873</v>
      </c>
      <c r="DX60">
        <v>1712</v>
      </c>
      <c r="DY60">
        <v>187</v>
      </c>
      <c r="DZ60">
        <v>6859</v>
      </c>
      <c r="EA60">
        <v>465</v>
      </c>
      <c r="EB60">
        <v>5320</v>
      </c>
      <c r="EC60">
        <v>11646</v>
      </c>
      <c r="ED60">
        <v>1480</v>
      </c>
      <c r="EE60">
        <v>7854</v>
      </c>
      <c r="EF60">
        <v>14573</v>
      </c>
      <c r="EI60">
        <v>89246</v>
      </c>
      <c r="EJ60">
        <v>33067</v>
      </c>
      <c r="EK60">
        <v>1689</v>
      </c>
      <c r="EL60">
        <v>2021</v>
      </c>
      <c r="EM60">
        <v>2486</v>
      </c>
      <c r="EN60">
        <v>1804</v>
      </c>
      <c r="EO60">
        <v>1719</v>
      </c>
      <c r="EP60">
        <v>4523</v>
      </c>
      <c r="EQ60">
        <v>46227</v>
      </c>
      <c r="ER60">
        <v>47738</v>
      </c>
      <c r="ES60">
        <v>2967</v>
      </c>
      <c r="ET60">
        <v>16714</v>
      </c>
      <c r="EU60">
        <v>19597</v>
      </c>
      <c r="EV60">
        <v>6617</v>
      </c>
      <c r="EW60">
        <v>28057</v>
      </c>
      <c r="EX60">
        <v>47738</v>
      </c>
    </row>
    <row r="61" spans="1:154" x14ac:dyDescent="0.2">
      <c r="A61" t="s">
        <v>397</v>
      </c>
      <c r="B61" t="s">
        <v>370</v>
      </c>
      <c r="H61">
        <v>146478</v>
      </c>
      <c r="I61">
        <v>16983</v>
      </c>
      <c r="J61">
        <v>21349</v>
      </c>
      <c r="K61">
        <v>4892</v>
      </c>
      <c r="L61">
        <v>15149</v>
      </c>
      <c r="M61">
        <v>3406</v>
      </c>
      <c r="N61">
        <v>48703</v>
      </c>
      <c r="O61">
        <v>8067</v>
      </c>
      <c r="P61">
        <v>75504</v>
      </c>
      <c r="Q61">
        <v>3618</v>
      </c>
      <c r="R61">
        <v>52589</v>
      </c>
      <c r="S61">
        <v>1980</v>
      </c>
      <c r="T61">
        <v>25322</v>
      </c>
      <c r="U61">
        <v>1839</v>
      </c>
      <c r="V61">
        <v>632</v>
      </c>
      <c r="W61">
        <v>69</v>
      </c>
      <c r="X61">
        <v>14393</v>
      </c>
      <c r="Y61">
        <v>672</v>
      </c>
      <c r="Z61">
        <v>37926</v>
      </c>
      <c r="AA61">
        <v>11217</v>
      </c>
      <c r="AB61">
        <v>15616</v>
      </c>
      <c r="AC61">
        <v>1206</v>
      </c>
      <c r="AD61">
        <v>51113</v>
      </c>
      <c r="AE61">
        <v>12188</v>
      </c>
      <c r="AF61">
        <v>47728</v>
      </c>
      <c r="AG61">
        <v>1115</v>
      </c>
      <c r="AH61">
        <v>90024</v>
      </c>
      <c r="AI61">
        <v>3479</v>
      </c>
      <c r="AJ61">
        <v>56454</v>
      </c>
      <c r="AK61">
        <v>13504</v>
      </c>
      <c r="AL61">
        <v>28891</v>
      </c>
      <c r="AM61">
        <v>2066</v>
      </c>
      <c r="AN61">
        <v>27563</v>
      </c>
      <c r="AO61">
        <v>11438</v>
      </c>
      <c r="AP61">
        <v>71303</v>
      </c>
      <c r="AQ61">
        <v>10027</v>
      </c>
      <c r="AR61">
        <v>75175</v>
      </c>
      <c r="AS61">
        <v>6956</v>
      </c>
      <c r="AT61">
        <v>14757</v>
      </c>
      <c r="AU61">
        <v>771</v>
      </c>
      <c r="AV61">
        <v>131721</v>
      </c>
      <c r="AW61">
        <v>16212</v>
      </c>
      <c r="AX61">
        <v>14086</v>
      </c>
      <c r="AY61">
        <v>4439</v>
      </c>
      <c r="AZ61">
        <v>18997</v>
      </c>
      <c r="BA61">
        <v>3936</v>
      </c>
      <c r="BB61">
        <v>20127</v>
      </c>
      <c r="BC61">
        <v>2792</v>
      </c>
      <c r="BD61">
        <v>46230</v>
      </c>
      <c r="BE61">
        <v>1832</v>
      </c>
      <c r="BF61">
        <v>12064</v>
      </c>
      <c r="BG61">
        <v>2148</v>
      </c>
      <c r="BH61">
        <v>70933</v>
      </c>
      <c r="BI61">
        <v>12544</v>
      </c>
      <c r="BJ61">
        <v>66566</v>
      </c>
      <c r="BK61">
        <v>11460</v>
      </c>
      <c r="BL61">
        <v>4367</v>
      </c>
      <c r="BM61">
        <v>1084</v>
      </c>
      <c r="BN61">
        <v>50364</v>
      </c>
      <c r="BO61">
        <v>7261</v>
      </c>
      <c r="BP61">
        <v>20170</v>
      </c>
      <c r="BQ61">
        <v>5199</v>
      </c>
      <c r="BR61">
        <v>12463</v>
      </c>
      <c r="BS61">
        <v>2232</v>
      </c>
      <c r="BT61">
        <v>36520</v>
      </c>
      <c r="BU61">
        <v>1878</v>
      </c>
      <c r="BV61">
        <v>82997</v>
      </c>
      <c r="BW61">
        <v>14692</v>
      </c>
      <c r="BX61">
        <v>26961</v>
      </c>
      <c r="BY61">
        <v>413</v>
      </c>
      <c r="BZ61">
        <v>10529</v>
      </c>
      <c r="CA61">
        <v>467</v>
      </c>
      <c r="CB61">
        <v>25991</v>
      </c>
      <c r="CC61">
        <v>1411</v>
      </c>
      <c r="CD61">
        <v>10518</v>
      </c>
      <c r="CE61">
        <v>2106</v>
      </c>
      <c r="CF61">
        <v>15629</v>
      </c>
      <c r="CG61">
        <v>3843</v>
      </c>
      <c r="CH61">
        <v>20578</v>
      </c>
      <c r="CI61">
        <v>3581</v>
      </c>
      <c r="CJ61">
        <v>17694</v>
      </c>
      <c r="CK61">
        <v>2909</v>
      </c>
      <c r="CL61">
        <v>18578</v>
      </c>
      <c r="CM61">
        <v>2253</v>
      </c>
      <c r="CN61">
        <v>26961</v>
      </c>
      <c r="CO61">
        <v>413</v>
      </c>
      <c r="CP61">
        <v>16983</v>
      </c>
      <c r="CQ61">
        <v>129495</v>
      </c>
      <c r="CR61">
        <v>94768</v>
      </c>
      <c r="CS61">
        <v>54285</v>
      </c>
      <c r="CT61">
        <v>67023</v>
      </c>
      <c r="CU61">
        <v>71705</v>
      </c>
      <c r="CV61">
        <v>30935</v>
      </c>
      <c r="CW61">
        <v>44174</v>
      </c>
      <c r="CX61">
        <v>20839</v>
      </c>
      <c r="CY61">
        <v>10090</v>
      </c>
      <c r="CZ61">
        <v>3164</v>
      </c>
      <c r="DA61">
        <v>8987</v>
      </c>
      <c r="DB61">
        <v>4732</v>
      </c>
      <c r="DC61">
        <v>8454</v>
      </c>
      <c r="DD61">
        <v>2200</v>
      </c>
      <c r="DE61">
        <v>51</v>
      </c>
      <c r="DF61">
        <v>7700</v>
      </c>
      <c r="DG61">
        <v>1829</v>
      </c>
      <c r="DH61">
        <v>538</v>
      </c>
      <c r="DI61">
        <v>6693</v>
      </c>
      <c r="DJ61">
        <v>2548</v>
      </c>
      <c r="DK61">
        <v>1551</v>
      </c>
      <c r="DL61">
        <v>3907</v>
      </c>
      <c r="DM61">
        <v>14746</v>
      </c>
      <c r="DN61">
        <v>14034</v>
      </c>
      <c r="DO61">
        <v>7035</v>
      </c>
      <c r="DP61">
        <v>4918</v>
      </c>
      <c r="DQ61">
        <v>7488</v>
      </c>
      <c r="DR61">
        <v>1728</v>
      </c>
      <c r="DS61">
        <v>1054</v>
      </c>
      <c r="DT61">
        <v>4804</v>
      </c>
      <c r="DU61">
        <v>51325</v>
      </c>
      <c r="DV61">
        <v>24921</v>
      </c>
      <c r="DW61">
        <v>11630</v>
      </c>
      <c r="DX61">
        <v>3429</v>
      </c>
      <c r="DY61">
        <v>1198</v>
      </c>
      <c r="DZ61">
        <v>7664</v>
      </c>
      <c r="EA61">
        <v>602</v>
      </c>
      <c r="EB61">
        <v>4814</v>
      </c>
      <c r="EC61">
        <v>15311</v>
      </c>
      <c r="ED61">
        <v>2282</v>
      </c>
      <c r="EE61">
        <v>9114</v>
      </c>
      <c r="EF61">
        <v>18157</v>
      </c>
      <c r="EI61">
        <v>99310</v>
      </c>
      <c r="EJ61">
        <v>47159</v>
      </c>
      <c r="EK61">
        <v>1524</v>
      </c>
      <c r="EL61">
        <v>1466</v>
      </c>
      <c r="EM61">
        <v>2146</v>
      </c>
      <c r="EN61">
        <v>2019</v>
      </c>
      <c r="EO61">
        <v>1436</v>
      </c>
      <c r="EP61">
        <v>7057</v>
      </c>
      <c r="EQ61">
        <v>47990</v>
      </c>
      <c r="ER61">
        <v>51325</v>
      </c>
      <c r="ES61">
        <v>4767</v>
      </c>
      <c r="ET61">
        <v>19009</v>
      </c>
      <c r="EU61">
        <v>17516</v>
      </c>
      <c r="EV61">
        <v>6621</v>
      </c>
      <c r="EW61">
        <v>27549</v>
      </c>
      <c r="EX61">
        <v>51325</v>
      </c>
    </row>
    <row r="62" spans="1:154" x14ac:dyDescent="0.2">
      <c r="A62" t="s">
        <v>398</v>
      </c>
      <c r="B62" t="s">
        <v>370</v>
      </c>
      <c r="H62">
        <v>121749</v>
      </c>
      <c r="I62">
        <v>9096</v>
      </c>
      <c r="J62">
        <v>14194</v>
      </c>
      <c r="K62">
        <v>2013</v>
      </c>
      <c r="L62">
        <v>9635</v>
      </c>
      <c r="M62">
        <v>1190</v>
      </c>
      <c r="N62">
        <v>38327</v>
      </c>
      <c r="O62">
        <v>4105</v>
      </c>
      <c r="P62">
        <v>68751</v>
      </c>
      <c r="Q62">
        <v>2964</v>
      </c>
      <c r="R62">
        <v>30907</v>
      </c>
      <c r="S62">
        <v>766</v>
      </c>
      <c r="T62">
        <v>51322</v>
      </c>
      <c r="U62">
        <v>3961</v>
      </c>
      <c r="V62">
        <v>786</v>
      </c>
      <c r="W62">
        <v>63</v>
      </c>
      <c r="X62">
        <v>14302</v>
      </c>
      <c r="Y62">
        <v>589</v>
      </c>
      <c r="Z62">
        <v>12734</v>
      </c>
      <c r="AA62">
        <v>3119</v>
      </c>
      <c r="AB62">
        <v>11542</v>
      </c>
      <c r="AC62">
        <v>579</v>
      </c>
      <c r="AD62">
        <v>22203</v>
      </c>
      <c r="AE62">
        <v>3807</v>
      </c>
      <c r="AF62">
        <v>28383</v>
      </c>
      <c r="AG62">
        <v>547</v>
      </c>
      <c r="AH62">
        <v>76000</v>
      </c>
      <c r="AI62">
        <v>3104</v>
      </c>
      <c r="AJ62">
        <v>45749</v>
      </c>
      <c r="AK62">
        <v>5992</v>
      </c>
      <c r="AL62">
        <v>29778</v>
      </c>
      <c r="AM62">
        <v>1856</v>
      </c>
      <c r="AN62">
        <v>15971</v>
      </c>
      <c r="AO62">
        <v>4136</v>
      </c>
      <c r="AP62">
        <v>60645</v>
      </c>
      <c r="AQ62">
        <v>5260</v>
      </c>
      <c r="AR62">
        <v>61104</v>
      </c>
      <c r="AS62">
        <v>3836</v>
      </c>
      <c r="AT62">
        <v>12669</v>
      </c>
      <c r="AU62">
        <v>694</v>
      </c>
      <c r="AV62">
        <v>109080</v>
      </c>
      <c r="AW62">
        <v>8402</v>
      </c>
      <c r="AX62">
        <v>7423</v>
      </c>
      <c r="AY62">
        <v>1470</v>
      </c>
      <c r="AZ62">
        <v>15218</v>
      </c>
      <c r="BA62">
        <v>2587</v>
      </c>
      <c r="BB62">
        <v>17535</v>
      </c>
      <c r="BC62">
        <v>1233</v>
      </c>
      <c r="BD62">
        <v>42252</v>
      </c>
      <c r="BE62">
        <v>1632</v>
      </c>
      <c r="BF62">
        <v>11596</v>
      </c>
      <c r="BG62">
        <v>1389</v>
      </c>
      <c r="BH62">
        <v>59691</v>
      </c>
      <c r="BI62">
        <v>5820</v>
      </c>
      <c r="BJ62">
        <v>56325</v>
      </c>
      <c r="BK62">
        <v>5132</v>
      </c>
      <c r="BL62">
        <v>3366</v>
      </c>
      <c r="BM62">
        <v>688</v>
      </c>
      <c r="BN62">
        <v>42168</v>
      </c>
      <c r="BO62">
        <v>3428</v>
      </c>
      <c r="BP62">
        <v>18662</v>
      </c>
      <c r="BQ62">
        <v>2418</v>
      </c>
      <c r="BR62">
        <v>10457</v>
      </c>
      <c r="BS62">
        <v>1363</v>
      </c>
      <c r="BT62">
        <v>28756</v>
      </c>
      <c r="BU62">
        <v>1448</v>
      </c>
      <c r="BV62">
        <v>71287</v>
      </c>
      <c r="BW62">
        <v>7209</v>
      </c>
      <c r="BX62">
        <v>21706</v>
      </c>
      <c r="BY62">
        <v>439</v>
      </c>
      <c r="BZ62">
        <v>8447</v>
      </c>
      <c r="CA62">
        <v>365</v>
      </c>
      <c r="CB62">
        <v>20309</v>
      </c>
      <c r="CC62">
        <v>1083</v>
      </c>
      <c r="CD62">
        <v>10565</v>
      </c>
      <c r="CE62">
        <v>726</v>
      </c>
      <c r="CF62">
        <v>12865</v>
      </c>
      <c r="CG62">
        <v>2001</v>
      </c>
      <c r="CH62">
        <v>16620</v>
      </c>
      <c r="CI62">
        <v>2093</v>
      </c>
      <c r="CJ62">
        <v>14786</v>
      </c>
      <c r="CK62">
        <v>1332</v>
      </c>
      <c r="CL62">
        <v>16451</v>
      </c>
      <c r="CM62">
        <v>1057</v>
      </c>
      <c r="CN62">
        <v>21706</v>
      </c>
      <c r="CO62">
        <v>439</v>
      </c>
      <c r="CP62">
        <v>9096</v>
      </c>
      <c r="CQ62">
        <v>112653</v>
      </c>
      <c r="CR62">
        <v>83588</v>
      </c>
      <c r="CS62">
        <v>45391</v>
      </c>
      <c r="CT62">
        <v>63422</v>
      </c>
      <c r="CU62">
        <v>52480</v>
      </c>
      <c r="CV62">
        <v>18139</v>
      </c>
      <c r="CW62">
        <v>17573</v>
      </c>
      <c r="CX62">
        <v>6915</v>
      </c>
      <c r="CY62">
        <v>14248</v>
      </c>
      <c r="CZ62">
        <v>4503</v>
      </c>
      <c r="DA62">
        <v>7032</v>
      </c>
      <c r="DB62">
        <v>3325</v>
      </c>
      <c r="DC62">
        <v>13627</v>
      </c>
      <c r="DD62">
        <v>3396</v>
      </c>
      <c r="DE62">
        <v>163</v>
      </c>
      <c r="DF62">
        <v>3586</v>
      </c>
      <c r="DG62">
        <v>1444</v>
      </c>
      <c r="DH62">
        <v>978</v>
      </c>
      <c r="DI62">
        <v>5604</v>
      </c>
      <c r="DJ62">
        <v>3082</v>
      </c>
      <c r="DK62">
        <v>1108</v>
      </c>
      <c r="DL62">
        <v>3298</v>
      </c>
      <c r="DM62">
        <v>12029</v>
      </c>
      <c r="DN62">
        <v>16560</v>
      </c>
      <c r="DO62">
        <v>5135</v>
      </c>
      <c r="DP62">
        <v>4634</v>
      </c>
      <c r="DQ62">
        <v>6004</v>
      </c>
      <c r="DR62">
        <v>1426</v>
      </c>
      <c r="DS62">
        <v>962</v>
      </c>
      <c r="DT62">
        <v>4176</v>
      </c>
      <c r="DU62">
        <v>41350</v>
      </c>
      <c r="DV62">
        <v>21695</v>
      </c>
      <c r="DW62">
        <v>8917</v>
      </c>
      <c r="DX62">
        <v>1769</v>
      </c>
      <c r="DY62">
        <v>734</v>
      </c>
      <c r="DZ62">
        <v>5931</v>
      </c>
      <c r="EA62">
        <v>367</v>
      </c>
      <c r="EB62">
        <v>3825</v>
      </c>
      <c r="EC62">
        <v>11955</v>
      </c>
      <c r="ED62">
        <v>2828</v>
      </c>
      <c r="EE62">
        <v>5331</v>
      </c>
      <c r="EF62">
        <v>14360</v>
      </c>
      <c r="EI62">
        <v>83192</v>
      </c>
      <c r="EJ62">
        <v>38586</v>
      </c>
      <c r="EK62">
        <v>1368</v>
      </c>
      <c r="EL62">
        <v>1170</v>
      </c>
      <c r="EM62">
        <v>1905</v>
      </c>
      <c r="EN62">
        <v>1321</v>
      </c>
      <c r="EO62">
        <v>1415</v>
      </c>
      <c r="EP62">
        <v>6842</v>
      </c>
      <c r="EQ62">
        <v>39205</v>
      </c>
      <c r="ER62">
        <v>41350</v>
      </c>
      <c r="ES62">
        <v>3498</v>
      </c>
      <c r="ET62">
        <v>12751</v>
      </c>
      <c r="EU62">
        <v>15283</v>
      </c>
      <c r="EV62">
        <v>6443</v>
      </c>
      <c r="EW62">
        <v>25101</v>
      </c>
      <c r="EX62">
        <v>41350</v>
      </c>
    </row>
    <row r="63" spans="1:154" x14ac:dyDescent="0.2">
      <c r="A63" t="s">
        <v>399</v>
      </c>
      <c r="B63" t="s">
        <v>370</v>
      </c>
      <c r="H63">
        <v>118444</v>
      </c>
      <c r="I63">
        <v>10050</v>
      </c>
      <c r="J63">
        <v>18264</v>
      </c>
      <c r="K63">
        <v>2969</v>
      </c>
      <c r="L63">
        <v>11408</v>
      </c>
      <c r="M63">
        <v>1749</v>
      </c>
      <c r="N63">
        <v>34080</v>
      </c>
      <c r="O63">
        <v>6017</v>
      </c>
      <c r="P63">
        <v>65754</v>
      </c>
      <c r="Q63">
        <v>982</v>
      </c>
      <c r="R63">
        <v>46690</v>
      </c>
      <c r="S63">
        <v>684</v>
      </c>
      <c r="T63">
        <v>30704</v>
      </c>
      <c r="U63">
        <v>1796</v>
      </c>
      <c r="V63">
        <v>1339</v>
      </c>
      <c r="W63">
        <v>229</v>
      </c>
      <c r="X63">
        <v>9120</v>
      </c>
      <c r="Y63">
        <v>456</v>
      </c>
      <c r="Z63">
        <v>16819</v>
      </c>
      <c r="AA63">
        <v>6078</v>
      </c>
      <c r="AB63">
        <v>13690</v>
      </c>
      <c r="AC63">
        <v>753</v>
      </c>
      <c r="AD63">
        <v>26819</v>
      </c>
      <c r="AE63">
        <v>7301</v>
      </c>
      <c r="AF63">
        <v>44684</v>
      </c>
      <c r="AG63">
        <v>485</v>
      </c>
      <c r="AH63">
        <v>81322</v>
      </c>
      <c r="AI63">
        <v>2051</v>
      </c>
      <c r="AJ63">
        <v>37122</v>
      </c>
      <c r="AK63">
        <v>7999</v>
      </c>
      <c r="AL63">
        <v>18568</v>
      </c>
      <c r="AM63">
        <v>973</v>
      </c>
      <c r="AN63">
        <v>18554</v>
      </c>
      <c r="AO63">
        <v>7026</v>
      </c>
      <c r="AP63">
        <v>57406</v>
      </c>
      <c r="AQ63">
        <v>5651</v>
      </c>
      <c r="AR63">
        <v>61038</v>
      </c>
      <c r="AS63">
        <v>4399</v>
      </c>
      <c r="AT63">
        <v>9705</v>
      </c>
      <c r="AU63">
        <v>509</v>
      </c>
      <c r="AV63">
        <v>108739</v>
      </c>
      <c r="AW63">
        <v>9541</v>
      </c>
      <c r="AX63">
        <v>9112</v>
      </c>
      <c r="AY63">
        <v>3723</v>
      </c>
      <c r="AZ63">
        <v>10293</v>
      </c>
      <c r="BA63">
        <v>1797</v>
      </c>
      <c r="BB63">
        <v>11403</v>
      </c>
      <c r="BC63">
        <v>1140</v>
      </c>
      <c r="BD63">
        <v>49221</v>
      </c>
      <c r="BE63">
        <v>1610</v>
      </c>
      <c r="BF63">
        <v>7938</v>
      </c>
      <c r="BG63">
        <v>1263</v>
      </c>
      <c r="BH63">
        <v>66192</v>
      </c>
      <c r="BI63">
        <v>7888</v>
      </c>
      <c r="BJ63">
        <v>62739</v>
      </c>
      <c r="BK63">
        <v>7087</v>
      </c>
      <c r="BL63">
        <v>3453</v>
      </c>
      <c r="BM63">
        <v>801</v>
      </c>
      <c r="BN63">
        <v>46306</v>
      </c>
      <c r="BO63">
        <v>4646</v>
      </c>
      <c r="BP63">
        <v>19878</v>
      </c>
      <c r="BQ63">
        <v>3157</v>
      </c>
      <c r="BR63">
        <v>7946</v>
      </c>
      <c r="BS63">
        <v>1348</v>
      </c>
      <c r="BT63">
        <v>29028</v>
      </c>
      <c r="BU63">
        <v>465</v>
      </c>
      <c r="BV63">
        <v>74130</v>
      </c>
      <c r="BW63">
        <v>9151</v>
      </c>
      <c r="BX63">
        <v>15286</v>
      </c>
      <c r="BY63">
        <v>434</v>
      </c>
      <c r="BZ63">
        <v>9741</v>
      </c>
      <c r="CA63">
        <v>44</v>
      </c>
      <c r="CB63">
        <v>19287</v>
      </c>
      <c r="CC63">
        <v>421</v>
      </c>
      <c r="CD63">
        <v>9387</v>
      </c>
      <c r="CE63">
        <v>1315</v>
      </c>
      <c r="CF63">
        <v>17266</v>
      </c>
      <c r="CG63">
        <v>2205</v>
      </c>
      <c r="CH63">
        <v>19908</v>
      </c>
      <c r="CI63">
        <v>3279</v>
      </c>
      <c r="CJ63">
        <v>15209</v>
      </c>
      <c r="CK63">
        <v>1377</v>
      </c>
      <c r="CL63">
        <v>12360</v>
      </c>
      <c r="CM63">
        <v>975</v>
      </c>
      <c r="CN63">
        <v>15286</v>
      </c>
      <c r="CO63">
        <v>434</v>
      </c>
      <c r="CP63">
        <v>10050</v>
      </c>
      <c r="CQ63">
        <v>108394</v>
      </c>
      <c r="CR63">
        <v>83606</v>
      </c>
      <c r="CS63">
        <v>36364</v>
      </c>
      <c r="CT63">
        <v>65711</v>
      </c>
      <c r="CU63">
        <v>45430</v>
      </c>
      <c r="CV63">
        <v>18384</v>
      </c>
      <c r="CW63">
        <v>22522</v>
      </c>
      <c r="CX63">
        <v>11010</v>
      </c>
      <c r="CY63">
        <v>8117</v>
      </c>
      <c r="CZ63">
        <v>2208</v>
      </c>
      <c r="DA63">
        <v>4797</v>
      </c>
      <c r="DB63">
        <v>1806</v>
      </c>
      <c r="DC63">
        <v>9994</v>
      </c>
      <c r="DD63">
        <v>3360</v>
      </c>
      <c r="DE63">
        <v>115</v>
      </c>
      <c r="DF63">
        <v>4368</v>
      </c>
      <c r="DG63">
        <v>1235</v>
      </c>
      <c r="DH63">
        <v>441</v>
      </c>
      <c r="DI63">
        <v>4524</v>
      </c>
      <c r="DJ63">
        <v>2624</v>
      </c>
      <c r="DK63">
        <v>1899</v>
      </c>
      <c r="DL63">
        <v>2700</v>
      </c>
      <c r="DM63">
        <v>14511</v>
      </c>
      <c r="DN63">
        <v>15757</v>
      </c>
      <c r="DO63">
        <v>5681</v>
      </c>
      <c r="DP63">
        <v>6634</v>
      </c>
      <c r="DQ63">
        <v>7664</v>
      </c>
      <c r="DR63">
        <v>1103</v>
      </c>
      <c r="DS63">
        <v>1146</v>
      </c>
      <c r="DT63">
        <v>4263</v>
      </c>
      <c r="DU63">
        <v>47871</v>
      </c>
      <c r="DV63">
        <v>19403</v>
      </c>
      <c r="DW63">
        <v>9996</v>
      </c>
      <c r="DX63">
        <v>4173</v>
      </c>
      <c r="DY63">
        <v>1268</v>
      </c>
      <c r="DZ63">
        <v>9342</v>
      </c>
      <c r="EA63">
        <v>669</v>
      </c>
      <c r="EB63">
        <v>6578</v>
      </c>
      <c r="EC63">
        <v>14953</v>
      </c>
      <c r="ED63">
        <v>2321</v>
      </c>
      <c r="EE63">
        <v>9626</v>
      </c>
      <c r="EF63">
        <v>15137</v>
      </c>
      <c r="EI63">
        <v>60670</v>
      </c>
      <c r="EJ63">
        <v>57672</v>
      </c>
      <c r="EK63">
        <v>2468</v>
      </c>
      <c r="EL63">
        <v>3378</v>
      </c>
      <c r="EM63">
        <v>3207</v>
      </c>
      <c r="EN63">
        <v>2779</v>
      </c>
      <c r="EO63">
        <v>2462</v>
      </c>
      <c r="EP63">
        <v>10541</v>
      </c>
      <c r="EQ63">
        <v>45613</v>
      </c>
      <c r="ER63">
        <v>47871</v>
      </c>
      <c r="ES63">
        <v>7192</v>
      </c>
      <c r="ET63">
        <v>21154</v>
      </c>
      <c r="EU63">
        <v>14980</v>
      </c>
      <c r="EV63">
        <v>3583</v>
      </c>
      <c r="EW63">
        <v>19525</v>
      </c>
      <c r="EX63">
        <v>47871</v>
      </c>
    </row>
    <row r="64" spans="1:154" x14ac:dyDescent="0.2">
      <c r="A64" t="s">
        <v>400</v>
      </c>
      <c r="B64" t="s">
        <v>370</v>
      </c>
      <c r="H64">
        <v>100736</v>
      </c>
      <c r="I64">
        <v>1979</v>
      </c>
      <c r="J64">
        <v>5694</v>
      </c>
      <c r="K64">
        <v>604</v>
      </c>
      <c r="L64">
        <v>4161</v>
      </c>
      <c r="M64">
        <v>510</v>
      </c>
      <c r="N64">
        <v>12806</v>
      </c>
      <c r="O64">
        <v>647</v>
      </c>
      <c r="P64">
        <v>82158</v>
      </c>
      <c r="Q64">
        <v>699</v>
      </c>
      <c r="R64">
        <v>70629</v>
      </c>
      <c r="S64">
        <v>1022</v>
      </c>
      <c r="T64">
        <v>5581</v>
      </c>
      <c r="U64">
        <v>291</v>
      </c>
      <c r="V64">
        <v>145</v>
      </c>
      <c r="W64">
        <v>18</v>
      </c>
      <c r="X64">
        <v>11050</v>
      </c>
      <c r="Y64">
        <v>154</v>
      </c>
      <c r="Z64">
        <v>1982</v>
      </c>
      <c r="AA64">
        <v>178</v>
      </c>
      <c r="AB64">
        <v>11328</v>
      </c>
      <c r="AC64">
        <v>316</v>
      </c>
      <c r="AD64">
        <v>9124</v>
      </c>
      <c r="AE64">
        <v>378</v>
      </c>
      <c r="AF64">
        <v>68974</v>
      </c>
      <c r="AG64">
        <v>948</v>
      </c>
      <c r="AH64">
        <v>77733</v>
      </c>
      <c r="AI64">
        <v>1155</v>
      </c>
      <c r="AJ64">
        <v>23003</v>
      </c>
      <c r="AK64">
        <v>824</v>
      </c>
      <c r="AL64">
        <v>11882</v>
      </c>
      <c r="AM64">
        <v>188</v>
      </c>
      <c r="AN64">
        <v>11121</v>
      </c>
      <c r="AO64">
        <v>636</v>
      </c>
      <c r="AP64">
        <v>48090</v>
      </c>
      <c r="AQ64">
        <v>954</v>
      </c>
      <c r="AR64">
        <v>52646</v>
      </c>
      <c r="AS64">
        <v>1025</v>
      </c>
      <c r="AT64">
        <v>8003</v>
      </c>
      <c r="AU64">
        <v>35</v>
      </c>
      <c r="AV64">
        <v>92733</v>
      </c>
      <c r="AW64">
        <v>1944</v>
      </c>
      <c r="AX64">
        <v>1402</v>
      </c>
      <c r="AY64">
        <v>158</v>
      </c>
      <c r="AZ64">
        <v>2360</v>
      </c>
      <c r="BA64">
        <v>147</v>
      </c>
      <c r="BB64">
        <v>5165</v>
      </c>
      <c r="BC64">
        <v>148</v>
      </c>
      <c r="BD64">
        <v>60198</v>
      </c>
      <c r="BE64">
        <v>648</v>
      </c>
      <c r="BF64">
        <v>8264</v>
      </c>
      <c r="BG64">
        <v>424</v>
      </c>
      <c r="BH64">
        <v>46542</v>
      </c>
      <c r="BI64">
        <v>1077</v>
      </c>
      <c r="BJ64">
        <v>45253</v>
      </c>
      <c r="BK64">
        <v>988</v>
      </c>
      <c r="BL64">
        <v>1289</v>
      </c>
      <c r="BM64">
        <v>89</v>
      </c>
      <c r="BN64">
        <v>36309</v>
      </c>
      <c r="BO64">
        <v>670</v>
      </c>
      <c r="BP64">
        <v>11846</v>
      </c>
      <c r="BQ64">
        <v>408</v>
      </c>
      <c r="BR64">
        <v>6651</v>
      </c>
      <c r="BS64">
        <v>423</v>
      </c>
      <c r="BT64">
        <v>24769</v>
      </c>
      <c r="BU64">
        <v>475</v>
      </c>
      <c r="BV64">
        <v>54806</v>
      </c>
      <c r="BW64">
        <v>1501</v>
      </c>
      <c r="BX64">
        <v>21161</v>
      </c>
      <c r="BY64">
        <v>3</v>
      </c>
      <c r="BZ64">
        <v>5698</v>
      </c>
      <c r="CA64">
        <v>131</v>
      </c>
      <c r="CB64">
        <v>19071</v>
      </c>
      <c r="CC64">
        <v>344</v>
      </c>
      <c r="CD64">
        <v>6842</v>
      </c>
      <c r="CE64">
        <v>403</v>
      </c>
      <c r="CF64">
        <v>7448</v>
      </c>
      <c r="CG64">
        <v>290</v>
      </c>
      <c r="CH64">
        <v>11589</v>
      </c>
      <c r="CI64">
        <v>359</v>
      </c>
      <c r="CJ64">
        <v>15152</v>
      </c>
      <c r="CK64">
        <v>166</v>
      </c>
      <c r="CL64">
        <v>13775</v>
      </c>
      <c r="CM64">
        <v>283</v>
      </c>
      <c r="CN64">
        <v>21161</v>
      </c>
      <c r="CO64">
        <v>3</v>
      </c>
      <c r="CP64">
        <v>1979</v>
      </c>
      <c r="CQ64">
        <v>98757</v>
      </c>
      <c r="CR64">
        <v>91839</v>
      </c>
      <c r="CS64">
        <v>23250</v>
      </c>
      <c r="CT64">
        <v>71160</v>
      </c>
      <c r="CU64">
        <v>26534</v>
      </c>
      <c r="CV64">
        <v>4887</v>
      </c>
      <c r="CW64">
        <v>6860</v>
      </c>
      <c r="CX64">
        <v>1009</v>
      </c>
      <c r="CY64">
        <v>11554</v>
      </c>
      <c r="CZ64">
        <v>1678</v>
      </c>
      <c r="DA64">
        <v>5845</v>
      </c>
      <c r="DB64">
        <v>1651</v>
      </c>
      <c r="DC64">
        <v>2275</v>
      </c>
      <c r="DD64">
        <v>549</v>
      </c>
      <c r="DE64">
        <v>78</v>
      </c>
      <c r="DF64">
        <v>1062</v>
      </c>
      <c r="DG64">
        <v>1640</v>
      </c>
      <c r="DH64">
        <v>373</v>
      </c>
      <c r="DI64">
        <v>1990</v>
      </c>
      <c r="DJ64">
        <v>615</v>
      </c>
      <c r="DK64">
        <v>1273</v>
      </c>
      <c r="DL64">
        <v>5246</v>
      </c>
      <c r="DM64">
        <v>15035</v>
      </c>
      <c r="DN64">
        <v>11635</v>
      </c>
      <c r="DO64">
        <v>2880</v>
      </c>
      <c r="DP64">
        <v>3280</v>
      </c>
      <c r="DQ64">
        <v>7371</v>
      </c>
      <c r="DR64">
        <v>657</v>
      </c>
      <c r="DS64">
        <v>383</v>
      </c>
      <c r="DT64">
        <v>951</v>
      </c>
      <c r="DU64">
        <v>41164</v>
      </c>
      <c r="DV64">
        <v>23360</v>
      </c>
      <c r="DW64">
        <v>10622</v>
      </c>
      <c r="DX64">
        <v>1671</v>
      </c>
      <c r="DY64">
        <v>240</v>
      </c>
      <c r="DZ64">
        <v>5153</v>
      </c>
      <c r="EA64">
        <v>322</v>
      </c>
      <c r="EB64">
        <v>4094</v>
      </c>
      <c r="EC64">
        <v>10980</v>
      </c>
      <c r="ED64">
        <v>1127</v>
      </c>
      <c r="EE64">
        <v>8156</v>
      </c>
      <c r="EF64">
        <v>12674</v>
      </c>
      <c r="EI64">
        <v>74390</v>
      </c>
      <c r="EJ64">
        <v>26792</v>
      </c>
      <c r="EK64">
        <v>1716</v>
      </c>
      <c r="EL64">
        <v>1664</v>
      </c>
      <c r="EM64">
        <v>1515</v>
      </c>
      <c r="EN64">
        <v>1773</v>
      </c>
      <c r="EO64">
        <v>923</v>
      </c>
      <c r="EP64">
        <v>4972</v>
      </c>
      <c r="EQ64">
        <v>40022</v>
      </c>
      <c r="ER64">
        <v>41164</v>
      </c>
      <c r="ES64">
        <v>3874</v>
      </c>
      <c r="ET64">
        <v>15603</v>
      </c>
      <c r="EU64">
        <v>15790</v>
      </c>
      <c r="EV64">
        <v>4823</v>
      </c>
      <c r="EW64">
        <v>21687</v>
      </c>
      <c r="EX64">
        <v>41164</v>
      </c>
    </row>
    <row r="65" spans="1:154" x14ac:dyDescent="0.2">
      <c r="A65" t="s">
        <v>401</v>
      </c>
      <c r="B65" t="s">
        <v>370</v>
      </c>
      <c r="H65">
        <v>128718</v>
      </c>
      <c r="I65">
        <v>31058</v>
      </c>
      <c r="J65">
        <v>31843</v>
      </c>
      <c r="K65">
        <v>10814</v>
      </c>
      <c r="L65">
        <v>24581</v>
      </c>
      <c r="M65">
        <v>7983</v>
      </c>
      <c r="N65">
        <v>51697</v>
      </c>
      <c r="O65">
        <v>15094</v>
      </c>
      <c r="P65">
        <v>34068</v>
      </c>
      <c r="Q65">
        <v>4836</v>
      </c>
      <c r="R65">
        <v>21598</v>
      </c>
      <c r="S65">
        <v>842</v>
      </c>
      <c r="T65">
        <v>35017</v>
      </c>
      <c r="U65">
        <v>3990</v>
      </c>
      <c r="V65">
        <v>1022</v>
      </c>
      <c r="W65">
        <v>457</v>
      </c>
      <c r="X65">
        <v>9641</v>
      </c>
      <c r="Y65">
        <v>568</v>
      </c>
      <c r="Z65">
        <v>47365</v>
      </c>
      <c r="AA65">
        <v>22204</v>
      </c>
      <c r="AB65">
        <v>14067</v>
      </c>
      <c r="AC65">
        <v>2997</v>
      </c>
      <c r="AD65">
        <v>60315</v>
      </c>
      <c r="AE65">
        <v>25895</v>
      </c>
      <c r="AF65">
        <v>19085</v>
      </c>
      <c r="AG65">
        <v>415</v>
      </c>
      <c r="AH65">
        <v>69022</v>
      </c>
      <c r="AI65">
        <v>3567</v>
      </c>
      <c r="AJ65">
        <v>59696</v>
      </c>
      <c r="AK65">
        <v>27491</v>
      </c>
      <c r="AL65">
        <v>16147</v>
      </c>
      <c r="AM65">
        <v>1986</v>
      </c>
      <c r="AN65">
        <v>43549</v>
      </c>
      <c r="AO65">
        <v>25505</v>
      </c>
      <c r="AP65">
        <v>66955</v>
      </c>
      <c r="AQ65">
        <v>18960</v>
      </c>
      <c r="AR65">
        <v>61763</v>
      </c>
      <c r="AS65">
        <v>12098</v>
      </c>
      <c r="AT65">
        <v>8851</v>
      </c>
      <c r="AU65">
        <v>1096</v>
      </c>
      <c r="AV65">
        <v>119867</v>
      </c>
      <c r="AW65">
        <v>29962</v>
      </c>
      <c r="AX65">
        <v>22007</v>
      </c>
      <c r="AY65">
        <v>12697</v>
      </c>
      <c r="AZ65">
        <v>16004</v>
      </c>
      <c r="BA65">
        <v>5359</v>
      </c>
      <c r="BB65">
        <v>11836</v>
      </c>
      <c r="BC65">
        <v>2292</v>
      </c>
      <c r="BD65">
        <v>21310</v>
      </c>
      <c r="BE65">
        <v>1913</v>
      </c>
      <c r="BF65">
        <v>19893</v>
      </c>
      <c r="BG65">
        <v>5028</v>
      </c>
      <c r="BH65">
        <v>64839</v>
      </c>
      <c r="BI65">
        <v>21056</v>
      </c>
      <c r="BJ65">
        <v>61224</v>
      </c>
      <c r="BK65">
        <v>19871</v>
      </c>
      <c r="BL65">
        <v>3615</v>
      </c>
      <c r="BM65">
        <v>1185</v>
      </c>
      <c r="BN65">
        <v>40954</v>
      </c>
      <c r="BO65">
        <v>13150</v>
      </c>
      <c r="BP65">
        <v>27445</v>
      </c>
      <c r="BQ65">
        <v>7931</v>
      </c>
      <c r="BR65">
        <v>16333</v>
      </c>
      <c r="BS65">
        <v>5003</v>
      </c>
      <c r="BT65">
        <v>33789</v>
      </c>
      <c r="BU65">
        <v>4595</v>
      </c>
      <c r="BV65">
        <v>84732</v>
      </c>
      <c r="BW65">
        <v>26084</v>
      </c>
      <c r="BX65">
        <v>10197</v>
      </c>
      <c r="BY65">
        <v>379</v>
      </c>
      <c r="BZ65">
        <v>10344</v>
      </c>
      <c r="CA65">
        <v>1039</v>
      </c>
      <c r="CB65">
        <v>23445</v>
      </c>
      <c r="CC65">
        <v>3556</v>
      </c>
      <c r="CD65">
        <v>23772</v>
      </c>
      <c r="CE65">
        <v>4202</v>
      </c>
      <c r="CF65">
        <v>18742</v>
      </c>
      <c r="CG65">
        <v>6697</v>
      </c>
      <c r="CH65">
        <v>16558</v>
      </c>
      <c r="CI65">
        <v>6559</v>
      </c>
      <c r="CJ65">
        <v>13624</v>
      </c>
      <c r="CK65">
        <v>5347</v>
      </c>
      <c r="CL65">
        <v>12036</v>
      </c>
      <c r="CM65">
        <v>3279</v>
      </c>
      <c r="CN65">
        <v>10197</v>
      </c>
      <c r="CO65">
        <v>379</v>
      </c>
      <c r="CP65">
        <v>31058</v>
      </c>
      <c r="CQ65">
        <v>97660</v>
      </c>
      <c r="CR65">
        <v>65597</v>
      </c>
      <c r="CS65">
        <v>39584</v>
      </c>
      <c r="CT65">
        <v>49626</v>
      </c>
      <c r="CU65">
        <v>71080</v>
      </c>
      <c r="CV65">
        <v>44433</v>
      </c>
      <c r="CW65">
        <v>51949</v>
      </c>
      <c r="CX65">
        <v>36713</v>
      </c>
      <c r="CY65">
        <v>7801</v>
      </c>
      <c r="CZ65">
        <v>3382</v>
      </c>
      <c r="DA65">
        <v>4891</v>
      </c>
      <c r="DB65">
        <v>2258</v>
      </c>
      <c r="DC65">
        <v>6439</v>
      </c>
      <c r="DD65">
        <v>2080</v>
      </c>
      <c r="DE65">
        <v>104</v>
      </c>
      <c r="DF65">
        <v>13809</v>
      </c>
      <c r="DG65">
        <v>1326</v>
      </c>
      <c r="DH65">
        <v>1375</v>
      </c>
      <c r="DI65">
        <v>5355</v>
      </c>
      <c r="DJ65">
        <v>3141</v>
      </c>
      <c r="DK65">
        <v>1041</v>
      </c>
      <c r="DL65">
        <v>2397</v>
      </c>
      <c r="DM65">
        <v>8852</v>
      </c>
      <c r="DN65">
        <v>14074</v>
      </c>
      <c r="DO65">
        <v>6791</v>
      </c>
      <c r="DP65">
        <v>3360</v>
      </c>
      <c r="DQ65">
        <v>4134</v>
      </c>
      <c r="DR65">
        <v>916</v>
      </c>
      <c r="DS65">
        <v>934</v>
      </c>
      <c r="DT65">
        <v>4512</v>
      </c>
      <c r="DU65">
        <v>38632</v>
      </c>
      <c r="DV65">
        <v>13076</v>
      </c>
      <c r="DW65">
        <v>5990</v>
      </c>
      <c r="DX65">
        <v>5018</v>
      </c>
      <c r="DY65">
        <v>2301</v>
      </c>
      <c r="DZ65">
        <v>9041</v>
      </c>
      <c r="EA65">
        <v>524</v>
      </c>
      <c r="EB65">
        <v>4325</v>
      </c>
      <c r="EC65">
        <v>11497</v>
      </c>
      <c r="ED65">
        <v>1918</v>
      </c>
      <c r="EE65">
        <v>4587</v>
      </c>
      <c r="EF65">
        <v>13267</v>
      </c>
      <c r="EI65">
        <v>42922</v>
      </c>
      <c r="EJ65">
        <v>75598</v>
      </c>
      <c r="EK65">
        <v>2043</v>
      </c>
      <c r="EL65">
        <v>2745</v>
      </c>
      <c r="EM65">
        <v>3066</v>
      </c>
      <c r="EN65">
        <v>2459</v>
      </c>
      <c r="EO65">
        <v>2321</v>
      </c>
      <c r="EP65">
        <v>10954</v>
      </c>
      <c r="EQ65">
        <v>35665</v>
      </c>
      <c r="ER65">
        <v>38632</v>
      </c>
      <c r="ES65">
        <v>6118</v>
      </c>
      <c r="ET65">
        <v>15878</v>
      </c>
      <c r="EU65">
        <v>10162</v>
      </c>
      <c r="EV65">
        <v>3749</v>
      </c>
      <c r="EW65">
        <v>16636</v>
      </c>
      <c r="EX65">
        <v>38632</v>
      </c>
    </row>
    <row r="66" spans="1:154" x14ac:dyDescent="0.2">
      <c r="A66" t="s">
        <v>402</v>
      </c>
      <c r="B66" t="s">
        <v>370</v>
      </c>
      <c r="H66">
        <v>144557</v>
      </c>
      <c r="I66">
        <v>13510</v>
      </c>
      <c r="J66">
        <v>20419</v>
      </c>
      <c r="K66">
        <v>3936</v>
      </c>
      <c r="L66">
        <v>15015</v>
      </c>
      <c r="M66">
        <v>2896</v>
      </c>
      <c r="N66">
        <v>51835</v>
      </c>
      <c r="O66">
        <v>6250</v>
      </c>
      <c r="P66">
        <v>70204</v>
      </c>
      <c r="Q66">
        <v>3277</v>
      </c>
      <c r="R66">
        <v>23597</v>
      </c>
      <c r="S66">
        <v>919</v>
      </c>
      <c r="T66">
        <v>71219</v>
      </c>
      <c r="U66">
        <v>3821</v>
      </c>
      <c r="V66">
        <v>738</v>
      </c>
      <c r="W66">
        <v>156</v>
      </c>
      <c r="X66">
        <v>11026</v>
      </c>
      <c r="Y66">
        <v>689</v>
      </c>
      <c r="Z66">
        <v>22697</v>
      </c>
      <c r="AA66">
        <v>6025</v>
      </c>
      <c r="AB66">
        <v>15264</v>
      </c>
      <c r="AC66">
        <v>1900</v>
      </c>
      <c r="AD66">
        <v>34295</v>
      </c>
      <c r="AE66">
        <v>7704</v>
      </c>
      <c r="AF66">
        <v>21222</v>
      </c>
      <c r="AG66">
        <v>722</v>
      </c>
      <c r="AH66">
        <v>98022</v>
      </c>
      <c r="AI66">
        <v>4470</v>
      </c>
      <c r="AJ66">
        <v>46535</v>
      </c>
      <c r="AK66">
        <v>9040</v>
      </c>
      <c r="AL66">
        <v>24579</v>
      </c>
      <c r="AM66">
        <v>1360</v>
      </c>
      <c r="AN66">
        <v>21956</v>
      </c>
      <c r="AO66">
        <v>7680</v>
      </c>
      <c r="AP66">
        <v>68521</v>
      </c>
      <c r="AQ66">
        <v>6947</v>
      </c>
      <c r="AR66">
        <v>76036</v>
      </c>
      <c r="AS66">
        <v>6563</v>
      </c>
      <c r="AT66">
        <v>14963</v>
      </c>
      <c r="AU66">
        <v>674</v>
      </c>
      <c r="AV66">
        <v>129594</v>
      </c>
      <c r="AW66">
        <v>12836</v>
      </c>
      <c r="AX66">
        <v>12205</v>
      </c>
      <c r="AY66">
        <v>3387</v>
      </c>
      <c r="AZ66">
        <v>21112</v>
      </c>
      <c r="BA66">
        <v>2592</v>
      </c>
      <c r="BB66">
        <v>22728</v>
      </c>
      <c r="BC66">
        <v>1403</v>
      </c>
      <c r="BD66">
        <v>41921</v>
      </c>
      <c r="BE66">
        <v>1956</v>
      </c>
      <c r="BF66">
        <v>13202</v>
      </c>
      <c r="BG66">
        <v>2050</v>
      </c>
      <c r="BH66">
        <v>73973</v>
      </c>
      <c r="BI66">
        <v>8145</v>
      </c>
      <c r="BJ66">
        <v>69663</v>
      </c>
      <c r="BK66">
        <v>7145</v>
      </c>
      <c r="BL66">
        <v>4310</v>
      </c>
      <c r="BM66">
        <v>1000</v>
      </c>
      <c r="BN66">
        <v>54967</v>
      </c>
      <c r="BO66">
        <v>5407</v>
      </c>
      <c r="BP66">
        <v>19527</v>
      </c>
      <c r="BQ66">
        <v>2562</v>
      </c>
      <c r="BR66">
        <v>12681</v>
      </c>
      <c r="BS66">
        <v>2226</v>
      </c>
      <c r="BT66">
        <v>35571</v>
      </c>
      <c r="BU66">
        <v>2804</v>
      </c>
      <c r="BV66">
        <v>87175</v>
      </c>
      <c r="BW66">
        <v>10195</v>
      </c>
      <c r="BX66">
        <v>21811</v>
      </c>
      <c r="BY66">
        <v>511</v>
      </c>
      <c r="BZ66">
        <v>11707</v>
      </c>
      <c r="CA66">
        <v>378</v>
      </c>
      <c r="CB66">
        <v>23864</v>
      </c>
      <c r="CC66">
        <v>2426</v>
      </c>
      <c r="CD66">
        <v>11020</v>
      </c>
      <c r="CE66">
        <v>1368</v>
      </c>
      <c r="CF66">
        <v>19486</v>
      </c>
      <c r="CG66">
        <v>2501</v>
      </c>
      <c r="CH66">
        <v>20960</v>
      </c>
      <c r="CI66">
        <v>3306</v>
      </c>
      <c r="CJ66">
        <v>18427</v>
      </c>
      <c r="CK66">
        <v>2192</v>
      </c>
      <c r="CL66">
        <v>17282</v>
      </c>
      <c r="CM66">
        <v>828</v>
      </c>
      <c r="CN66">
        <v>21811</v>
      </c>
      <c r="CO66">
        <v>511</v>
      </c>
      <c r="CP66">
        <v>13510</v>
      </c>
      <c r="CQ66">
        <v>131047</v>
      </c>
      <c r="CR66">
        <v>97755</v>
      </c>
      <c r="CS66">
        <v>52091</v>
      </c>
      <c r="CT66">
        <v>85781</v>
      </c>
      <c r="CU66">
        <v>50469</v>
      </c>
      <c r="CV66">
        <v>21318</v>
      </c>
      <c r="CW66">
        <v>27128</v>
      </c>
      <c r="CX66">
        <v>13854</v>
      </c>
      <c r="CY66">
        <v>7255</v>
      </c>
      <c r="CZ66">
        <v>2504</v>
      </c>
      <c r="DA66">
        <v>5740</v>
      </c>
      <c r="DB66">
        <v>2695</v>
      </c>
      <c r="DC66">
        <v>10346</v>
      </c>
      <c r="DD66">
        <v>2265</v>
      </c>
      <c r="DE66">
        <v>114</v>
      </c>
      <c r="DF66">
        <v>6763</v>
      </c>
      <c r="DG66">
        <v>2115</v>
      </c>
      <c r="DH66">
        <v>1088</v>
      </c>
      <c r="DI66">
        <v>6862</v>
      </c>
      <c r="DJ66">
        <v>4787</v>
      </c>
      <c r="DK66">
        <v>1234</v>
      </c>
      <c r="DL66">
        <v>4167</v>
      </c>
      <c r="DM66">
        <v>12103</v>
      </c>
      <c r="DN66">
        <v>19175</v>
      </c>
      <c r="DO66">
        <v>6085</v>
      </c>
      <c r="DP66">
        <v>4178</v>
      </c>
      <c r="DQ66">
        <v>8244</v>
      </c>
      <c r="DR66">
        <v>1769</v>
      </c>
      <c r="DS66">
        <v>972</v>
      </c>
      <c r="DT66">
        <v>5845</v>
      </c>
      <c r="DU66">
        <v>53961</v>
      </c>
      <c r="DV66">
        <v>20323</v>
      </c>
      <c r="DW66">
        <v>8903</v>
      </c>
      <c r="DX66">
        <v>4338</v>
      </c>
      <c r="DY66">
        <v>1535</v>
      </c>
      <c r="DZ66">
        <v>9828</v>
      </c>
      <c r="EA66">
        <v>738</v>
      </c>
      <c r="EB66">
        <v>6451</v>
      </c>
      <c r="EC66">
        <v>19472</v>
      </c>
      <c r="ED66">
        <v>3672</v>
      </c>
      <c r="EE66">
        <v>10211</v>
      </c>
      <c r="EF66">
        <v>16975</v>
      </c>
      <c r="EI66">
        <v>86189</v>
      </c>
      <c r="EJ66">
        <v>56952</v>
      </c>
      <c r="EK66">
        <v>2046</v>
      </c>
      <c r="EL66">
        <v>2283</v>
      </c>
      <c r="EM66">
        <v>4315</v>
      </c>
      <c r="EN66">
        <v>2376</v>
      </c>
      <c r="EO66">
        <v>1984</v>
      </c>
      <c r="EP66">
        <v>9597</v>
      </c>
      <c r="EQ66">
        <v>51192</v>
      </c>
      <c r="ER66">
        <v>53961</v>
      </c>
      <c r="ES66">
        <v>4149</v>
      </c>
      <c r="ET66">
        <v>20739</v>
      </c>
      <c r="EU66">
        <v>18293</v>
      </c>
      <c r="EV66">
        <v>6874</v>
      </c>
      <c r="EW66">
        <v>29073</v>
      </c>
      <c r="EX66">
        <v>53961</v>
      </c>
    </row>
    <row r="67" spans="1:154" x14ac:dyDescent="0.2">
      <c r="A67" t="s">
        <v>403</v>
      </c>
      <c r="B67" t="s">
        <v>370</v>
      </c>
      <c r="H67">
        <v>119691</v>
      </c>
      <c r="I67">
        <v>23962</v>
      </c>
      <c r="J67">
        <v>21454</v>
      </c>
      <c r="K67">
        <v>5705</v>
      </c>
      <c r="L67">
        <v>15312</v>
      </c>
      <c r="M67">
        <v>3901</v>
      </c>
      <c r="N67">
        <v>55823</v>
      </c>
      <c r="O67">
        <v>14452</v>
      </c>
      <c r="P67">
        <v>41156</v>
      </c>
      <c r="Q67">
        <v>3665</v>
      </c>
      <c r="R67">
        <v>18237</v>
      </c>
      <c r="S67">
        <v>1576</v>
      </c>
      <c r="T67">
        <v>46800</v>
      </c>
      <c r="U67">
        <v>5286</v>
      </c>
      <c r="V67">
        <v>1153</v>
      </c>
      <c r="W67">
        <v>246</v>
      </c>
      <c r="X67">
        <v>3362</v>
      </c>
      <c r="Y67">
        <v>616</v>
      </c>
      <c r="Z67">
        <v>37866</v>
      </c>
      <c r="AA67">
        <v>14316</v>
      </c>
      <c r="AB67">
        <v>12198</v>
      </c>
      <c r="AC67">
        <v>1847</v>
      </c>
      <c r="AD67">
        <v>51202</v>
      </c>
      <c r="AE67">
        <v>17246</v>
      </c>
      <c r="AF67">
        <v>14236</v>
      </c>
      <c r="AG67">
        <v>683</v>
      </c>
      <c r="AH67">
        <v>72135</v>
      </c>
      <c r="AI67">
        <v>6328</v>
      </c>
      <c r="AJ67">
        <v>47556</v>
      </c>
      <c r="AK67">
        <v>17634</v>
      </c>
      <c r="AL67">
        <v>16016</v>
      </c>
      <c r="AM67">
        <v>1954</v>
      </c>
      <c r="AN67">
        <v>31540</v>
      </c>
      <c r="AO67">
        <v>15680</v>
      </c>
      <c r="AP67">
        <v>61201</v>
      </c>
      <c r="AQ67">
        <v>13997</v>
      </c>
      <c r="AR67">
        <v>58490</v>
      </c>
      <c r="AS67">
        <v>9965</v>
      </c>
      <c r="AT67">
        <v>10856</v>
      </c>
      <c r="AU67">
        <v>1026</v>
      </c>
      <c r="AV67">
        <v>108835</v>
      </c>
      <c r="AW67">
        <v>22936</v>
      </c>
      <c r="AX67">
        <v>17609</v>
      </c>
      <c r="AY67">
        <v>7188</v>
      </c>
      <c r="AZ67">
        <v>20095</v>
      </c>
      <c r="BA67">
        <v>5172</v>
      </c>
      <c r="BB67">
        <v>15937</v>
      </c>
      <c r="BC67">
        <v>2273</v>
      </c>
      <c r="BD67">
        <v>22747</v>
      </c>
      <c r="BE67">
        <v>2179</v>
      </c>
      <c r="BF67">
        <v>13424</v>
      </c>
      <c r="BG67">
        <v>4410</v>
      </c>
      <c r="BH67">
        <v>58995</v>
      </c>
      <c r="BI67">
        <v>15054</v>
      </c>
      <c r="BJ67">
        <v>55008</v>
      </c>
      <c r="BK67">
        <v>13651</v>
      </c>
      <c r="BL67">
        <v>3987</v>
      </c>
      <c r="BM67">
        <v>1403</v>
      </c>
      <c r="BN67">
        <v>42423</v>
      </c>
      <c r="BO67">
        <v>10327</v>
      </c>
      <c r="BP67">
        <v>17212</v>
      </c>
      <c r="BQ67">
        <v>4783</v>
      </c>
      <c r="BR67">
        <v>12784</v>
      </c>
      <c r="BS67">
        <v>4354</v>
      </c>
      <c r="BT67">
        <v>32432</v>
      </c>
      <c r="BU67">
        <v>3900</v>
      </c>
      <c r="BV67">
        <v>72419</v>
      </c>
      <c r="BW67">
        <v>19464</v>
      </c>
      <c r="BX67">
        <v>14840</v>
      </c>
      <c r="BY67">
        <v>598</v>
      </c>
      <c r="BZ67">
        <v>10786</v>
      </c>
      <c r="CA67">
        <v>1097</v>
      </c>
      <c r="CB67">
        <v>21646</v>
      </c>
      <c r="CC67">
        <v>2803</v>
      </c>
      <c r="CD67">
        <v>10871</v>
      </c>
      <c r="CE67">
        <v>3250</v>
      </c>
      <c r="CF67">
        <v>16005</v>
      </c>
      <c r="CG67">
        <v>4194</v>
      </c>
      <c r="CH67">
        <v>18042</v>
      </c>
      <c r="CI67">
        <v>5733</v>
      </c>
      <c r="CJ67">
        <v>15048</v>
      </c>
      <c r="CK67">
        <v>4277</v>
      </c>
      <c r="CL67">
        <v>12453</v>
      </c>
      <c r="CM67">
        <v>2010</v>
      </c>
      <c r="CN67">
        <v>14840</v>
      </c>
      <c r="CO67">
        <v>598</v>
      </c>
      <c r="CP67">
        <v>23962</v>
      </c>
      <c r="CQ67">
        <v>95729</v>
      </c>
      <c r="CR67">
        <v>57593</v>
      </c>
      <c r="CS67">
        <v>49298</v>
      </c>
      <c r="CT67">
        <v>55398</v>
      </c>
      <c r="CU67">
        <v>55821</v>
      </c>
      <c r="CV67">
        <v>27343</v>
      </c>
      <c r="CW67">
        <v>41299</v>
      </c>
      <c r="CX67">
        <v>22955</v>
      </c>
      <c r="CY67">
        <v>5067</v>
      </c>
      <c r="CZ67">
        <v>1651</v>
      </c>
      <c r="DA67">
        <v>1796</v>
      </c>
      <c r="DB67">
        <v>497</v>
      </c>
      <c r="DC67">
        <v>7659</v>
      </c>
      <c r="DD67">
        <v>2240</v>
      </c>
      <c r="DE67">
        <v>114</v>
      </c>
      <c r="DF67">
        <v>9101</v>
      </c>
      <c r="DG67">
        <v>1570</v>
      </c>
      <c r="DH67">
        <v>756</v>
      </c>
      <c r="DI67">
        <v>4916</v>
      </c>
      <c r="DJ67">
        <v>3973</v>
      </c>
      <c r="DK67">
        <v>1277</v>
      </c>
      <c r="DL67">
        <v>2619</v>
      </c>
      <c r="DM67">
        <v>8427</v>
      </c>
      <c r="DN67">
        <v>12569</v>
      </c>
      <c r="DO67">
        <v>5654</v>
      </c>
      <c r="DP67">
        <v>3997</v>
      </c>
      <c r="DQ67">
        <v>5197</v>
      </c>
      <c r="DR67">
        <v>1424</v>
      </c>
      <c r="DS67">
        <v>1366</v>
      </c>
      <c r="DT67">
        <v>5729</v>
      </c>
      <c r="DU67">
        <v>40161</v>
      </c>
      <c r="DV67">
        <v>15118</v>
      </c>
      <c r="DW67">
        <v>6685</v>
      </c>
      <c r="DX67">
        <v>3265</v>
      </c>
      <c r="DY67">
        <v>1575</v>
      </c>
      <c r="DZ67">
        <v>8880</v>
      </c>
      <c r="EA67">
        <v>592</v>
      </c>
      <c r="EB67">
        <v>5213</v>
      </c>
      <c r="EC67">
        <v>12898</v>
      </c>
      <c r="ED67">
        <v>2137</v>
      </c>
      <c r="EE67">
        <v>6115</v>
      </c>
      <c r="EF67">
        <v>13705</v>
      </c>
      <c r="EI67">
        <v>62491</v>
      </c>
      <c r="EJ67">
        <v>57164</v>
      </c>
      <c r="EK67">
        <v>1751</v>
      </c>
      <c r="EL67">
        <v>2227</v>
      </c>
      <c r="EM67">
        <v>2683</v>
      </c>
      <c r="EN67">
        <v>2669</v>
      </c>
      <c r="EO67">
        <v>1951</v>
      </c>
      <c r="EP67">
        <v>8213</v>
      </c>
      <c r="EQ67">
        <v>37458</v>
      </c>
      <c r="ER67">
        <v>40161</v>
      </c>
      <c r="ES67">
        <v>4771</v>
      </c>
      <c r="ET67">
        <v>16509</v>
      </c>
      <c r="EU67">
        <v>11382</v>
      </c>
      <c r="EV67">
        <v>4783</v>
      </c>
      <c r="EW67">
        <v>18881</v>
      </c>
      <c r="EX67">
        <v>40161</v>
      </c>
    </row>
    <row r="68" spans="1:154" x14ac:dyDescent="0.2">
      <c r="A68" t="s">
        <v>404</v>
      </c>
      <c r="B68" t="s">
        <v>370</v>
      </c>
      <c r="H68">
        <v>116141</v>
      </c>
      <c r="I68">
        <v>9638</v>
      </c>
      <c r="J68">
        <v>24697</v>
      </c>
      <c r="K68">
        <v>3584</v>
      </c>
      <c r="L68">
        <v>16522</v>
      </c>
      <c r="M68">
        <v>2224</v>
      </c>
      <c r="N68">
        <v>47316</v>
      </c>
      <c r="O68">
        <v>3782</v>
      </c>
      <c r="P68">
        <v>43639</v>
      </c>
      <c r="Q68">
        <v>2251</v>
      </c>
      <c r="R68">
        <v>4042</v>
      </c>
      <c r="S68">
        <v>115</v>
      </c>
      <c r="T68">
        <v>91222</v>
      </c>
      <c r="U68">
        <v>5855</v>
      </c>
      <c r="V68">
        <v>653</v>
      </c>
      <c r="W68">
        <v>138</v>
      </c>
      <c r="X68">
        <v>1643</v>
      </c>
      <c r="Y68">
        <v>133</v>
      </c>
      <c r="Z68">
        <v>11102</v>
      </c>
      <c r="AA68">
        <v>2587</v>
      </c>
      <c r="AB68">
        <v>7219</v>
      </c>
      <c r="AC68">
        <v>810</v>
      </c>
      <c r="AD68">
        <v>17108</v>
      </c>
      <c r="AE68">
        <v>3668</v>
      </c>
      <c r="AF68">
        <v>2974</v>
      </c>
      <c r="AG68">
        <v>9</v>
      </c>
      <c r="AH68">
        <v>97111</v>
      </c>
      <c r="AI68">
        <v>5192</v>
      </c>
      <c r="AJ68">
        <v>19030</v>
      </c>
      <c r="AK68">
        <v>4446</v>
      </c>
      <c r="AL68">
        <v>8121</v>
      </c>
      <c r="AM68">
        <v>910</v>
      </c>
      <c r="AN68">
        <v>10909</v>
      </c>
      <c r="AO68">
        <v>3536</v>
      </c>
      <c r="AP68">
        <v>54234</v>
      </c>
      <c r="AQ68">
        <v>5479</v>
      </c>
      <c r="AR68">
        <v>61907</v>
      </c>
      <c r="AS68">
        <v>4159</v>
      </c>
      <c r="AT68">
        <v>14571</v>
      </c>
      <c r="AU68">
        <v>551</v>
      </c>
      <c r="AV68">
        <v>101570</v>
      </c>
      <c r="AW68">
        <v>9087</v>
      </c>
      <c r="AX68">
        <v>10011</v>
      </c>
      <c r="AY68">
        <v>1546</v>
      </c>
      <c r="AZ68">
        <v>27747</v>
      </c>
      <c r="BA68">
        <v>2700</v>
      </c>
      <c r="BB68">
        <v>20500</v>
      </c>
      <c r="BC68">
        <v>1352</v>
      </c>
      <c r="BD68">
        <v>19931</v>
      </c>
      <c r="BE68">
        <v>1004</v>
      </c>
      <c r="BF68">
        <v>12399</v>
      </c>
      <c r="BG68">
        <v>1886</v>
      </c>
      <c r="BH68">
        <v>57827</v>
      </c>
      <c r="BI68">
        <v>5447</v>
      </c>
      <c r="BJ68">
        <v>52938</v>
      </c>
      <c r="BK68">
        <v>4203</v>
      </c>
      <c r="BL68">
        <v>4889</v>
      </c>
      <c r="BM68">
        <v>1244</v>
      </c>
      <c r="BN68">
        <v>42488</v>
      </c>
      <c r="BO68">
        <v>2943</v>
      </c>
      <c r="BP68">
        <v>15616</v>
      </c>
      <c r="BQ68">
        <v>2517</v>
      </c>
      <c r="BR68">
        <v>12122</v>
      </c>
      <c r="BS68">
        <v>1873</v>
      </c>
      <c r="BT68">
        <v>29720</v>
      </c>
      <c r="BU68">
        <v>2050</v>
      </c>
      <c r="BV68">
        <v>70226</v>
      </c>
      <c r="BW68">
        <v>7333</v>
      </c>
      <c r="BX68">
        <v>16195</v>
      </c>
      <c r="BY68">
        <v>255</v>
      </c>
      <c r="BZ68">
        <v>9827</v>
      </c>
      <c r="CA68">
        <v>491</v>
      </c>
      <c r="CB68">
        <v>19893</v>
      </c>
      <c r="CC68">
        <v>1559</v>
      </c>
      <c r="CD68">
        <v>8232</v>
      </c>
      <c r="CE68">
        <v>986</v>
      </c>
      <c r="CF68">
        <v>16024</v>
      </c>
      <c r="CG68">
        <v>2228</v>
      </c>
      <c r="CH68">
        <v>15766</v>
      </c>
      <c r="CI68">
        <v>2262</v>
      </c>
      <c r="CJ68">
        <v>14610</v>
      </c>
      <c r="CK68">
        <v>921</v>
      </c>
      <c r="CL68">
        <v>15594</v>
      </c>
      <c r="CM68">
        <v>936</v>
      </c>
      <c r="CN68">
        <v>16195</v>
      </c>
      <c r="CO68">
        <v>255</v>
      </c>
      <c r="CP68">
        <v>9638</v>
      </c>
      <c r="CQ68">
        <v>106503</v>
      </c>
      <c r="CR68">
        <v>69260</v>
      </c>
      <c r="CS68">
        <v>51017</v>
      </c>
      <c r="CT68">
        <v>85790</v>
      </c>
      <c r="CU68">
        <v>22660</v>
      </c>
      <c r="CV68">
        <v>9193</v>
      </c>
      <c r="CW68">
        <v>13236</v>
      </c>
      <c r="CX68">
        <v>6803</v>
      </c>
      <c r="CY68">
        <v>3491</v>
      </c>
      <c r="CZ68">
        <v>1156</v>
      </c>
      <c r="DA68">
        <v>798</v>
      </c>
      <c r="DB68">
        <v>386</v>
      </c>
      <c r="DC68">
        <v>5135</v>
      </c>
      <c r="DD68">
        <v>848</v>
      </c>
      <c r="DE68">
        <v>68</v>
      </c>
      <c r="DF68">
        <v>4058</v>
      </c>
      <c r="DG68">
        <v>1480</v>
      </c>
      <c r="DH68">
        <v>593</v>
      </c>
      <c r="DI68">
        <v>5147</v>
      </c>
      <c r="DJ68">
        <v>5329</v>
      </c>
      <c r="DK68">
        <v>1060</v>
      </c>
      <c r="DL68">
        <v>2096</v>
      </c>
      <c r="DM68">
        <v>8169</v>
      </c>
      <c r="DN68">
        <v>13180</v>
      </c>
      <c r="DO68">
        <v>4961</v>
      </c>
      <c r="DP68">
        <v>3210</v>
      </c>
      <c r="DQ68">
        <v>7928</v>
      </c>
      <c r="DR68">
        <v>2815</v>
      </c>
      <c r="DS68">
        <v>1549</v>
      </c>
      <c r="DT68">
        <v>8777</v>
      </c>
      <c r="DU68">
        <v>46285</v>
      </c>
      <c r="DV68">
        <v>12844</v>
      </c>
      <c r="DW68">
        <v>5379</v>
      </c>
      <c r="DX68">
        <v>2463</v>
      </c>
      <c r="DY68">
        <v>1020</v>
      </c>
      <c r="DZ68">
        <v>9508</v>
      </c>
      <c r="EA68">
        <v>621</v>
      </c>
      <c r="EB68">
        <v>6111</v>
      </c>
      <c r="EC68">
        <v>21470</v>
      </c>
      <c r="ED68">
        <v>4292</v>
      </c>
      <c r="EE68">
        <v>10480</v>
      </c>
      <c r="EF68">
        <v>13937</v>
      </c>
      <c r="EI68">
        <v>67046</v>
      </c>
      <c r="EJ68">
        <v>48977</v>
      </c>
      <c r="EK68">
        <v>1881</v>
      </c>
      <c r="EL68">
        <v>2051</v>
      </c>
      <c r="EM68">
        <v>2586</v>
      </c>
      <c r="EN68">
        <v>2069</v>
      </c>
      <c r="EO68">
        <v>1825</v>
      </c>
      <c r="EP68">
        <v>9150</v>
      </c>
      <c r="EQ68">
        <v>42235</v>
      </c>
      <c r="ER68">
        <v>46285</v>
      </c>
      <c r="ES68">
        <v>5734</v>
      </c>
      <c r="ET68">
        <v>20841</v>
      </c>
      <c r="EU68">
        <v>13443</v>
      </c>
      <c r="EV68">
        <v>4070</v>
      </c>
      <c r="EW68">
        <v>19710</v>
      </c>
      <c r="EX68">
        <v>46285</v>
      </c>
    </row>
    <row r="69" spans="1:154" x14ac:dyDescent="0.2">
      <c r="A69" t="s">
        <v>405</v>
      </c>
      <c r="B69" t="s">
        <v>370</v>
      </c>
      <c r="H69">
        <v>193601</v>
      </c>
      <c r="I69">
        <v>10030</v>
      </c>
      <c r="J69">
        <v>13043</v>
      </c>
      <c r="K69">
        <v>1905</v>
      </c>
      <c r="L69">
        <v>9079</v>
      </c>
      <c r="M69">
        <v>1305</v>
      </c>
      <c r="N69">
        <v>48021</v>
      </c>
      <c r="O69">
        <v>4998</v>
      </c>
      <c r="P69">
        <v>131529</v>
      </c>
      <c r="Q69">
        <v>3127</v>
      </c>
      <c r="R69">
        <v>25471</v>
      </c>
      <c r="S69">
        <v>876</v>
      </c>
      <c r="T69">
        <v>138736</v>
      </c>
      <c r="U69">
        <v>5552</v>
      </c>
      <c r="V69">
        <v>751</v>
      </c>
      <c r="W69">
        <v>20</v>
      </c>
      <c r="X69">
        <v>5280</v>
      </c>
      <c r="Y69">
        <v>412</v>
      </c>
      <c r="Z69">
        <v>10019</v>
      </c>
      <c r="AA69">
        <v>2264</v>
      </c>
      <c r="AB69">
        <v>13337</v>
      </c>
      <c r="AC69">
        <v>906</v>
      </c>
      <c r="AD69">
        <v>16813</v>
      </c>
      <c r="AE69">
        <v>3126</v>
      </c>
      <c r="AF69">
        <v>24196</v>
      </c>
      <c r="AG69">
        <v>636</v>
      </c>
      <c r="AH69">
        <v>160293</v>
      </c>
      <c r="AI69">
        <v>5788</v>
      </c>
      <c r="AJ69">
        <v>33308</v>
      </c>
      <c r="AK69">
        <v>4242</v>
      </c>
      <c r="AL69">
        <v>22466</v>
      </c>
      <c r="AM69">
        <v>1329</v>
      </c>
      <c r="AN69">
        <v>10842</v>
      </c>
      <c r="AO69">
        <v>2913</v>
      </c>
      <c r="AP69">
        <v>90170</v>
      </c>
      <c r="AQ69">
        <v>5221</v>
      </c>
      <c r="AR69">
        <v>103431</v>
      </c>
      <c r="AS69">
        <v>4809</v>
      </c>
      <c r="AT69">
        <v>20894</v>
      </c>
      <c r="AU69">
        <v>563</v>
      </c>
      <c r="AV69">
        <v>172707</v>
      </c>
      <c r="AW69">
        <v>9467</v>
      </c>
      <c r="AX69">
        <v>8495</v>
      </c>
      <c r="AY69">
        <v>1674</v>
      </c>
      <c r="AZ69">
        <v>24997</v>
      </c>
      <c r="BA69">
        <v>1529</v>
      </c>
      <c r="BB69">
        <v>35269</v>
      </c>
      <c r="BC69">
        <v>1345</v>
      </c>
      <c r="BD69">
        <v>68699</v>
      </c>
      <c r="BE69">
        <v>2035</v>
      </c>
      <c r="BF69">
        <v>15649</v>
      </c>
      <c r="BG69">
        <v>1825</v>
      </c>
      <c r="BH69">
        <v>102328</v>
      </c>
      <c r="BI69">
        <v>5942</v>
      </c>
      <c r="BJ69">
        <v>96931</v>
      </c>
      <c r="BK69">
        <v>5234</v>
      </c>
      <c r="BL69">
        <v>5397</v>
      </c>
      <c r="BM69">
        <v>708</v>
      </c>
      <c r="BN69">
        <v>79184</v>
      </c>
      <c r="BO69">
        <v>3516</v>
      </c>
      <c r="BP69">
        <v>24168</v>
      </c>
      <c r="BQ69">
        <v>2327</v>
      </c>
      <c r="BR69">
        <v>14625</v>
      </c>
      <c r="BS69">
        <v>1924</v>
      </c>
      <c r="BT69">
        <v>42481</v>
      </c>
      <c r="BU69">
        <v>2028</v>
      </c>
      <c r="BV69">
        <v>117977</v>
      </c>
      <c r="BW69">
        <v>7767</v>
      </c>
      <c r="BX69">
        <v>33143</v>
      </c>
      <c r="BY69">
        <v>235</v>
      </c>
      <c r="BZ69">
        <v>12245</v>
      </c>
      <c r="CA69">
        <v>440</v>
      </c>
      <c r="CB69">
        <v>30236</v>
      </c>
      <c r="CC69">
        <v>1588</v>
      </c>
      <c r="CD69">
        <v>13660</v>
      </c>
      <c r="CE69">
        <v>1419</v>
      </c>
      <c r="CF69">
        <v>19816</v>
      </c>
      <c r="CG69">
        <v>1494</v>
      </c>
      <c r="CH69">
        <v>26051</v>
      </c>
      <c r="CI69">
        <v>1844</v>
      </c>
      <c r="CJ69">
        <v>28262</v>
      </c>
      <c r="CK69">
        <v>1545</v>
      </c>
      <c r="CL69">
        <v>30188</v>
      </c>
      <c r="CM69">
        <v>1465</v>
      </c>
      <c r="CN69">
        <v>33143</v>
      </c>
      <c r="CO69">
        <v>235</v>
      </c>
      <c r="CP69">
        <v>10030</v>
      </c>
      <c r="CQ69">
        <v>183571</v>
      </c>
      <c r="CR69">
        <v>153538</v>
      </c>
      <c r="CS69">
        <v>61240</v>
      </c>
      <c r="CT69">
        <v>153428</v>
      </c>
      <c r="CU69">
        <v>32921</v>
      </c>
      <c r="CV69">
        <v>9574</v>
      </c>
      <c r="CW69">
        <v>13263</v>
      </c>
      <c r="CX69">
        <v>5486</v>
      </c>
      <c r="CY69">
        <v>7395</v>
      </c>
      <c r="CZ69">
        <v>1759</v>
      </c>
      <c r="DA69">
        <v>3079</v>
      </c>
      <c r="DB69">
        <v>983</v>
      </c>
      <c r="DC69">
        <v>9184</v>
      </c>
      <c r="DD69">
        <v>1346</v>
      </c>
      <c r="DE69">
        <v>217</v>
      </c>
      <c r="DF69">
        <v>4285</v>
      </c>
      <c r="DG69">
        <v>2211</v>
      </c>
      <c r="DH69">
        <v>921</v>
      </c>
      <c r="DI69">
        <v>7416</v>
      </c>
      <c r="DJ69">
        <v>5768</v>
      </c>
      <c r="DK69">
        <v>2538</v>
      </c>
      <c r="DL69">
        <v>6276</v>
      </c>
      <c r="DM69">
        <v>18731</v>
      </c>
      <c r="DN69">
        <v>25654</v>
      </c>
      <c r="DO69">
        <v>7148</v>
      </c>
      <c r="DP69">
        <v>6104</v>
      </c>
      <c r="DQ69">
        <v>20739</v>
      </c>
      <c r="DR69">
        <v>2659</v>
      </c>
      <c r="DS69">
        <v>1161</v>
      </c>
      <c r="DT69">
        <v>5455</v>
      </c>
      <c r="DU69">
        <v>72835</v>
      </c>
      <c r="DV69">
        <v>33379</v>
      </c>
      <c r="DW69">
        <v>12487</v>
      </c>
      <c r="DX69">
        <v>2762</v>
      </c>
      <c r="DY69">
        <v>957</v>
      </c>
      <c r="DZ69">
        <v>10459</v>
      </c>
      <c r="EA69">
        <v>1145</v>
      </c>
      <c r="EB69">
        <v>6680</v>
      </c>
      <c r="EC69">
        <v>26235</v>
      </c>
      <c r="ED69">
        <v>4558</v>
      </c>
      <c r="EE69">
        <v>13232</v>
      </c>
      <c r="EF69">
        <v>22653</v>
      </c>
      <c r="EI69">
        <v>163265</v>
      </c>
      <c r="EJ69">
        <v>30928</v>
      </c>
      <c r="EK69">
        <v>1029</v>
      </c>
      <c r="EL69">
        <v>1621</v>
      </c>
      <c r="EM69">
        <v>1732</v>
      </c>
      <c r="EN69">
        <v>2095</v>
      </c>
      <c r="EO69">
        <v>605</v>
      </c>
      <c r="EP69">
        <v>5039</v>
      </c>
      <c r="EQ69">
        <v>70184</v>
      </c>
      <c r="ER69">
        <v>72835</v>
      </c>
      <c r="ES69">
        <v>2989</v>
      </c>
      <c r="ET69">
        <v>22364</v>
      </c>
      <c r="EU69">
        <v>25721</v>
      </c>
      <c r="EV69">
        <v>13975</v>
      </c>
      <c r="EW69">
        <v>47482</v>
      </c>
      <c r="EX69">
        <v>72835</v>
      </c>
    </row>
    <row r="70" spans="1:154" x14ac:dyDescent="0.2">
      <c r="A70" t="s">
        <v>406</v>
      </c>
      <c r="B70" t="s">
        <v>370</v>
      </c>
      <c r="H70">
        <v>133342</v>
      </c>
      <c r="I70">
        <v>9206</v>
      </c>
      <c r="J70">
        <v>10479</v>
      </c>
      <c r="K70">
        <v>1320</v>
      </c>
      <c r="L70">
        <v>7573</v>
      </c>
      <c r="M70">
        <v>1061</v>
      </c>
      <c r="N70">
        <v>38834</v>
      </c>
      <c r="O70">
        <v>4900</v>
      </c>
      <c r="P70">
        <v>83348</v>
      </c>
      <c r="Q70">
        <v>2869</v>
      </c>
      <c r="R70">
        <v>14225</v>
      </c>
      <c r="S70">
        <v>726</v>
      </c>
      <c r="T70">
        <v>95340</v>
      </c>
      <c r="U70">
        <v>4072</v>
      </c>
      <c r="V70">
        <v>400</v>
      </c>
      <c r="W70">
        <v>11</v>
      </c>
      <c r="X70">
        <v>3299</v>
      </c>
      <c r="Y70">
        <v>159</v>
      </c>
      <c r="Z70">
        <v>10942</v>
      </c>
      <c r="AA70">
        <v>3364</v>
      </c>
      <c r="AB70">
        <v>9043</v>
      </c>
      <c r="AC70">
        <v>874</v>
      </c>
      <c r="AD70">
        <v>15672</v>
      </c>
      <c r="AE70">
        <v>3836</v>
      </c>
      <c r="AF70">
        <v>13125</v>
      </c>
      <c r="AG70">
        <v>665</v>
      </c>
      <c r="AH70">
        <v>115723</v>
      </c>
      <c r="AI70">
        <v>5447</v>
      </c>
      <c r="AJ70">
        <v>17619</v>
      </c>
      <c r="AK70">
        <v>3759</v>
      </c>
      <c r="AL70">
        <v>10436</v>
      </c>
      <c r="AM70">
        <v>478</v>
      </c>
      <c r="AN70">
        <v>7183</v>
      </c>
      <c r="AO70">
        <v>3281</v>
      </c>
      <c r="AP70">
        <v>63970</v>
      </c>
      <c r="AQ70">
        <v>4993</v>
      </c>
      <c r="AR70">
        <v>69372</v>
      </c>
      <c r="AS70">
        <v>4213</v>
      </c>
      <c r="AT70">
        <v>14739</v>
      </c>
      <c r="AU70">
        <v>529</v>
      </c>
      <c r="AV70">
        <v>118603</v>
      </c>
      <c r="AW70">
        <v>8677</v>
      </c>
      <c r="AX70">
        <v>6806</v>
      </c>
      <c r="AY70">
        <v>1651</v>
      </c>
      <c r="AZ70">
        <v>24316</v>
      </c>
      <c r="BA70">
        <v>2007</v>
      </c>
      <c r="BB70">
        <v>28316</v>
      </c>
      <c r="BC70">
        <v>1273</v>
      </c>
      <c r="BD70">
        <v>36099</v>
      </c>
      <c r="BE70">
        <v>1535</v>
      </c>
      <c r="BF70">
        <v>13900</v>
      </c>
      <c r="BG70">
        <v>2158</v>
      </c>
      <c r="BH70">
        <v>66893</v>
      </c>
      <c r="BI70">
        <v>5008</v>
      </c>
      <c r="BJ70">
        <v>63039</v>
      </c>
      <c r="BK70">
        <v>4079</v>
      </c>
      <c r="BL70">
        <v>3854</v>
      </c>
      <c r="BM70">
        <v>929</v>
      </c>
      <c r="BN70">
        <v>52345</v>
      </c>
      <c r="BO70">
        <v>3071</v>
      </c>
      <c r="BP70">
        <v>14670</v>
      </c>
      <c r="BQ70">
        <v>1732</v>
      </c>
      <c r="BR70">
        <v>13778</v>
      </c>
      <c r="BS70">
        <v>2363</v>
      </c>
      <c r="BT70">
        <v>28668</v>
      </c>
      <c r="BU70">
        <v>1481</v>
      </c>
      <c r="BV70">
        <v>80793</v>
      </c>
      <c r="BW70">
        <v>7166</v>
      </c>
      <c r="BX70">
        <v>23881</v>
      </c>
      <c r="BY70">
        <v>559</v>
      </c>
      <c r="BZ70">
        <v>8269</v>
      </c>
      <c r="CA70">
        <v>392</v>
      </c>
      <c r="CB70">
        <v>20399</v>
      </c>
      <c r="CC70">
        <v>1089</v>
      </c>
      <c r="CD70">
        <v>9137</v>
      </c>
      <c r="CE70">
        <v>1259</v>
      </c>
      <c r="CF70">
        <v>13439</v>
      </c>
      <c r="CG70">
        <v>1972</v>
      </c>
      <c r="CH70">
        <v>16400</v>
      </c>
      <c r="CI70">
        <v>1725</v>
      </c>
      <c r="CJ70">
        <v>19501</v>
      </c>
      <c r="CK70">
        <v>1353</v>
      </c>
      <c r="CL70">
        <v>22316</v>
      </c>
      <c r="CM70">
        <v>857</v>
      </c>
      <c r="CN70">
        <v>23881</v>
      </c>
      <c r="CO70">
        <v>559</v>
      </c>
      <c r="CP70">
        <v>9206</v>
      </c>
      <c r="CQ70">
        <v>124136</v>
      </c>
      <c r="CR70">
        <v>106543</v>
      </c>
      <c r="CS70">
        <v>41304</v>
      </c>
      <c r="CT70">
        <v>108014</v>
      </c>
      <c r="CU70">
        <v>21761</v>
      </c>
      <c r="CV70">
        <v>8779</v>
      </c>
      <c r="CW70">
        <v>12095</v>
      </c>
      <c r="CX70">
        <v>6067</v>
      </c>
      <c r="CY70">
        <v>2737</v>
      </c>
      <c r="CZ70">
        <v>891</v>
      </c>
      <c r="DA70">
        <v>2443</v>
      </c>
      <c r="DB70">
        <v>985</v>
      </c>
      <c r="DC70">
        <v>4486</v>
      </c>
      <c r="DD70">
        <v>836</v>
      </c>
      <c r="DE70">
        <v>473</v>
      </c>
      <c r="DF70">
        <v>4062</v>
      </c>
      <c r="DG70">
        <v>1137</v>
      </c>
      <c r="DH70">
        <v>661</v>
      </c>
      <c r="DI70">
        <v>5085</v>
      </c>
      <c r="DJ70">
        <v>5029</v>
      </c>
      <c r="DK70">
        <v>1274</v>
      </c>
      <c r="DL70">
        <v>3129</v>
      </c>
      <c r="DM70">
        <v>12728</v>
      </c>
      <c r="DN70">
        <v>12986</v>
      </c>
      <c r="DO70">
        <v>5047</v>
      </c>
      <c r="DP70">
        <v>3693</v>
      </c>
      <c r="DQ70">
        <v>14283</v>
      </c>
      <c r="DR70">
        <v>2435</v>
      </c>
      <c r="DS70">
        <v>1123</v>
      </c>
      <c r="DT70">
        <v>4229</v>
      </c>
      <c r="DU70">
        <v>46874</v>
      </c>
      <c r="DV70">
        <v>23387</v>
      </c>
      <c r="DW70">
        <v>7476</v>
      </c>
      <c r="DX70">
        <v>2250</v>
      </c>
      <c r="DY70">
        <v>1072</v>
      </c>
      <c r="DZ70">
        <v>7813</v>
      </c>
      <c r="EA70">
        <v>737</v>
      </c>
      <c r="EB70">
        <v>4795</v>
      </c>
      <c r="EC70">
        <v>13424</v>
      </c>
      <c r="ED70">
        <v>1703</v>
      </c>
      <c r="EE70">
        <v>6028</v>
      </c>
      <c r="EF70">
        <v>14332</v>
      </c>
      <c r="EI70">
        <v>119824</v>
      </c>
      <c r="EJ70">
        <v>14961</v>
      </c>
      <c r="EK70">
        <v>908</v>
      </c>
      <c r="EL70">
        <v>761</v>
      </c>
      <c r="EM70">
        <v>424</v>
      </c>
      <c r="EN70">
        <v>341</v>
      </c>
      <c r="EO70">
        <v>488</v>
      </c>
      <c r="EP70">
        <v>1543</v>
      </c>
      <c r="EQ70">
        <v>44473</v>
      </c>
      <c r="ER70">
        <v>46874</v>
      </c>
      <c r="ES70">
        <v>1625</v>
      </c>
      <c r="ET70">
        <v>11110</v>
      </c>
      <c r="EU70">
        <v>16238</v>
      </c>
      <c r="EV70">
        <v>10352</v>
      </c>
      <c r="EW70">
        <v>34139</v>
      </c>
      <c r="EX70">
        <v>46874</v>
      </c>
    </row>
    <row r="71" spans="1:154" x14ac:dyDescent="0.2">
      <c r="A71" t="s">
        <v>407</v>
      </c>
      <c r="B71" t="s">
        <v>370</v>
      </c>
      <c r="H71">
        <v>114003</v>
      </c>
      <c r="I71">
        <v>10909</v>
      </c>
      <c r="J71">
        <v>17740</v>
      </c>
      <c r="K71">
        <v>2154</v>
      </c>
      <c r="L71">
        <v>13451</v>
      </c>
      <c r="M71">
        <v>1587</v>
      </c>
      <c r="N71">
        <v>48395</v>
      </c>
      <c r="O71">
        <v>6560</v>
      </c>
      <c r="P71">
        <v>47276</v>
      </c>
      <c r="Q71">
        <v>1969</v>
      </c>
      <c r="R71">
        <v>7771</v>
      </c>
      <c r="S71">
        <v>796</v>
      </c>
      <c r="T71">
        <v>81646</v>
      </c>
      <c r="U71">
        <v>4072</v>
      </c>
      <c r="V71">
        <v>957</v>
      </c>
      <c r="W71">
        <v>197</v>
      </c>
      <c r="X71">
        <v>3123</v>
      </c>
      <c r="Y71">
        <v>83</v>
      </c>
      <c r="Z71">
        <v>13438</v>
      </c>
      <c r="AA71">
        <v>4913</v>
      </c>
      <c r="AB71">
        <v>7068</v>
      </c>
      <c r="AC71">
        <v>848</v>
      </c>
      <c r="AD71">
        <v>19964</v>
      </c>
      <c r="AE71">
        <v>6153</v>
      </c>
      <c r="AF71">
        <v>5319</v>
      </c>
      <c r="AG71">
        <v>268</v>
      </c>
      <c r="AH71">
        <v>96438</v>
      </c>
      <c r="AI71">
        <v>5263</v>
      </c>
      <c r="AJ71">
        <v>17565</v>
      </c>
      <c r="AK71">
        <v>5646</v>
      </c>
      <c r="AL71">
        <v>7133</v>
      </c>
      <c r="AM71">
        <v>1104</v>
      </c>
      <c r="AN71">
        <v>10432</v>
      </c>
      <c r="AO71">
        <v>4542</v>
      </c>
      <c r="AP71">
        <v>53262</v>
      </c>
      <c r="AQ71">
        <v>6177</v>
      </c>
      <c r="AR71">
        <v>60741</v>
      </c>
      <c r="AS71">
        <v>4732</v>
      </c>
      <c r="AT71">
        <v>14780</v>
      </c>
      <c r="AU71">
        <v>260</v>
      </c>
      <c r="AV71">
        <v>99223</v>
      </c>
      <c r="AW71">
        <v>10649</v>
      </c>
      <c r="AX71">
        <v>9490</v>
      </c>
      <c r="AY71">
        <v>2642</v>
      </c>
      <c r="AZ71">
        <v>26610</v>
      </c>
      <c r="BA71">
        <v>2784</v>
      </c>
      <c r="BB71">
        <v>22585</v>
      </c>
      <c r="BC71">
        <v>1352</v>
      </c>
      <c r="BD71">
        <v>23877</v>
      </c>
      <c r="BE71">
        <v>846</v>
      </c>
      <c r="BF71">
        <v>11622</v>
      </c>
      <c r="BG71">
        <v>1779</v>
      </c>
      <c r="BH71">
        <v>59440</v>
      </c>
      <c r="BI71">
        <v>6948</v>
      </c>
      <c r="BJ71">
        <v>55235</v>
      </c>
      <c r="BK71">
        <v>5984</v>
      </c>
      <c r="BL71">
        <v>4205</v>
      </c>
      <c r="BM71">
        <v>964</v>
      </c>
      <c r="BN71">
        <v>42982</v>
      </c>
      <c r="BO71">
        <v>4074</v>
      </c>
      <c r="BP71">
        <v>15260</v>
      </c>
      <c r="BQ71">
        <v>2666</v>
      </c>
      <c r="BR71">
        <v>12820</v>
      </c>
      <c r="BS71">
        <v>1987</v>
      </c>
      <c r="BT71">
        <v>22909</v>
      </c>
      <c r="BU71">
        <v>1843</v>
      </c>
      <c r="BV71">
        <v>71062</v>
      </c>
      <c r="BW71">
        <v>8727</v>
      </c>
      <c r="BX71">
        <v>20032</v>
      </c>
      <c r="BY71">
        <v>339</v>
      </c>
      <c r="BZ71">
        <v>7667</v>
      </c>
      <c r="CA71">
        <v>803</v>
      </c>
      <c r="CB71">
        <v>15242</v>
      </c>
      <c r="CC71">
        <v>1040</v>
      </c>
      <c r="CD71">
        <v>8532</v>
      </c>
      <c r="CE71">
        <v>1442</v>
      </c>
      <c r="CF71">
        <v>14979</v>
      </c>
      <c r="CG71">
        <v>2110</v>
      </c>
      <c r="CH71">
        <v>15304</v>
      </c>
      <c r="CI71">
        <v>1844</v>
      </c>
      <c r="CJ71">
        <v>15067</v>
      </c>
      <c r="CK71">
        <v>1781</v>
      </c>
      <c r="CL71">
        <v>17180</v>
      </c>
      <c r="CM71">
        <v>1550</v>
      </c>
      <c r="CN71">
        <v>20032</v>
      </c>
      <c r="CO71">
        <v>339</v>
      </c>
      <c r="CP71">
        <v>10909</v>
      </c>
      <c r="CQ71">
        <v>103094</v>
      </c>
      <c r="CR71">
        <v>75534</v>
      </c>
      <c r="CS71">
        <v>45461</v>
      </c>
      <c r="CT71">
        <v>86311</v>
      </c>
      <c r="CU71">
        <v>22294</v>
      </c>
      <c r="CV71">
        <v>10595</v>
      </c>
      <c r="CW71">
        <v>16684</v>
      </c>
      <c r="CX71">
        <v>9024</v>
      </c>
      <c r="CY71">
        <v>1594</v>
      </c>
      <c r="CZ71">
        <v>397</v>
      </c>
      <c r="DA71">
        <v>2253</v>
      </c>
      <c r="DB71">
        <v>614</v>
      </c>
      <c r="DC71">
        <v>1763</v>
      </c>
      <c r="DD71">
        <v>560</v>
      </c>
      <c r="DE71">
        <v>30</v>
      </c>
      <c r="DF71">
        <v>5671</v>
      </c>
      <c r="DG71">
        <v>1015</v>
      </c>
      <c r="DH71">
        <v>649</v>
      </c>
      <c r="DI71">
        <v>5068</v>
      </c>
      <c r="DJ71">
        <v>5190</v>
      </c>
      <c r="DK71">
        <v>1129</v>
      </c>
      <c r="DL71">
        <v>2819</v>
      </c>
      <c r="DM71">
        <v>9438</v>
      </c>
      <c r="DN71">
        <v>11979</v>
      </c>
      <c r="DO71">
        <v>5275</v>
      </c>
      <c r="DP71">
        <v>3205</v>
      </c>
      <c r="DQ71">
        <v>8874</v>
      </c>
      <c r="DR71">
        <v>2348</v>
      </c>
      <c r="DS71">
        <v>1336</v>
      </c>
      <c r="DT71">
        <v>7806</v>
      </c>
      <c r="DU71">
        <v>48996</v>
      </c>
      <c r="DV71">
        <v>13783</v>
      </c>
      <c r="DW71">
        <v>3790</v>
      </c>
      <c r="DX71">
        <v>3232</v>
      </c>
      <c r="DY71">
        <v>1205</v>
      </c>
      <c r="DZ71">
        <v>10813</v>
      </c>
      <c r="EA71">
        <v>621</v>
      </c>
      <c r="EB71">
        <v>7421</v>
      </c>
      <c r="EC71">
        <v>21168</v>
      </c>
      <c r="ED71">
        <v>3147</v>
      </c>
      <c r="EE71">
        <v>11915</v>
      </c>
      <c r="EF71">
        <v>11703</v>
      </c>
      <c r="EI71">
        <v>64483</v>
      </c>
      <c r="EJ71">
        <v>49735</v>
      </c>
      <c r="EK71">
        <v>1439</v>
      </c>
      <c r="EL71">
        <v>2589</v>
      </c>
      <c r="EM71">
        <v>3403</v>
      </c>
      <c r="EN71">
        <v>3256</v>
      </c>
      <c r="EO71">
        <v>2361</v>
      </c>
      <c r="EP71">
        <v>10193</v>
      </c>
      <c r="EQ71">
        <v>44966</v>
      </c>
      <c r="ER71">
        <v>48996</v>
      </c>
      <c r="ES71">
        <v>6512</v>
      </c>
      <c r="ET71">
        <v>21505</v>
      </c>
      <c r="EU71">
        <v>12838</v>
      </c>
      <c r="EV71">
        <v>5604</v>
      </c>
      <c r="EW71">
        <v>20979</v>
      </c>
      <c r="EX71">
        <v>48996</v>
      </c>
    </row>
    <row r="72" spans="1:154" x14ac:dyDescent="0.2">
      <c r="A72" t="s">
        <v>408</v>
      </c>
      <c r="B72" t="s">
        <v>370</v>
      </c>
      <c r="H72">
        <v>118779</v>
      </c>
      <c r="I72">
        <v>7235</v>
      </c>
      <c r="J72">
        <v>9632</v>
      </c>
      <c r="K72">
        <v>1478</v>
      </c>
      <c r="L72">
        <v>6890</v>
      </c>
      <c r="M72">
        <v>1209</v>
      </c>
      <c r="N72">
        <v>35918</v>
      </c>
      <c r="O72">
        <v>3244</v>
      </c>
      <c r="P72">
        <v>72831</v>
      </c>
      <c r="Q72">
        <v>2486</v>
      </c>
      <c r="R72">
        <v>45796</v>
      </c>
      <c r="S72">
        <v>1237</v>
      </c>
      <c r="T72">
        <v>42079</v>
      </c>
      <c r="U72">
        <v>2601</v>
      </c>
      <c r="V72">
        <v>1342</v>
      </c>
      <c r="W72">
        <v>314</v>
      </c>
      <c r="X72">
        <v>8385</v>
      </c>
      <c r="Y72">
        <v>783</v>
      </c>
      <c r="Z72">
        <v>7644</v>
      </c>
      <c r="AA72">
        <v>1821</v>
      </c>
      <c r="AB72">
        <v>13459</v>
      </c>
      <c r="AC72">
        <v>479</v>
      </c>
      <c r="AD72">
        <v>15950</v>
      </c>
      <c r="AE72">
        <v>2454</v>
      </c>
      <c r="AF72">
        <v>44020</v>
      </c>
      <c r="AG72">
        <v>1098</v>
      </c>
      <c r="AH72">
        <v>100369</v>
      </c>
      <c r="AI72">
        <v>3550</v>
      </c>
      <c r="AJ72">
        <v>18410</v>
      </c>
      <c r="AK72">
        <v>3685</v>
      </c>
      <c r="AL72">
        <v>11414</v>
      </c>
      <c r="AM72">
        <v>745</v>
      </c>
      <c r="AN72">
        <v>6996</v>
      </c>
      <c r="AO72">
        <v>2940</v>
      </c>
      <c r="AP72">
        <v>56800</v>
      </c>
      <c r="AQ72">
        <v>4180</v>
      </c>
      <c r="AR72">
        <v>61979</v>
      </c>
      <c r="AS72">
        <v>3055</v>
      </c>
      <c r="AT72">
        <v>10582</v>
      </c>
      <c r="AU72">
        <v>242</v>
      </c>
      <c r="AV72">
        <v>108197</v>
      </c>
      <c r="AW72">
        <v>6993</v>
      </c>
      <c r="AX72">
        <v>3828</v>
      </c>
      <c r="AY72">
        <v>1074</v>
      </c>
      <c r="AZ72">
        <v>13809</v>
      </c>
      <c r="BA72">
        <v>1604</v>
      </c>
      <c r="BB72">
        <v>20336</v>
      </c>
      <c r="BC72">
        <v>1225</v>
      </c>
      <c r="BD72">
        <v>39577</v>
      </c>
      <c r="BE72">
        <v>1251</v>
      </c>
      <c r="BF72">
        <v>10763</v>
      </c>
      <c r="BG72">
        <v>1149</v>
      </c>
      <c r="BH72">
        <v>63550</v>
      </c>
      <c r="BI72">
        <v>4975</v>
      </c>
      <c r="BJ72">
        <v>60949</v>
      </c>
      <c r="BK72">
        <v>4545</v>
      </c>
      <c r="BL72">
        <v>2601</v>
      </c>
      <c r="BM72">
        <v>430</v>
      </c>
      <c r="BN72">
        <v>51367</v>
      </c>
      <c r="BO72">
        <v>3748</v>
      </c>
      <c r="BP72">
        <v>12626</v>
      </c>
      <c r="BQ72">
        <v>1143</v>
      </c>
      <c r="BR72">
        <v>10320</v>
      </c>
      <c r="BS72">
        <v>1233</v>
      </c>
      <c r="BT72">
        <v>30778</v>
      </c>
      <c r="BU72">
        <v>637</v>
      </c>
      <c r="BV72">
        <v>74313</v>
      </c>
      <c r="BW72">
        <v>6124</v>
      </c>
      <c r="BX72">
        <v>13688</v>
      </c>
      <c r="BY72">
        <v>474</v>
      </c>
      <c r="BZ72">
        <v>9897</v>
      </c>
      <c r="CA72">
        <v>209</v>
      </c>
      <c r="CB72">
        <v>20881</v>
      </c>
      <c r="CC72">
        <v>428</v>
      </c>
      <c r="CD72">
        <v>10451</v>
      </c>
      <c r="CE72">
        <v>1444</v>
      </c>
      <c r="CF72">
        <v>16972</v>
      </c>
      <c r="CG72">
        <v>1739</v>
      </c>
      <c r="CH72">
        <v>18672</v>
      </c>
      <c r="CI72">
        <v>1474</v>
      </c>
      <c r="CJ72">
        <v>15008</v>
      </c>
      <c r="CK72">
        <v>771</v>
      </c>
      <c r="CL72">
        <v>13210</v>
      </c>
      <c r="CM72">
        <v>696</v>
      </c>
      <c r="CN72">
        <v>13688</v>
      </c>
      <c r="CO72">
        <v>474</v>
      </c>
      <c r="CP72">
        <v>7235</v>
      </c>
      <c r="CQ72">
        <v>111544</v>
      </c>
      <c r="CR72">
        <v>96910</v>
      </c>
      <c r="CS72">
        <v>29503</v>
      </c>
      <c r="CT72">
        <v>97079</v>
      </c>
      <c r="CU72">
        <v>24478</v>
      </c>
      <c r="CV72">
        <v>7883</v>
      </c>
      <c r="CW72">
        <v>10004</v>
      </c>
      <c r="CX72">
        <v>3701</v>
      </c>
      <c r="CY72">
        <v>5033</v>
      </c>
      <c r="CZ72">
        <v>1274</v>
      </c>
      <c r="DA72">
        <v>5193</v>
      </c>
      <c r="DB72">
        <v>2431</v>
      </c>
      <c r="DC72">
        <v>4248</v>
      </c>
      <c r="DD72">
        <v>477</v>
      </c>
      <c r="DE72">
        <v>31</v>
      </c>
      <c r="DF72">
        <v>3467</v>
      </c>
      <c r="DG72">
        <v>2403</v>
      </c>
      <c r="DH72">
        <v>1689</v>
      </c>
      <c r="DI72">
        <v>5470</v>
      </c>
      <c r="DJ72">
        <v>4306</v>
      </c>
      <c r="DK72">
        <v>1256</v>
      </c>
      <c r="DL72">
        <v>3798</v>
      </c>
      <c r="DM72">
        <v>11196</v>
      </c>
      <c r="DN72">
        <v>13323</v>
      </c>
      <c r="DO72">
        <v>3853</v>
      </c>
      <c r="DP72">
        <v>3162</v>
      </c>
      <c r="DQ72">
        <v>11485</v>
      </c>
      <c r="DR72">
        <v>856</v>
      </c>
      <c r="DS72">
        <v>718</v>
      </c>
      <c r="DT72">
        <v>2065</v>
      </c>
      <c r="DU72">
        <v>47939</v>
      </c>
      <c r="DV72">
        <v>22857</v>
      </c>
      <c r="DW72">
        <v>10232</v>
      </c>
      <c r="DX72">
        <v>3219</v>
      </c>
      <c r="DY72">
        <v>1462</v>
      </c>
      <c r="DZ72">
        <v>8521</v>
      </c>
      <c r="EA72">
        <v>729</v>
      </c>
      <c r="EB72">
        <v>5412</v>
      </c>
      <c r="EC72">
        <v>13342</v>
      </c>
      <c r="ED72">
        <v>2376</v>
      </c>
      <c r="EE72">
        <v>7479</v>
      </c>
      <c r="EF72">
        <v>16571</v>
      </c>
      <c r="EI72">
        <v>80085</v>
      </c>
      <c r="EJ72">
        <v>43520</v>
      </c>
      <c r="EK72">
        <v>2101</v>
      </c>
      <c r="EL72">
        <v>2942</v>
      </c>
      <c r="EM72">
        <v>2159</v>
      </c>
      <c r="EN72">
        <v>2102</v>
      </c>
      <c r="EO72">
        <v>1677</v>
      </c>
      <c r="EP72">
        <v>7405</v>
      </c>
      <c r="EQ72">
        <v>46208</v>
      </c>
      <c r="ER72">
        <v>47939</v>
      </c>
      <c r="ES72">
        <v>1451</v>
      </c>
      <c r="ET72">
        <v>15377</v>
      </c>
      <c r="EU72">
        <v>21345</v>
      </c>
      <c r="EV72">
        <v>6699</v>
      </c>
      <c r="EW72">
        <v>31111</v>
      </c>
      <c r="EX72">
        <v>47939</v>
      </c>
    </row>
    <row r="73" spans="1:154" x14ac:dyDescent="0.2">
      <c r="A73" t="s">
        <v>409</v>
      </c>
      <c r="B73" t="s">
        <v>370</v>
      </c>
      <c r="H73">
        <v>122108</v>
      </c>
      <c r="I73">
        <v>7850</v>
      </c>
      <c r="J73">
        <v>12715</v>
      </c>
      <c r="K73">
        <v>2084</v>
      </c>
      <c r="L73">
        <v>9029</v>
      </c>
      <c r="M73">
        <v>1422</v>
      </c>
      <c r="N73">
        <v>49119</v>
      </c>
      <c r="O73">
        <v>3332</v>
      </c>
      <c r="P73">
        <v>59772</v>
      </c>
      <c r="Q73">
        <v>2306</v>
      </c>
      <c r="R73">
        <v>72583</v>
      </c>
      <c r="S73">
        <v>2646</v>
      </c>
      <c r="T73">
        <v>24818</v>
      </c>
      <c r="U73">
        <v>1150</v>
      </c>
      <c r="V73">
        <v>1122</v>
      </c>
      <c r="W73">
        <v>361</v>
      </c>
      <c r="X73">
        <v>4890</v>
      </c>
      <c r="Y73">
        <v>440</v>
      </c>
      <c r="Z73">
        <v>7626</v>
      </c>
      <c r="AA73">
        <v>2896</v>
      </c>
      <c r="AB73">
        <v>11027</v>
      </c>
      <c r="AC73">
        <v>357</v>
      </c>
      <c r="AD73">
        <v>14673</v>
      </c>
      <c r="AE73">
        <v>3564</v>
      </c>
      <c r="AF73">
        <v>70228</v>
      </c>
      <c r="AG73">
        <v>2428</v>
      </c>
      <c r="AH73">
        <v>107983</v>
      </c>
      <c r="AI73">
        <v>3955</v>
      </c>
      <c r="AJ73">
        <v>14125</v>
      </c>
      <c r="AK73">
        <v>3895</v>
      </c>
      <c r="AL73">
        <v>6754</v>
      </c>
      <c r="AM73">
        <v>633</v>
      </c>
      <c r="AN73">
        <v>7371</v>
      </c>
      <c r="AO73">
        <v>3262</v>
      </c>
      <c r="AP73">
        <v>59519</v>
      </c>
      <c r="AQ73">
        <v>4412</v>
      </c>
      <c r="AR73">
        <v>62589</v>
      </c>
      <c r="AS73">
        <v>3438</v>
      </c>
      <c r="AT73">
        <v>16224</v>
      </c>
      <c r="AU73">
        <v>344</v>
      </c>
      <c r="AV73">
        <v>105884</v>
      </c>
      <c r="AW73">
        <v>7506</v>
      </c>
      <c r="AX73">
        <v>9368</v>
      </c>
      <c r="AY73">
        <v>2118</v>
      </c>
      <c r="AZ73">
        <v>27105</v>
      </c>
      <c r="BA73">
        <v>2050</v>
      </c>
      <c r="BB73">
        <v>24221</v>
      </c>
      <c r="BC73">
        <v>899</v>
      </c>
      <c r="BD73">
        <v>22993</v>
      </c>
      <c r="BE73">
        <v>850</v>
      </c>
      <c r="BF73">
        <v>12562</v>
      </c>
      <c r="BG73">
        <v>1221</v>
      </c>
      <c r="BH73">
        <v>64503</v>
      </c>
      <c r="BI73">
        <v>5371</v>
      </c>
      <c r="BJ73">
        <v>62322</v>
      </c>
      <c r="BK73">
        <v>5044</v>
      </c>
      <c r="BL73">
        <v>2181</v>
      </c>
      <c r="BM73">
        <v>327</v>
      </c>
      <c r="BN73">
        <v>50022</v>
      </c>
      <c r="BO73">
        <v>3682</v>
      </c>
      <c r="BP73">
        <v>14916</v>
      </c>
      <c r="BQ73">
        <v>1684</v>
      </c>
      <c r="BR73">
        <v>12127</v>
      </c>
      <c r="BS73">
        <v>1226</v>
      </c>
      <c r="BT73">
        <v>27685</v>
      </c>
      <c r="BU73">
        <v>1127</v>
      </c>
      <c r="BV73">
        <v>77065</v>
      </c>
      <c r="BW73">
        <v>6592</v>
      </c>
      <c r="BX73">
        <v>17358</v>
      </c>
      <c r="BY73">
        <v>131</v>
      </c>
      <c r="BZ73">
        <v>8392</v>
      </c>
      <c r="CA73">
        <v>423</v>
      </c>
      <c r="CB73">
        <v>19293</v>
      </c>
      <c r="CC73">
        <v>704</v>
      </c>
      <c r="CD73">
        <v>10736</v>
      </c>
      <c r="CE73">
        <v>806</v>
      </c>
      <c r="CF73">
        <v>17095</v>
      </c>
      <c r="CG73">
        <v>1687</v>
      </c>
      <c r="CH73">
        <v>18359</v>
      </c>
      <c r="CI73">
        <v>1949</v>
      </c>
      <c r="CJ73">
        <v>14498</v>
      </c>
      <c r="CK73">
        <v>1196</v>
      </c>
      <c r="CL73">
        <v>16377</v>
      </c>
      <c r="CM73">
        <v>954</v>
      </c>
      <c r="CN73">
        <v>17358</v>
      </c>
      <c r="CO73">
        <v>131</v>
      </c>
      <c r="CP73">
        <v>7850</v>
      </c>
      <c r="CQ73">
        <v>114258</v>
      </c>
      <c r="CR73">
        <v>87760</v>
      </c>
      <c r="CS73">
        <v>43329</v>
      </c>
      <c r="CT73">
        <v>99065</v>
      </c>
      <c r="CU73">
        <v>18104</v>
      </c>
      <c r="CV73">
        <v>7615</v>
      </c>
      <c r="CW73">
        <v>10892</v>
      </c>
      <c r="CX73">
        <v>5551</v>
      </c>
      <c r="CY73">
        <v>3387</v>
      </c>
      <c r="CZ73">
        <v>859</v>
      </c>
      <c r="DA73">
        <v>2381</v>
      </c>
      <c r="DB73">
        <v>995</v>
      </c>
      <c r="DC73">
        <v>1444</v>
      </c>
      <c r="DD73">
        <v>210</v>
      </c>
      <c r="DE73">
        <v>98</v>
      </c>
      <c r="DF73">
        <v>7231</v>
      </c>
      <c r="DG73">
        <v>3967</v>
      </c>
      <c r="DH73">
        <v>1745</v>
      </c>
      <c r="DI73">
        <v>8220</v>
      </c>
      <c r="DJ73">
        <v>4303</v>
      </c>
      <c r="DK73">
        <v>796</v>
      </c>
      <c r="DL73">
        <v>2632</v>
      </c>
      <c r="DM73">
        <v>9388</v>
      </c>
      <c r="DN73">
        <v>14464</v>
      </c>
      <c r="DO73">
        <v>5289</v>
      </c>
      <c r="DP73">
        <v>3091</v>
      </c>
      <c r="DQ73">
        <v>5620</v>
      </c>
      <c r="DR73">
        <v>2192</v>
      </c>
      <c r="DS73">
        <v>1167</v>
      </c>
      <c r="DT73">
        <v>5462</v>
      </c>
      <c r="DU73">
        <v>47080</v>
      </c>
      <c r="DV73">
        <v>22834</v>
      </c>
      <c r="DW73">
        <v>7541</v>
      </c>
      <c r="DX73">
        <v>3940</v>
      </c>
      <c r="DY73">
        <v>1306</v>
      </c>
      <c r="DZ73">
        <v>8304</v>
      </c>
      <c r="EA73">
        <v>540</v>
      </c>
      <c r="EB73">
        <v>5650</v>
      </c>
      <c r="EC73">
        <v>12002</v>
      </c>
      <c r="ED73">
        <v>2203</v>
      </c>
      <c r="EE73">
        <v>6219</v>
      </c>
      <c r="EF73">
        <v>13839</v>
      </c>
      <c r="EI73">
        <v>96032</v>
      </c>
      <c r="EJ73">
        <v>27508</v>
      </c>
      <c r="EK73">
        <v>1313</v>
      </c>
      <c r="EL73">
        <v>1781</v>
      </c>
      <c r="EM73">
        <v>1664</v>
      </c>
      <c r="EN73">
        <v>1046</v>
      </c>
      <c r="EO73">
        <v>835</v>
      </c>
      <c r="EP73">
        <v>3783</v>
      </c>
      <c r="EQ73">
        <v>44087</v>
      </c>
      <c r="ER73">
        <v>47080</v>
      </c>
      <c r="ES73">
        <v>2682</v>
      </c>
      <c r="ET73">
        <v>13230</v>
      </c>
      <c r="EU73">
        <v>18971</v>
      </c>
      <c r="EV73">
        <v>8250</v>
      </c>
      <c r="EW73">
        <v>31168</v>
      </c>
      <c r="EX73">
        <v>47080</v>
      </c>
    </row>
    <row r="74" spans="1:154" x14ac:dyDescent="0.2">
      <c r="A74" t="s">
        <v>410</v>
      </c>
      <c r="B74" t="s">
        <v>370</v>
      </c>
      <c r="H74">
        <v>108603</v>
      </c>
      <c r="I74">
        <v>1942</v>
      </c>
      <c r="J74">
        <v>6351</v>
      </c>
      <c r="K74">
        <v>284</v>
      </c>
      <c r="L74">
        <v>4534</v>
      </c>
      <c r="M74">
        <v>242</v>
      </c>
      <c r="N74">
        <v>21787</v>
      </c>
      <c r="O74">
        <v>756</v>
      </c>
      <c r="P74">
        <v>80359</v>
      </c>
      <c r="Q74">
        <v>896</v>
      </c>
      <c r="R74">
        <v>91057</v>
      </c>
      <c r="S74">
        <v>1382</v>
      </c>
      <c r="T74">
        <v>3864</v>
      </c>
      <c r="U74">
        <v>116</v>
      </c>
      <c r="V74">
        <v>196</v>
      </c>
      <c r="W74">
        <v>52</v>
      </c>
      <c r="X74">
        <v>2520</v>
      </c>
      <c r="Y74">
        <v>78</v>
      </c>
      <c r="Z74">
        <v>2398</v>
      </c>
      <c r="AA74">
        <v>231</v>
      </c>
      <c r="AB74">
        <v>8504</v>
      </c>
      <c r="AC74">
        <v>83</v>
      </c>
      <c r="AD74">
        <v>6879</v>
      </c>
      <c r="AE74">
        <v>318</v>
      </c>
      <c r="AF74">
        <v>89331</v>
      </c>
      <c r="AG74">
        <v>1299</v>
      </c>
      <c r="AH74">
        <v>102498</v>
      </c>
      <c r="AI74">
        <v>1682</v>
      </c>
      <c r="AJ74">
        <v>6105</v>
      </c>
      <c r="AK74">
        <v>260</v>
      </c>
      <c r="AL74">
        <v>4231</v>
      </c>
      <c r="AM74">
        <v>83</v>
      </c>
      <c r="AN74">
        <v>1874</v>
      </c>
      <c r="AO74">
        <v>177</v>
      </c>
      <c r="AP74">
        <v>53937</v>
      </c>
      <c r="AQ74">
        <v>1149</v>
      </c>
      <c r="AR74">
        <v>54666</v>
      </c>
      <c r="AS74">
        <v>793</v>
      </c>
      <c r="AT74">
        <v>11189</v>
      </c>
      <c r="AU74">
        <v>58</v>
      </c>
      <c r="AV74">
        <v>97414</v>
      </c>
      <c r="AW74">
        <v>1884</v>
      </c>
      <c r="AX74">
        <v>2741</v>
      </c>
      <c r="AY74">
        <v>157</v>
      </c>
      <c r="AZ74">
        <v>14057</v>
      </c>
      <c r="BA74">
        <v>539</v>
      </c>
      <c r="BB74">
        <v>19452</v>
      </c>
      <c r="BC74">
        <v>352</v>
      </c>
      <c r="BD74">
        <v>37201</v>
      </c>
      <c r="BE74">
        <v>446</v>
      </c>
      <c r="BF74">
        <v>10110</v>
      </c>
      <c r="BG74">
        <v>450</v>
      </c>
      <c r="BH74">
        <v>51362</v>
      </c>
      <c r="BI74">
        <v>1079</v>
      </c>
      <c r="BJ74">
        <v>49814</v>
      </c>
      <c r="BK74">
        <v>1005</v>
      </c>
      <c r="BL74">
        <v>1548</v>
      </c>
      <c r="BM74">
        <v>74</v>
      </c>
      <c r="BN74">
        <v>39835</v>
      </c>
      <c r="BO74">
        <v>623</v>
      </c>
      <c r="BP74">
        <v>12803</v>
      </c>
      <c r="BQ74">
        <v>523</v>
      </c>
      <c r="BR74">
        <v>8834</v>
      </c>
      <c r="BS74">
        <v>383</v>
      </c>
      <c r="BT74">
        <v>28359</v>
      </c>
      <c r="BU74">
        <v>373</v>
      </c>
      <c r="BV74">
        <v>61472</v>
      </c>
      <c r="BW74">
        <v>1529</v>
      </c>
      <c r="BX74">
        <v>18772</v>
      </c>
      <c r="BY74">
        <v>40</v>
      </c>
      <c r="BZ74">
        <v>7735</v>
      </c>
      <c r="CA74">
        <v>134</v>
      </c>
      <c r="CB74">
        <v>20624</v>
      </c>
      <c r="CC74">
        <v>239</v>
      </c>
      <c r="CD74">
        <v>6793</v>
      </c>
      <c r="CE74">
        <v>75</v>
      </c>
      <c r="CF74">
        <v>10606</v>
      </c>
      <c r="CG74">
        <v>568</v>
      </c>
      <c r="CH74">
        <v>15053</v>
      </c>
      <c r="CI74">
        <v>481</v>
      </c>
      <c r="CJ74">
        <v>13525</v>
      </c>
      <c r="CK74">
        <v>146</v>
      </c>
      <c r="CL74">
        <v>15495</v>
      </c>
      <c r="CM74">
        <v>259</v>
      </c>
      <c r="CN74">
        <v>18772</v>
      </c>
      <c r="CO74">
        <v>40</v>
      </c>
      <c r="CP74">
        <v>1942</v>
      </c>
      <c r="CQ74">
        <v>106661</v>
      </c>
      <c r="CR74">
        <v>93947</v>
      </c>
      <c r="CS74">
        <v>29266</v>
      </c>
      <c r="CT74">
        <v>95530</v>
      </c>
      <c r="CU74">
        <v>8509</v>
      </c>
      <c r="CV74">
        <v>1699</v>
      </c>
      <c r="CW74">
        <v>4336</v>
      </c>
      <c r="CX74">
        <v>783</v>
      </c>
      <c r="CY74">
        <v>1892</v>
      </c>
      <c r="CZ74">
        <v>265</v>
      </c>
      <c r="DA74">
        <v>1669</v>
      </c>
      <c r="DB74">
        <v>557</v>
      </c>
      <c r="DC74">
        <v>612</v>
      </c>
      <c r="DD74">
        <v>94</v>
      </c>
      <c r="DE74">
        <v>119</v>
      </c>
      <c r="DF74">
        <v>4181</v>
      </c>
      <c r="DG74">
        <v>2588</v>
      </c>
      <c r="DH74">
        <v>1832</v>
      </c>
      <c r="DI74">
        <v>4017</v>
      </c>
      <c r="DJ74">
        <v>2095</v>
      </c>
      <c r="DK74">
        <v>661</v>
      </c>
      <c r="DL74">
        <v>4046</v>
      </c>
      <c r="DM74">
        <v>10717</v>
      </c>
      <c r="DN74">
        <v>12913</v>
      </c>
      <c r="DO74">
        <v>3871</v>
      </c>
      <c r="DP74">
        <v>2477</v>
      </c>
      <c r="DQ74">
        <v>6816</v>
      </c>
      <c r="DR74">
        <v>999</v>
      </c>
      <c r="DS74">
        <v>306</v>
      </c>
      <c r="DT74">
        <v>1746</v>
      </c>
      <c r="DU74">
        <v>39618</v>
      </c>
      <c r="DV74">
        <v>24729</v>
      </c>
      <c r="DW74">
        <v>11250</v>
      </c>
      <c r="DX74">
        <v>2208</v>
      </c>
      <c r="DY74">
        <v>654</v>
      </c>
      <c r="DZ74">
        <v>4880</v>
      </c>
      <c r="EA74">
        <v>483</v>
      </c>
      <c r="EB74">
        <v>3234</v>
      </c>
      <c r="EC74">
        <v>7801</v>
      </c>
      <c r="ED74">
        <v>1478</v>
      </c>
      <c r="EE74">
        <v>4375</v>
      </c>
      <c r="EF74">
        <v>14714</v>
      </c>
      <c r="EI74">
        <v>97623</v>
      </c>
      <c r="EJ74">
        <v>11895</v>
      </c>
      <c r="EK74">
        <v>584</v>
      </c>
      <c r="EL74">
        <v>640</v>
      </c>
      <c r="EM74">
        <v>753</v>
      </c>
      <c r="EN74">
        <v>600</v>
      </c>
      <c r="EO74">
        <v>272</v>
      </c>
      <c r="EP74">
        <v>1851</v>
      </c>
      <c r="EQ74">
        <v>38475</v>
      </c>
      <c r="ER74">
        <v>39618</v>
      </c>
      <c r="ES74">
        <v>658</v>
      </c>
      <c r="ET74">
        <v>8310</v>
      </c>
      <c r="EU74">
        <v>17238</v>
      </c>
      <c r="EV74">
        <v>9253</v>
      </c>
      <c r="EW74">
        <v>30650</v>
      </c>
      <c r="EX74">
        <v>39618</v>
      </c>
    </row>
    <row r="75" spans="1:154" x14ac:dyDescent="0.2">
      <c r="A75" t="s">
        <v>411</v>
      </c>
      <c r="B75" t="s">
        <v>370</v>
      </c>
      <c r="H75">
        <v>111811</v>
      </c>
      <c r="I75">
        <v>4940</v>
      </c>
      <c r="J75">
        <v>8240</v>
      </c>
      <c r="K75">
        <v>1070</v>
      </c>
      <c r="L75">
        <v>5792</v>
      </c>
      <c r="M75">
        <v>836</v>
      </c>
      <c r="N75">
        <v>29690</v>
      </c>
      <c r="O75">
        <v>1916</v>
      </c>
      <c r="P75">
        <v>73385</v>
      </c>
      <c r="Q75">
        <v>1878</v>
      </c>
      <c r="R75">
        <v>72312</v>
      </c>
      <c r="S75">
        <v>1443</v>
      </c>
      <c r="T75">
        <v>17833</v>
      </c>
      <c r="U75">
        <v>888</v>
      </c>
      <c r="V75">
        <v>209</v>
      </c>
      <c r="W75">
        <v>65</v>
      </c>
      <c r="X75">
        <v>6526</v>
      </c>
      <c r="Y75">
        <v>898</v>
      </c>
      <c r="Z75">
        <v>5123</v>
      </c>
      <c r="AA75">
        <v>1460</v>
      </c>
      <c r="AB75">
        <v>9807</v>
      </c>
      <c r="AC75">
        <v>186</v>
      </c>
      <c r="AD75">
        <v>10347</v>
      </c>
      <c r="AE75">
        <v>1632</v>
      </c>
      <c r="AF75">
        <v>70378</v>
      </c>
      <c r="AG75">
        <v>1384</v>
      </c>
      <c r="AH75">
        <v>99854</v>
      </c>
      <c r="AI75">
        <v>2671</v>
      </c>
      <c r="AJ75">
        <v>11957</v>
      </c>
      <c r="AK75">
        <v>2269</v>
      </c>
      <c r="AL75">
        <v>7060</v>
      </c>
      <c r="AM75">
        <v>316</v>
      </c>
      <c r="AN75">
        <v>4897</v>
      </c>
      <c r="AO75">
        <v>1953</v>
      </c>
      <c r="AP75">
        <v>53213</v>
      </c>
      <c r="AQ75">
        <v>2884</v>
      </c>
      <c r="AR75">
        <v>58598</v>
      </c>
      <c r="AS75">
        <v>2056</v>
      </c>
      <c r="AT75">
        <v>11277</v>
      </c>
      <c r="AU75">
        <v>255</v>
      </c>
      <c r="AV75">
        <v>100534</v>
      </c>
      <c r="AW75">
        <v>4685</v>
      </c>
      <c r="AX75">
        <v>3448</v>
      </c>
      <c r="AY75">
        <v>683</v>
      </c>
      <c r="AZ75">
        <v>14328</v>
      </c>
      <c r="BA75">
        <v>931</v>
      </c>
      <c r="BB75">
        <v>18263</v>
      </c>
      <c r="BC75">
        <v>914</v>
      </c>
      <c r="BD75">
        <v>39982</v>
      </c>
      <c r="BE75">
        <v>1003</v>
      </c>
      <c r="BF75">
        <v>9874</v>
      </c>
      <c r="BG75">
        <v>1038</v>
      </c>
      <c r="BH75">
        <v>53404</v>
      </c>
      <c r="BI75">
        <v>3151</v>
      </c>
      <c r="BJ75">
        <v>51214</v>
      </c>
      <c r="BK75">
        <v>2740</v>
      </c>
      <c r="BL75">
        <v>2190</v>
      </c>
      <c r="BM75">
        <v>411</v>
      </c>
      <c r="BN75">
        <v>41063</v>
      </c>
      <c r="BO75">
        <v>2123</v>
      </c>
      <c r="BP75">
        <v>13047</v>
      </c>
      <c r="BQ75">
        <v>1194</v>
      </c>
      <c r="BR75">
        <v>9168</v>
      </c>
      <c r="BS75">
        <v>872</v>
      </c>
      <c r="BT75">
        <v>28135</v>
      </c>
      <c r="BU75">
        <v>642</v>
      </c>
      <c r="BV75">
        <v>63278</v>
      </c>
      <c r="BW75">
        <v>4189</v>
      </c>
      <c r="BX75">
        <v>20398</v>
      </c>
      <c r="BY75">
        <v>109</v>
      </c>
      <c r="BZ75">
        <v>7685</v>
      </c>
      <c r="CA75">
        <v>113</v>
      </c>
      <c r="CB75">
        <v>20450</v>
      </c>
      <c r="CC75">
        <v>529</v>
      </c>
      <c r="CD75">
        <v>7655</v>
      </c>
      <c r="CE75">
        <v>767</v>
      </c>
      <c r="CF75">
        <v>12282</v>
      </c>
      <c r="CG75">
        <v>1209</v>
      </c>
      <c r="CH75">
        <v>14356</v>
      </c>
      <c r="CI75">
        <v>913</v>
      </c>
      <c r="CJ75">
        <v>14765</v>
      </c>
      <c r="CK75">
        <v>804</v>
      </c>
      <c r="CL75">
        <v>14220</v>
      </c>
      <c r="CM75">
        <v>496</v>
      </c>
      <c r="CN75">
        <v>20398</v>
      </c>
      <c r="CO75">
        <v>109</v>
      </c>
      <c r="CP75">
        <v>4940</v>
      </c>
      <c r="CQ75">
        <v>106871</v>
      </c>
      <c r="CR75">
        <v>92326</v>
      </c>
      <c r="CS75">
        <v>33731</v>
      </c>
      <c r="CT75">
        <v>92726</v>
      </c>
      <c r="CU75">
        <v>14824</v>
      </c>
      <c r="CV75">
        <v>4381</v>
      </c>
      <c r="CW75">
        <v>6279</v>
      </c>
      <c r="CX75">
        <v>1773</v>
      </c>
      <c r="CY75">
        <v>3558</v>
      </c>
      <c r="CZ75">
        <v>852</v>
      </c>
      <c r="DA75">
        <v>3785</v>
      </c>
      <c r="DB75">
        <v>1582</v>
      </c>
      <c r="DC75">
        <v>1202</v>
      </c>
      <c r="DD75">
        <v>174</v>
      </c>
      <c r="DE75">
        <v>66</v>
      </c>
      <c r="DF75">
        <v>3795</v>
      </c>
      <c r="DG75">
        <v>2518</v>
      </c>
      <c r="DH75">
        <v>1127</v>
      </c>
      <c r="DI75">
        <v>5866</v>
      </c>
      <c r="DJ75">
        <v>2623</v>
      </c>
      <c r="DK75">
        <v>1206</v>
      </c>
      <c r="DL75">
        <v>3149</v>
      </c>
      <c r="DM75">
        <v>10146</v>
      </c>
      <c r="DN75">
        <v>12242</v>
      </c>
      <c r="DO75">
        <v>4021</v>
      </c>
      <c r="DP75">
        <v>2706</v>
      </c>
      <c r="DQ75">
        <v>7598</v>
      </c>
      <c r="DR75">
        <v>1485</v>
      </c>
      <c r="DS75">
        <v>615</v>
      </c>
      <c r="DT75">
        <v>2394</v>
      </c>
      <c r="DU75">
        <v>43430</v>
      </c>
      <c r="DV75">
        <v>23242</v>
      </c>
      <c r="DW75">
        <v>9875</v>
      </c>
      <c r="DX75">
        <v>2447</v>
      </c>
      <c r="DY75">
        <v>717</v>
      </c>
      <c r="DZ75">
        <v>5579</v>
      </c>
      <c r="EA75">
        <v>632</v>
      </c>
      <c r="EB75">
        <v>4074</v>
      </c>
      <c r="EC75">
        <v>12162</v>
      </c>
      <c r="ED75">
        <v>2216</v>
      </c>
      <c r="EE75">
        <v>6871</v>
      </c>
      <c r="EF75">
        <v>14755</v>
      </c>
      <c r="EI75">
        <v>87885</v>
      </c>
      <c r="EJ75">
        <v>24960</v>
      </c>
      <c r="EK75">
        <v>1021</v>
      </c>
      <c r="EL75">
        <v>1191</v>
      </c>
      <c r="EM75">
        <v>1323</v>
      </c>
      <c r="EN75">
        <v>1589</v>
      </c>
      <c r="EO75">
        <v>615</v>
      </c>
      <c r="EP75">
        <v>4281</v>
      </c>
      <c r="EQ75">
        <v>41634</v>
      </c>
      <c r="ER75">
        <v>43430</v>
      </c>
      <c r="ES75">
        <v>2055</v>
      </c>
      <c r="ET75">
        <v>12904</v>
      </c>
      <c r="EU75">
        <v>17945</v>
      </c>
      <c r="EV75">
        <v>7251</v>
      </c>
      <c r="EW75">
        <v>28471</v>
      </c>
      <c r="EX75">
        <v>43430</v>
      </c>
    </row>
    <row r="76" spans="1:154" x14ac:dyDescent="0.2">
      <c r="A76" t="s">
        <v>412</v>
      </c>
      <c r="B76" t="s">
        <v>370</v>
      </c>
      <c r="H76">
        <v>115238</v>
      </c>
      <c r="I76">
        <v>5402</v>
      </c>
      <c r="J76">
        <v>9680</v>
      </c>
      <c r="K76">
        <v>863</v>
      </c>
      <c r="L76">
        <v>6575</v>
      </c>
      <c r="M76">
        <v>789</v>
      </c>
      <c r="N76">
        <v>26740</v>
      </c>
      <c r="O76">
        <v>2856</v>
      </c>
      <c r="P76">
        <v>78249</v>
      </c>
      <c r="Q76">
        <v>1620</v>
      </c>
      <c r="R76">
        <v>85063</v>
      </c>
      <c r="S76">
        <v>2707</v>
      </c>
      <c r="T76">
        <v>12517</v>
      </c>
      <c r="U76">
        <v>628</v>
      </c>
      <c r="V76">
        <v>234</v>
      </c>
      <c r="W76">
        <v>121</v>
      </c>
      <c r="X76">
        <v>2174</v>
      </c>
      <c r="Y76">
        <v>0</v>
      </c>
      <c r="Z76">
        <v>6524</v>
      </c>
      <c r="AA76">
        <v>1596</v>
      </c>
      <c r="AB76">
        <v>8623</v>
      </c>
      <c r="AC76">
        <v>305</v>
      </c>
      <c r="AD76">
        <v>12400</v>
      </c>
      <c r="AE76">
        <v>2066</v>
      </c>
      <c r="AF76">
        <v>83214</v>
      </c>
      <c r="AG76">
        <v>2478</v>
      </c>
      <c r="AH76">
        <v>107002</v>
      </c>
      <c r="AI76">
        <v>3544</v>
      </c>
      <c r="AJ76">
        <v>8236</v>
      </c>
      <c r="AK76">
        <v>1858</v>
      </c>
      <c r="AL76">
        <v>4509</v>
      </c>
      <c r="AM76">
        <v>276</v>
      </c>
      <c r="AN76">
        <v>3727</v>
      </c>
      <c r="AO76">
        <v>1582</v>
      </c>
      <c r="AP76">
        <v>57215</v>
      </c>
      <c r="AQ76">
        <v>3272</v>
      </c>
      <c r="AR76">
        <v>58023</v>
      </c>
      <c r="AS76">
        <v>2130</v>
      </c>
      <c r="AT76">
        <v>12721</v>
      </c>
      <c r="AU76">
        <v>252</v>
      </c>
      <c r="AV76">
        <v>102517</v>
      </c>
      <c r="AW76">
        <v>5150</v>
      </c>
      <c r="AX76">
        <v>5132</v>
      </c>
      <c r="AY76">
        <v>1110</v>
      </c>
      <c r="AZ76">
        <v>15466</v>
      </c>
      <c r="BA76">
        <v>921</v>
      </c>
      <c r="BB76">
        <v>19332</v>
      </c>
      <c r="BC76">
        <v>890</v>
      </c>
      <c r="BD76">
        <v>42130</v>
      </c>
      <c r="BE76">
        <v>886</v>
      </c>
      <c r="BF76">
        <v>11417</v>
      </c>
      <c r="BG76">
        <v>891</v>
      </c>
      <c r="BH76">
        <v>55280</v>
      </c>
      <c r="BI76">
        <v>3535</v>
      </c>
      <c r="BJ76">
        <v>53186</v>
      </c>
      <c r="BK76">
        <v>3286</v>
      </c>
      <c r="BL76">
        <v>2094</v>
      </c>
      <c r="BM76">
        <v>249</v>
      </c>
      <c r="BN76">
        <v>42899</v>
      </c>
      <c r="BO76">
        <v>2182</v>
      </c>
      <c r="BP76">
        <v>14186</v>
      </c>
      <c r="BQ76">
        <v>1631</v>
      </c>
      <c r="BR76">
        <v>9612</v>
      </c>
      <c r="BS76">
        <v>613</v>
      </c>
      <c r="BT76">
        <v>25651</v>
      </c>
      <c r="BU76">
        <v>946</v>
      </c>
      <c r="BV76">
        <v>66697</v>
      </c>
      <c r="BW76">
        <v>4426</v>
      </c>
      <c r="BX76">
        <v>22890</v>
      </c>
      <c r="BY76">
        <v>30</v>
      </c>
      <c r="BZ76">
        <v>8538</v>
      </c>
      <c r="CA76">
        <v>524</v>
      </c>
      <c r="CB76">
        <v>17113</v>
      </c>
      <c r="CC76">
        <v>422</v>
      </c>
      <c r="CD76">
        <v>7527</v>
      </c>
      <c r="CE76">
        <v>649</v>
      </c>
      <c r="CF76">
        <v>11591</v>
      </c>
      <c r="CG76">
        <v>1296</v>
      </c>
      <c r="CH76">
        <v>14807</v>
      </c>
      <c r="CI76">
        <v>1100</v>
      </c>
      <c r="CJ76">
        <v>14302</v>
      </c>
      <c r="CK76">
        <v>714</v>
      </c>
      <c r="CL76">
        <v>18470</v>
      </c>
      <c r="CM76">
        <v>667</v>
      </c>
      <c r="CN76">
        <v>22890</v>
      </c>
      <c r="CO76">
        <v>30</v>
      </c>
      <c r="CP76">
        <v>5402</v>
      </c>
      <c r="CQ76">
        <v>109836</v>
      </c>
      <c r="CR76">
        <v>93287</v>
      </c>
      <c r="CS76">
        <v>35926</v>
      </c>
      <c r="CT76">
        <v>100291</v>
      </c>
      <c r="CU76">
        <v>12159</v>
      </c>
      <c r="CV76">
        <v>3923</v>
      </c>
      <c r="CW76">
        <v>7155</v>
      </c>
      <c r="CX76">
        <v>2733</v>
      </c>
      <c r="CY76">
        <v>2688</v>
      </c>
      <c r="CZ76">
        <v>769</v>
      </c>
      <c r="DA76">
        <v>1761</v>
      </c>
      <c r="DB76">
        <v>339</v>
      </c>
      <c r="DC76">
        <v>555</v>
      </c>
      <c r="DD76">
        <v>82</v>
      </c>
      <c r="DE76">
        <v>308</v>
      </c>
      <c r="DF76">
        <v>5854</v>
      </c>
      <c r="DG76">
        <v>2568</v>
      </c>
      <c r="DH76">
        <v>954</v>
      </c>
      <c r="DI76">
        <v>4606</v>
      </c>
      <c r="DJ76">
        <v>2305</v>
      </c>
      <c r="DK76">
        <v>1698</v>
      </c>
      <c r="DL76">
        <v>4236</v>
      </c>
      <c r="DM76">
        <v>11269</v>
      </c>
      <c r="DN76">
        <v>12502</v>
      </c>
      <c r="DO76">
        <v>5322</v>
      </c>
      <c r="DP76">
        <v>3459</v>
      </c>
      <c r="DQ76">
        <v>6046</v>
      </c>
      <c r="DR76">
        <v>1322</v>
      </c>
      <c r="DS76">
        <v>1077</v>
      </c>
      <c r="DT76">
        <v>3043</v>
      </c>
      <c r="DU76">
        <v>46681</v>
      </c>
      <c r="DV76">
        <v>24178</v>
      </c>
      <c r="DW76">
        <v>9010</v>
      </c>
      <c r="DX76">
        <v>2517</v>
      </c>
      <c r="DY76">
        <v>630</v>
      </c>
      <c r="DZ76">
        <v>8077</v>
      </c>
      <c r="EA76">
        <v>256</v>
      </c>
      <c r="EB76">
        <v>6234</v>
      </c>
      <c r="EC76">
        <v>11909</v>
      </c>
      <c r="ED76">
        <v>1695</v>
      </c>
      <c r="EE76">
        <v>7644</v>
      </c>
      <c r="EF76">
        <v>12460</v>
      </c>
      <c r="EI76">
        <v>93796</v>
      </c>
      <c r="EJ76">
        <v>21610</v>
      </c>
      <c r="EK76">
        <v>1126</v>
      </c>
      <c r="EL76">
        <v>1439</v>
      </c>
      <c r="EM76">
        <v>1299</v>
      </c>
      <c r="EN76">
        <v>1521</v>
      </c>
      <c r="EO76">
        <v>1118</v>
      </c>
      <c r="EP76">
        <v>3323</v>
      </c>
      <c r="EQ76">
        <v>44259</v>
      </c>
      <c r="ER76">
        <v>46681</v>
      </c>
      <c r="ES76">
        <v>2274</v>
      </c>
      <c r="ET76">
        <v>15316</v>
      </c>
      <c r="EU76">
        <v>16902</v>
      </c>
      <c r="EV76">
        <v>7777</v>
      </c>
      <c r="EW76">
        <v>29091</v>
      </c>
      <c r="EX76">
        <v>46681</v>
      </c>
    </row>
    <row r="77" spans="1:154" x14ac:dyDescent="0.2">
      <c r="A77" t="s">
        <v>413</v>
      </c>
      <c r="B77" t="s">
        <v>370</v>
      </c>
      <c r="H77">
        <v>173805</v>
      </c>
      <c r="I77">
        <v>9788</v>
      </c>
      <c r="J77">
        <v>28196</v>
      </c>
      <c r="K77">
        <v>2498</v>
      </c>
      <c r="L77">
        <v>18102</v>
      </c>
      <c r="M77">
        <v>1705</v>
      </c>
      <c r="N77">
        <v>64654</v>
      </c>
      <c r="O77">
        <v>5464</v>
      </c>
      <c r="P77">
        <v>79254</v>
      </c>
      <c r="Q77">
        <v>1720</v>
      </c>
      <c r="R77">
        <v>130529</v>
      </c>
      <c r="S77">
        <v>4953</v>
      </c>
      <c r="T77">
        <v>22203</v>
      </c>
      <c r="U77">
        <v>1000</v>
      </c>
      <c r="V77">
        <v>575</v>
      </c>
      <c r="W77">
        <v>142</v>
      </c>
      <c r="X77">
        <v>1916</v>
      </c>
      <c r="Y77">
        <v>108</v>
      </c>
      <c r="Z77">
        <v>5419</v>
      </c>
      <c r="AA77">
        <v>1446</v>
      </c>
      <c r="AB77">
        <v>13130</v>
      </c>
      <c r="AC77">
        <v>2120</v>
      </c>
      <c r="AD77">
        <v>12790</v>
      </c>
      <c r="AE77">
        <v>3459</v>
      </c>
      <c r="AF77">
        <v>128741</v>
      </c>
      <c r="AG77">
        <v>4910</v>
      </c>
      <c r="AH77">
        <v>163995</v>
      </c>
      <c r="AI77">
        <v>6572</v>
      </c>
      <c r="AJ77">
        <v>9810</v>
      </c>
      <c r="AK77">
        <v>3216</v>
      </c>
      <c r="AL77">
        <v>4026</v>
      </c>
      <c r="AM77">
        <v>166</v>
      </c>
      <c r="AN77">
        <v>5784</v>
      </c>
      <c r="AO77">
        <v>3050</v>
      </c>
      <c r="AP77">
        <v>83925</v>
      </c>
      <c r="AQ77">
        <v>5460</v>
      </c>
      <c r="AR77">
        <v>89880</v>
      </c>
      <c r="AS77">
        <v>4328</v>
      </c>
      <c r="AT77">
        <v>24467</v>
      </c>
      <c r="AU77">
        <v>570</v>
      </c>
      <c r="AV77">
        <v>149338</v>
      </c>
      <c r="AW77">
        <v>9218</v>
      </c>
      <c r="AX77">
        <v>12260</v>
      </c>
      <c r="AY77">
        <v>1682</v>
      </c>
      <c r="AZ77">
        <v>38683</v>
      </c>
      <c r="BA77">
        <v>3015</v>
      </c>
      <c r="BB77">
        <v>33008</v>
      </c>
      <c r="BC77">
        <v>1606</v>
      </c>
      <c r="BD77">
        <v>39347</v>
      </c>
      <c r="BE77">
        <v>571</v>
      </c>
      <c r="BF77">
        <v>19114</v>
      </c>
      <c r="BG77">
        <v>1570</v>
      </c>
      <c r="BH77">
        <v>77109</v>
      </c>
      <c r="BI77">
        <v>6379</v>
      </c>
      <c r="BJ77">
        <v>73640</v>
      </c>
      <c r="BK77">
        <v>6011</v>
      </c>
      <c r="BL77">
        <v>3469</v>
      </c>
      <c r="BM77">
        <v>368</v>
      </c>
      <c r="BN77">
        <v>56282</v>
      </c>
      <c r="BO77">
        <v>4114</v>
      </c>
      <c r="BP77">
        <v>22786</v>
      </c>
      <c r="BQ77">
        <v>2380</v>
      </c>
      <c r="BR77">
        <v>17155</v>
      </c>
      <c r="BS77">
        <v>1455</v>
      </c>
      <c r="BT77">
        <v>37824</v>
      </c>
      <c r="BU77">
        <v>1667</v>
      </c>
      <c r="BV77">
        <v>96223</v>
      </c>
      <c r="BW77">
        <v>7949</v>
      </c>
      <c r="BX77">
        <v>39758</v>
      </c>
      <c r="BY77">
        <v>172</v>
      </c>
      <c r="BZ77">
        <v>11517</v>
      </c>
      <c r="CA77">
        <v>705</v>
      </c>
      <c r="CB77">
        <v>26307</v>
      </c>
      <c r="CC77">
        <v>962</v>
      </c>
      <c r="CD77">
        <v>12683</v>
      </c>
      <c r="CE77">
        <v>1247</v>
      </c>
      <c r="CF77">
        <v>17248</v>
      </c>
      <c r="CG77">
        <v>2092</v>
      </c>
      <c r="CH77">
        <v>19170</v>
      </c>
      <c r="CI77">
        <v>2057</v>
      </c>
      <c r="CJ77">
        <v>20213</v>
      </c>
      <c r="CK77">
        <v>1285</v>
      </c>
      <c r="CL77">
        <v>26909</v>
      </c>
      <c r="CM77">
        <v>1268</v>
      </c>
      <c r="CN77">
        <v>39758</v>
      </c>
      <c r="CO77">
        <v>172</v>
      </c>
      <c r="CP77">
        <v>9788</v>
      </c>
      <c r="CQ77">
        <v>164017</v>
      </c>
      <c r="CR77">
        <v>116461</v>
      </c>
      <c r="CS77">
        <v>80086</v>
      </c>
      <c r="CT77">
        <v>154401</v>
      </c>
      <c r="CU77">
        <v>11935</v>
      </c>
      <c r="CV77">
        <v>5145</v>
      </c>
      <c r="CW77">
        <v>8522</v>
      </c>
      <c r="CX77">
        <v>4114</v>
      </c>
      <c r="CY77">
        <v>2064</v>
      </c>
      <c r="CZ77">
        <v>565</v>
      </c>
      <c r="DA77">
        <v>824</v>
      </c>
      <c r="DB77">
        <v>376</v>
      </c>
      <c r="DC77">
        <v>525</v>
      </c>
      <c r="DD77">
        <v>90</v>
      </c>
      <c r="DE77">
        <v>2547</v>
      </c>
      <c r="DF77">
        <v>8260</v>
      </c>
      <c r="DG77">
        <v>6235</v>
      </c>
      <c r="DH77">
        <v>1427</v>
      </c>
      <c r="DI77">
        <v>9673</v>
      </c>
      <c r="DJ77">
        <v>3874</v>
      </c>
      <c r="DK77">
        <v>1013</v>
      </c>
      <c r="DL77">
        <v>3960</v>
      </c>
      <c r="DM77">
        <v>10377</v>
      </c>
      <c r="DN77">
        <v>19112</v>
      </c>
      <c r="DO77">
        <v>7697</v>
      </c>
      <c r="DP77">
        <v>4758</v>
      </c>
      <c r="DQ77">
        <v>6033</v>
      </c>
      <c r="DR77">
        <v>3149</v>
      </c>
      <c r="DS77">
        <v>2160</v>
      </c>
      <c r="DT77">
        <v>9229</v>
      </c>
      <c r="DU77">
        <v>70874</v>
      </c>
      <c r="DV77">
        <v>34547</v>
      </c>
      <c r="DW77">
        <v>10418</v>
      </c>
      <c r="DX77">
        <v>4904</v>
      </c>
      <c r="DY77">
        <v>1676</v>
      </c>
      <c r="DZ77">
        <v>10690</v>
      </c>
      <c r="EA77">
        <v>654</v>
      </c>
      <c r="EB77">
        <v>8166</v>
      </c>
      <c r="EC77">
        <v>20733</v>
      </c>
      <c r="ED77">
        <v>3835</v>
      </c>
      <c r="EE77">
        <v>12672</v>
      </c>
      <c r="EF77">
        <v>18379</v>
      </c>
      <c r="EI77">
        <v>129554</v>
      </c>
      <c r="EJ77">
        <v>42481</v>
      </c>
      <c r="EK77">
        <v>1994</v>
      </c>
      <c r="EL77">
        <v>1700</v>
      </c>
      <c r="EM77">
        <v>2071</v>
      </c>
      <c r="EN77">
        <v>1512</v>
      </c>
      <c r="EO77">
        <v>1706</v>
      </c>
      <c r="EP77">
        <v>7215</v>
      </c>
      <c r="EQ77">
        <v>62596</v>
      </c>
      <c r="ER77">
        <v>70874</v>
      </c>
      <c r="ES77">
        <v>4584</v>
      </c>
      <c r="ET77">
        <v>20647</v>
      </c>
      <c r="EU77">
        <v>26090</v>
      </c>
      <c r="EV77">
        <v>13101</v>
      </c>
      <c r="EW77">
        <v>45643</v>
      </c>
      <c r="EX77">
        <v>70874</v>
      </c>
    </row>
    <row r="78" spans="1:154" x14ac:dyDescent="0.2">
      <c r="A78" t="s">
        <v>414</v>
      </c>
      <c r="B78" t="s">
        <v>370</v>
      </c>
      <c r="H78">
        <v>178222</v>
      </c>
      <c r="I78">
        <v>10364</v>
      </c>
      <c r="J78">
        <v>32752</v>
      </c>
      <c r="K78">
        <v>2900</v>
      </c>
      <c r="L78">
        <v>22616</v>
      </c>
      <c r="M78">
        <v>2028</v>
      </c>
      <c r="N78">
        <v>70820</v>
      </c>
      <c r="O78">
        <v>4546</v>
      </c>
      <c r="P78">
        <v>70248</v>
      </c>
      <c r="Q78">
        <v>2667</v>
      </c>
      <c r="R78">
        <v>115422</v>
      </c>
      <c r="S78">
        <v>5120</v>
      </c>
      <c r="T78">
        <v>41205</v>
      </c>
      <c r="U78">
        <v>2576</v>
      </c>
      <c r="V78">
        <v>178</v>
      </c>
      <c r="W78">
        <v>8</v>
      </c>
      <c r="X78">
        <v>3430</v>
      </c>
      <c r="Y78">
        <v>133</v>
      </c>
      <c r="Z78">
        <v>4283</v>
      </c>
      <c r="AA78">
        <v>1081</v>
      </c>
      <c r="AB78">
        <v>13655</v>
      </c>
      <c r="AC78">
        <v>1446</v>
      </c>
      <c r="AD78">
        <v>10543</v>
      </c>
      <c r="AE78">
        <v>2112</v>
      </c>
      <c r="AF78">
        <v>113507</v>
      </c>
      <c r="AG78">
        <v>4660</v>
      </c>
      <c r="AH78">
        <v>164698</v>
      </c>
      <c r="AI78">
        <v>7424</v>
      </c>
      <c r="AJ78">
        <v>13524</v>
      </c>
      <c r="AK78">
        <v>2940</v>
      </c>
      <c r="AL78">
        <v>6366</v>
      </c>
      <c r="AM78">
        <v>365</v>
      </c>
      <c r="AN78">
        <v>7158</v>
      </c>
      <c r="AO78">
        <v>2575</v>
      </c>
      <c r="AP78">
        <v>85912</v>
      </c>
      <c r="AQ78">
        <v>5880</v>
      </c>
      <c r="AR78">
        <v>92310</v>
      </c>
      <c r="AS78">
        <v>4484</v>
      </c>
      <c r="AT78">
        <v>23712</v>
      </c>
      <c r="AU78">
        <v>869</v>
      </c>
      <c r="AV78">
        <v>154510</v>
      </c>
      <c r="AW78">
        <v>9495</v>
      </c>
      <c r="AX78">
        <v>9525</v>
      </c>
      <c r="AY78">
        <v>965</v>
      </c>
      <c r="AZ78">
        <v>38483</v>
      </c>
      <c r="BA78">
        <v>2838</v>
      </c>
      <c r="BB78">
        <v>33843</v>
      </c>
      <c r="BC78">
        <v>1800</v>
      </c>
      <c r="BD78">
        <v>36625</v>
      </c>
      <c r="BE78">
        <v>1185</v>
      </c>
      <c r="BF78">
        <v>21284</v>
      </c>
      <c r="BG78">
        <v>1894</v>
      </c>
      <c r="BH78">
        <v>80581</v>
      </c>
      <c r="BI78">
        <v>6464</v>
      </c>
      <c r="BJ78">
        <v>75664</v>
      </c>
      <c r="BK78">
        <v>5343</v>
      </c>
      <c r="BL78">
        <v>4917</v>
      </c>
      <c r="BM78">
        <v>1121</v>
      </c>
      <c r="BN78">
        <v>55736</v>
      </c>
      <c r="BO78">
        <v>3701</v>
      </c>
      <c r="BP78">
        <v>27586</v>
      </c>
      <c r="BQ78">
        <v>2630</v>
      </c>
      <c r="BR78">
        <v>18543</v>
      </c>
      <c r="BS78">
        <v>2027</v>
      </c>
      <c r="BT78">
        <v>40057</v>
      </c>
      <c r="BU78">
        <v>1845</v>
      </c>
      <c r="BV78">
        <v>101865</v>
      </c>
      <c r="BW78">
        <v>8358</v>
      </c>
      <c r="BX78">
        <v>36300</v>
      </c>
      <c r="BY78">
        <v>161</v>
      </c>
      <c r="BZ78">
        <v>11581</v>
      </c>
      <c r="CA78">
        <v>434</v>
      </c>
      <c r="CB78">
        <v>28476</v>
      </c>
      <c r="CC78">
        <v>1411</v>
      </c>
      <c r="CD78">
        <v>19689</v>
      </c>
      <c r="CE78">
        <v>1731</v>
      </c>
      <c r="CF78">
        <v>18831</v>
      </c>
      <c r="CG78">
        <v>2250</v>
      </c>
      <c r="CH78">
        <v>19323</v>
      </c>
      <c r="CI78">
        <v>1930</v>
      </c>
      <c r="CJ78">
        <v>19623</v>
      </c>
      <c r="CK78">
        <v>1501</v>
      </c>
      <c r="CL78">
        <v>24399</v>
      </c>
      <c r="CM78">
        <v>946</v>
      </c>
      <c r="CN78">
        <v>36300</v>
      </c>
      <c r="CO78">
        <v>161</v>
      </c>
      <c r="CP78">
        <v>10364</v>
      </c>
      <c r="CQ78">
        <v>167858</v>
      </c>
      <c r="CR78">
        <v>115857</v>
      </c>
      <c r="CS78">
        <v>81271</v>
      </c>
      <c r="CT78">
        <v>155246</v>
      </c>
      <c r="CU78">
        <v>18504</v>
      </c>
      <c r="CV78">
        <v>7999</v>
      </c>
      <c r="CW78">
        <v>7316</v>
      </c>
      <c r="CX78">
        <v>2440</v>
      </c>
      <c r="CY78">
        <v>7739</v>
      </c>
      <c r="CZ78">
        <v>4001</v>
      </c>
      <c r="DA78">
        <v>2235</v>
      </c>
      <c r="DB78">
        <v>921</v>
      </c>
      <c r="DC78">
        <v>1214</v>
      </c>
      <c r="DD78">
        <v>637</v>
      </c>
      <c r="DE78">
        <v>1998</v>
      </c>
      <c r="DF78">
        <v>6133</v>
      </c>
      <c r="DG78">
        <v>7142</v>
      </c>
      <c r="DH78">
        <v>1456</v>
      </c>
      <c r="DI78">
        <v>9441</v>
      </c>
      <c r="DJ78">
        <v>3500</v>
      </c>
      <c r="DK78">
        <v>1221</v>
      </c>
      <c r="DL78">
        <v>4486</v>
      </c>
      <c r="DM78">
        <v>7989</v>
      </c>
      <c r="DN78">
        <v>23095</v>
      </c>
      <c r="DO78">
        <v>9821</v>
      </c>
      <c r="DP78">
        <v>3890</v>
      </c>
      <c r="DQ78">
        <v>6087</v>
      </c>
      <c r="DR78">
        <v>3688</v>
      </c>
      <c r="DS78">
        <v>1935</v>
      </c>
      <c r="DT78">
        <v>11412</v>
      </c>
      <c r="DU78">
        <v>72954</v>
      </c>
      <c r="DV78">
        <v>32739</v>
      </c>
      <c r="DW78">
        <v>10086</v>
      </c>
      <c r="DX78">
        <v>5931</v>
      </c>
      <c r="DY78">
        <v>1701</v>
      </c>
      <c r="DZ78">
        <v>11962</v>
      </c>
      <c r="EA78">
        <v>798</v>
      </c>
      <c r="EB78">
        <v>8081</v>
      </c>
      <c r="EC78">
        <v>22322</v>
      </c>
      <c r="ED78">
        <v>4041</v>
      </c>
      <c r="EE78">
        <v>12556</v>
      </c>
      <c r="EF78">
        <v>18430</v>
      </c>
      <c r="EI78">
        <v>120168</v>
      </c>
      <c r="EJ78">
        <v>53437</v>
      </c>
      <c r="EK78">
        <v>3065</v>
      </c>
      <c r="EL78">
        <v>2623</v>
      </c>
      <c r="EM78">
        <v>2529</v>
      </c>
      <c r="EN78">
        <v>2076</v>
      </c>
      <c r="EO78">
        <v>2172</v>
      </c>
      <c r="EP78">
        <v>8539</v>
      </c>
      <c r="EQ78">
        <v>65286</v>
      </c>
      <c r="ER78">
        <v>72954</v>
      </c>
      <c r="ES78">
        <v>4362</v>
      </c>
      <c r="ET78">
        <v>23055</v>
      </c>
      <c r="EU78">
        <v>27529</v>
      </c>
      <c r="EV78">
        <v>11113</v>
      </c>
      <c r="EW78">
        <v>45537</v>
      </c>
      <c r="EX78">
        <v>72954</v>
      </c>
    </row>
    <row r="79" spans="1:154" x14ac:dyDescent="0.2">
      <c r="A79" t="s">
        <v>415</v>
      </c>
      <c r="B79" t="s">
        <v>370</v>
      </c>
      <c r="H79">
        <v>103043</v>
      </c>
      <c r="I79">
        <v>3069</v>
      </c>
      <c r="J79">
        <v>6965</v>
      </c>
      <c r="K79">
        <v>522</v>
      </c>
      <c r="L79">
        <v>4337</v>
      </c>
      <c r="M79">
        <v>213</v>
      </c>
      <c r="N79">
        <v>31509</v>
      </c>
      <c r="O79">
        <v>1686</v>
      </c>
      <c r="P79">
        <v>64505</v>
      </c>
      <c r="Q79">
        <v>861</v>
      </c>
      <c r="R79">
        <v>75439</v>
      </c>
      <c r="S79">
        <v>1982</v>
      </c>
      <c r="T79">
        <v>14473</v>
      </c>
      <c r="U79">
        <v>498</v>
      </c>
      <c r="V79">
        <v>270</v>
      </c>
      <c r="W79">
        <v>9</v>
      </c>
      <c r="X79">
        <v>2032</v>
      </c>
      <c r="Y79">
        <v>127</v>
      </c>
      <c r="Z79">
        <v>1529</v>
      </c>
      <c r="AA79">
        <v>159</v>
      </c>
      <c r="AB79">
        <v>9265</v>
      </c>
      <c r="AC79">
        <v>294</v>
      </c>
      <c r="AD79">
        <v>5317</v>
      </c>
      <c r="AE79">
        <v>375</v>
      </c>
      <c r="AF79">
        <v>74026</v>
      </c>
      <c r="AG79">
        <v>1982</v>
      </c>
      <c r="AH79">
        <v>99001</v>
      </c>
      <c r="AI79">
        <v>2744</v>
      </c>
      <c r="AJ79">
        <v>4042</v>
      </c>
      <c r="AK79">
        <v>325</v>
      </c>
      <c r="AL79">
        <v>2832</v>
      </c>
      <c r="AM79">
        <v>116</v>
      </c>
      <c r="AN79">
        <v>1210</v>
      </c>
      <c r="AO79">
        <v>209</v>
      </c>
      <c r="AP79">
        <v>51491</v>
      </c>
      <c r="AQ79">
        <v>1572</v>
      </c>
      <c r="AR79">
        <v>51552</v>
      </c>
      <c r="AS79">
        <v>1497</v>
      </c>
      <c r="AT79">
        <v>11558</v>
      </c>
      <c r="AU79">
        <v>265</v>
      </c>
      <c r="AV79">
        <v>91485</v>
      </c>
      <c r="AW79">
        <v>2804</v>
      </c>
      <c r="AX79">
        <v>3719</v>
      </c>
      <c r="AY79">
        <v>287</v>
      </c>
      <c r="AZ79">
        <v>18670</v>
      </c>
      <c r="BA79">
        <v>964</v>
      </c>
      <c r="BB79">
        <v>21364</v>
      </c>
      <c r="BC79">
        <v>558</v>
      </c>
      <c r="BD79">
        <v>26011</v>
      </c>
      <c r="BE79">
        <v>324</v>
      </c>
      <c r="BF79">
        <v>11942</v>
      </c>
      <c r="BG79">
        <v>552</v>
      </c>
      <c r="BH79">
        <v>48711</v>
      </c>
      <c r="BI79">
        <v>1988</v>
      </c>
      <c r="BJ79">
        <v>47568</v>
      </c>
      <c r="BK79">
        <v>1875</v>
      </c>
      <c r="BL79">
        <v>1143</v>
      </c>
      <c r="BM79">
        <v>113</v>
      </c>
      <c r="BN79">
        <v>37058</v>
      </c>
      <c r="BO79">
        <v>1063</v>
      </c>
      <c r="BP79">
        <v>12785</v>
      </c>
      <c r="BQ79">
        <v>894</v>
      </c>
      <c r="BR79">
        <v>10810</v>
      </c>
      <c r="BS79">
        <v>583</v>
      </c>
      <c r="BT79">
        <v>25639</v>
      </c>
      <c r="BU79">
        <v>517</v>
      </c>
      <c r="BV79">
        <v>60653</v>
      </c>
      <c r="BW79">
        <v>2540</v>
      </c>
      <c r="BX79">
        <v>16751</v>
      </c>
      <c r="BY79">
        <v>12</v>
      </c>
      <c r="BZ79">
        <v>6896</v>
      </c>
      <c r="CA79">
        <v>58</v>
      </c>
      <c r="CB79">
        <v>18743</v>
      </c>
      <c r="CC79">
        <v>459</v>
      </c>
      <c r="CD79">
        <v>7640</v>
      </c>
      <c r="CE79">
        <v>419</v>
      </c>
      <c r="CF79">
        <v>11091</v>
      </c>
      <c r="CG79">
        <v>553</v>
      </c>
      <c r="CH79">
        <v>13482</v>
      </c>
      <c r="CI79">
        <v>536</v>
      </c>
      <c r="CJ79">
        <v>12875</v>
      </c>
      <c r="CK79">
        <v>599</v>
      </c>
      <c r="CL79">
        <v>15565</v>
      </c>
      <c r="CM79">
        <v>433</v>
      </c>
      <c r="CN79">
        <v>16751</v>
      </c>
      <c r="CO79">
        <v>12</v>
      </c>
      <c r="CP79">
        <v>3069</v>
      </c>
      <c r="CQ79">
        <v>99974</v>
      </c>
      <c r="CR79">
        <v>85481</v>
      </c>
      <c r="CS79">
        <v>30329</v>
      </c>
      <c r="CT79">
        <v>93898</v>
      </c>
      <c r="CU79">
        <v>5915</v>
      </c>
      <c r="CV79">
        <v>1556</v>
      </c>
      <c r="CW79">
        <v>2567</v>
      </c>
      <c r="CX79">
        <v>682</v>
      </c>
      <c r="CY79">
        <v>1531</v>
      </c>
      <c r="CZ79">
        <v>237</v>
      </c>
      <c r="DA79">
        <v>1420</v>
      </c>
      <c r="DB79">
        <v>587</v>
      </c>
      <c r="DC79">
        <v>397</v>
      </c>
      <c r="DD79">
        <v>50</v>
      </c>
      <c r="DE79">
        <v>110</v>
      </c>
      <c r="DF79">
        <v>5648</v>
      </c>
      <c r="DG79">
        <v>2270</v>
      </c>
      <c r="DH79">
        <v>859</v>
      </c>
      <c r="DI79">
        <v>4367</v>
      </c>
      <c r="DJ79">
        <v>3254</v>
      </c>
      <c r="DK79">
        <v>955</v>
      </c>
      <c r="DL79">
        <v>1926</v>
      </c>
      <c r="DM79">
        <v>7222</v>
      </c>
      <c r="DN79">
        <v>10692</v>
      </c>
      <c r="DO79">
        <v>3512</v>
      </c>
      <c r="DP79">
        <v>2654</v>
      </c>
      <c r="DQ79">
        <v>9218</v>
      </c>
      <c r="DR79">
        <v>1478</v>
      </c>
      <c r="DS79">
        <v>662</v>
      </c>
      <c r="DT79">
        <v>2710</v>
      </c>
      <c r="DU79">
        <v>37939</v>
      </c>
      <c r="DV79">
        <v>22762</v>
      </c>
      <c r="DW79">
        <v>9815</v>
      </c>
      <c r="DX79">
        <v>2241</v>
      </c>
      <c r="DY79">
        <v>729</v>
      </c>
      <c r="DZ79">
        <v>5271</v>
      </c>
      <c r="EA79">
        <v>539</v>
      </c>
      <c r="EB79">
        <v>3461</v>
      </c>
      <c r="EC79">
        <v>7665</v>
      </c>
      <c r="ED79">
        <v>1267</v>
      </c>
      <c r="EE79">
        <v>4103</v>
      </c>
      <c r="EF79">
        <v>13277</v>
      </c>
      <c r="EI79">
        <v>89583</v>
      </c>
      <c r="EJ79">
        <v>14915</v>
      </c>
      <c r="EK79">
        <v>911</v>
      </c>
      <c r="EL79">
        <v>656</v>
      </c>
      <c r="EM79">
        <v>688</v>
      </c>
      <c r="EN79">
        <v>374</v>
      </c>
      <c r="EO79">
        <v>466</v>
      </c>
      <c r="EP79">
        <v>2505</v>
      </c>
      <c r="EQ79">
        <v>35469</v>
      </c>
      <c r="ER79">
        <v>37939</v>
      </c>
      <c r="ES79">
        <v>1218</v>
      </c>
      <c r="ET79">
        <v>7335</v>
      </c>
      <c r="EU79">
        <v>15413</v>
      </c>
      <c r="EV79">
        <v>8972</v>
      </c>
      <c r="EW79">
        <v>29386</v>
      </c>
      <c r="EX79">
        <v>37939</v>
      </c>
    </row>
    <row r="80" spans="1:154" x14ac:dyDescent="0.2">
      <c r="A80" t="s">
        <v>416</v>
      </c>
      <c r="B80" t="s">
        <v>370</v>
      </c>
      <c r="H80">
        <v>101123</v>
      </c>
      <c r="I80">
        <v>4074</v>
      </c>
      <c r="J80">
        <v>11439</v>
      </c>
      <c r="K80">
        <v>946</v>
      </c>
      <c r="L80">
        <v>8199</v>
      </c>
      <c r="M80">
        <v>766</v>
      </c>
      <c r="N80">
        <v>29291</v>
      </c>
      <c r="O80">
        <v>2129</v>
      </c>
      <c r="P80">
        <v>59115</v>
      </c>
      <c r="Q80">
        <v>941</v>
      </c>
      <c r="R80">
        <v>73910</v>
      </c>
      <c r="S80">
        <v>3112</v>
      </c>
      <c r="T80">
        <v>12974</v>
      </c>
      <c r="U80">
        <v>679</v>
      </c>
      <c r="V80">
        <v>43</v>
      </c>
      <c r="W80">
        <v>0</v>
      </c>
      <c r="X80">
        <v>2619</v>
      </c>
      <c r="Y80">
        <v>59</v>
      </c>
      <c r="Z80">
        <v>2158</v>
      </c>
      <c r="AA80">
        <v>119</v>
      </c>
      <c r="AB80">
        <v>9419</v>
      </c>
      <c r="AC80">
        <v>105</v>
      </c>
      <c r="AD80">
        <v>6100</v>
      </c>
      <c r="AE80">
        <v>178</v>
      </c>
      <c r="AF80">
        <v>72984</v>
      </c>
      <c r="AG80">
        <v>2990</v>
      </c>
      <c r="AH80">
        <v>96968</v>
      </c>
      <c r="AI80">
        <v>3727</v>
      </c>
      <c r="AJ80">
        <v>4155</v>
      </c>
      <c r="AK80">
        <v>347</v>
      </c>
      <c r="AL80">
        <v>2470</v>
      </c>
      <c r="AM80">
        <v>115</v>
      </c>
      <c r="AN80">
        <v>1685</v>
      </c>
      <c r="AO80">
        <v>232</v>
      </c>
      <c r="AP80">
        <v>49641</v>
      </c>
      <c r="AQ80">
        <v>2166</v>
      </c>
      <c r="AR80">
        <v>51482</v>
      </c>
      <c r="AS80">
        <v>1908</v>
      </c>
      <c r="AT80">
        <v>11677</v>
      </c>
      <c r="AU80">
        <v>156</v>
      </c>
      <c r="AV80">
        <v>89446</v>
      </c>
      <c r="AW80">
        <v>3918</v>
      </c>
      <c r="AX80">
        <v>4978</v>
      </c>
      <c r="AY80">
        <v>614</v>
      </c>
      <c r="AZ80">
        <v>18680</v>
      </c>
      <c r="BA80">
        <v>940</v>
      </c>
      <c r="BB80">
        <v>19032</v>
      </c>
      <c r="BC80">
        <v>389</v>
      </c>
      <c r="BD80">
        <v>23574</v>
      </c>
      <c r="BE80">
        <v>313</v>
      </c>
      <c r="BF80">
        <v>10864</v>
      </c>
      <c r="BG80">
        <v>1043</v>
      </c>
      <c r="BH80">
        <v>49550</v>
      </c>
      <c r="BI80">
        <v>1736</v>
      </c>
      <c r="BJ80">
        <v>47768</v>
      </c>
      <c r="BK80">
        <v>1380</v>
      </c>
      <c r="BL80">
        <v>1782</v>
      </c>
      <c r="BM80">
        <v>356</v>
      </c>
      <c r="BN80">
        <v>39380</v>
      </c>
      <c r="BO80">
        <v>965</v>
      </c>
      <c r="BP80">
        <v>11143</v>
      </c>
      <c r="BQ80">
        <v>908</v>
      </c>
      <c r="BR80">
        <v>9891</v>
      </c>
      <c r="BS80">
        <v>906</v>
      </c>
      <c r="BT80">
        <v>26593</v>
      </c>
      <c r="BU80">
        <v>1267</v>
      </c>
      <c r="BV80">
        <v>60414</v>
      </c>
      <c r="BW80">
        <v>2779</v>
      </c>
      <c r="BX80">
        <v>14116</v>
      </c>
      <c r="BY80">
        <v>28</v>
      </c>
      <c r="BZ80">
        <v>7749</v>
      </c>
      <c r="CA80">
        <v>243</v>
      </c>
      <c r="CB80">
        <v>18844</v>
      </c>
      <c r="CC80">
        <v>1024</v>
      </c>
      <c r="CD80">
        <v>8266</v>
      </c>
      <c r="CE80">
        <v>551</v>
      </c>
      <c r="CF80">
        <v>12144</v>
      </c>
      <c r="CG80">
        <v>510</v>
      </c>
      <c r="CH80">
        <v>13713</v>
      </c>
      <c r="CI80">
        <v>538</v>
      </c>
      <c r="CJ80">
        <v>12132</v>
      </c>
      <c r="CK80">
        <v>371</v>
      </c>
      <c r="CL80">
        <v>14159</v>
      </c>
      <c r="CM80">
        <v>809</v>
      </c>
      <c r="CN80">
        <v>14116</v>
      </c>
      <c r="CO80">
        <v>28</v>
      </c>
      <c r="CP80">
        <v>4074</v>
      </c>
      <c r="CQ80">
        <v>97049</v>
      </c>
      <c r="CR80">
        <v>81435</v>
      </c>
      <c r="CS80">
        <v>29928</v>
      </c>
      <c r="CT80">
        <v>90329</v>
      </c>
      <c r="CU80">
        <v>7253</v>
      </c>
      <c r="CV80">
        <v>2588</v>
      </c>
      <c r="CW80">
        <v>2468</v>
      </c>
      <c r="CX80">
        <v>806</v>
      </c>
      <c r="CY80">
        <v>2510</v>
      </c>
      <c r="CZ80">
        <v>983</v>
      </c>
      <c r="DA80">
        <v>1818</v>
      </c>
      <c r="DB80">
        <v>727</v>
      </c>
      <c r="DC80">
        <v>457</v>
      </c>
      <c r="DD80">
        <v>72</v>
      </c>
      <c r="DE80">
        <v>677</v>
      </c>
      <c r="DF80">
        <v>4780</v>
      </c>
      <c r="DG80">
        <v>2683</v>
      </c>
      <c r="DH80">
        <v>511</v>
      </c>
      <c r="DI80">
        <v>4533</v>
      </c>
      <c r="DJ80">
        <v>2628</v>
      </c>
      <c r="DK80">
        <v>335</v>
      </c>
      <c r="DL80">
        <v>1424</v>
      </c>
      <c r="DM80">
        <v>9040</v>
      </c>
      <c r="DN80">
        <v>9872</v>
      </c>
      <c r="DO80">
        <v>3092</v>
      </c>
      <c r="DP80">
        <v>2176</v>
      </c>
      <c r="DQ80">
        <v>10456</v>
      </c>
      <c r="DR80">
        <v>1478</v>
      </c>
      <c r="DS80">
        <v>1293</v>
      </c>
      <c r="DT80">
        <v>3738</v>
      </c>
      <c r="DU80">
        <v>37962</v>
      </c>
      <c r="DV80">
        <v>20661</v>
      </c>
      <c r="DW80">
        <v>8943</v>
      </c>
      <c r="DX80">
        <v>2547</v>
      </c>
      <c r="DY80">
        <v>768</v>
      </c>
      <c r="DZ80">
        <v>6221</v>
      </c>
      <c r="EA80">
        <v>495</v>
      </c>
      <c r="EB80">
        <v>4610</v>
      </c>
      <c r="EC80">
        <v>8533</v>
      </c>
      <c r="ED80">
        <v>2147</v>
      </c>
      <c r="EE80">
        <v>4027</v>
      </c>
      <c r="EF80">
        <v>13718</v>
      </c>
      <c r="EI80">
        <v>80369</v>
      </c>
      <c r="EJ80">
        <v>21361</v>
      </c>
      <c r="EK80">
        <v>1318</v>
      </c>
      <c r="EL80">
        <v>1576</v>
      </c>
      <c r="EM80">
        <v>1272</v>
      </c>
      <c r="EN80">
        <v>1024</v>
      </c>
      <c r="EO80">
        <v>585</v>
      </c>
      <c r="EP80">
        <v>3178</v>
      </c>
      <c r="EQ80">
        <v>35344</v>
      </c>
      <c r="ER80">
        <v>37962</v>
      </c>
      <c r="ES80">
        <v>1109</v>
      </c>
      <c r="ET80">
        <v>9064</v>
      </c>
      <c r="EU80">
        <v>14574</v>
      </c>
      <c r="EV80">
        <v>8921</v>
      </c>
      <c r="EW80">
        <v>27789</v>
      </c>
      <c r="EX80">
        <v>37962</v>
      </c>
    </row>
    <row r="81" spans="1:154" x14ac:dyDescent="0.2">
      <c r="A81" t="s">
        <v>417</v>
      </c>
      <c r="B81" t="s">
        <v>370</v>
      </c>
      <c r="H81">
        <v>167695</v>
      </c>
      <c r="I81">
        <v>7767</v>
      </c>
      <c r="J81">
        <v>17114</v>
      </c>
      <c r="K81">
        <v>1714</v>
      </c>
      <c r="L81">
        <v>11636</v>
      </c>
      <c r="M81">
        <v>1158</v>
      </c>
      <c r="N81">
        <v>47989</v>
      </c>
      <c r="O81">
        <v>2671</v>
      </c>
      <c r="P81">
        <v>102366</v>
      </c>
      <c r="Q81">
        <v>3382</v>
      </c>
      <c r="R81">
        <v>55532</v>
      </c>
      <c r="S81">
        <v>2098</v>
      </c>
      <c r="T81">
        <v>82982</v>
      </c>
      <c r="U81">
        <v>3541</v>
      </c>
      <c r="V81">
        <v>1002</v>
      </c>
      <c r="W81">
        <v>89</v>
      </c>
      <c r="X81">
        <v>5609</v>
      </c>
      <c r="Y81">
        <v>213</v>
      </c>
      <c r="Z81">
        <v>4214</v>
      </c>
      <c r="AA81">
        <v>1094</v>
      </c>
      <c r="AB81">
        <v>18221</v>
      </c>
      <c r="AC81">
        <v>732</v>
      </c>
      <c r="AD81">
        <v>13241</v>
      </c>
      <c r="AE81">
        <v>1766</v>
      </c>
      <c r="AF81">
        <v>53257</v>
      </c>
      <c r="AG81">
        <v>1960</v>
      </c>
      <c r="AH81">
        <v>153304</v>
      </c>
      <c r="AI81">
        <v>6090</v>
      </c>
      <c r="AJ81">
        <v>14391</v>
      </c>
      <c r="AK81">
        <v>1677</v>
      </c>
      <c r="AL81">
        <v>8633</v>
      </c>
      <c r="AM81">
        <v>599</v>
      </c>
      <c r="AN81">
        <v>5758</v>
      </c>
      <c r="AO81">
        <v>1078</v>
      </c>
      <c r="AP81">
        <v>79977</v>
      </c>
      <c r="AQ81">
        <v>4398</v>
      </c>
      <c r="AR81">
        <v>87718</v>
      </c>
      <c r="AS81">
        <v>3369</v>
      </c>
      <c r="AT81">
        <v>18860</v>
      </c>
      <c r="AU81">
        <v>687</v>
      </c>
      <c r="AV81">
        <v>148835</v>
      </c>
      <c r="AW81">
        <v>7080</v>
      </c>
      <c r="AX81">
        <v>6186</v>
      </c>
      <c r="AY81">
        <v>856</v>
      </c>
      <c r="AZ81">
        <v>32620</v>
      </c>
      <c r="BA81">
        <v>2163</v>
      </c>
      <c r="BB81">
        <v>35329</v>
      </c>
      <c r="BC81">
        <v>1069</v>
      </c>
      <c r="BD81">
        <v>37802</v>
      </c>
      <c r="BE81">
        <v>874</v>
      </c>
      <c r="BF81">
        <v>17197</v>
      </c>
      <c r="BG81">
        <v>1675</v>
      </c>
      <c r="BH81">
        <v>84517</v>
      </c>
      <c r="BI81">
        <v>4392</v>
      </c>
      <c r="BJ81">
        <v>80815</v>
      </c>
      <c r="BK81">
        <v>3834</v>
      </c>
      <c r="BL81">
        <v>3702</v>
      </c>
      <c r="BM81">
        <v>558</v>
      </c>
      <c r="BN81">
        <v>66454</v>
      </c>
      <c r="BO81">
        <v>2762</v>
      </c>
      <c r="BP81">
        <v>18401</v>
      </c>
      <c r="BQ81">
        <v>1718</v>
      </c>
      <c r="BR81">
        <v>16859</v>
      </c>
      <c r="BS81">
        <v>1587</v>
      </c>
      <c r="BT81">
        <v>43012</v>
      </c>
      <c r="BU81">
        <v>1637</v>
      </c>
      <c r="BV81">
        <v>101714</v>
      </c>
      <c r="BW81">
        <v>6067</v>
      </c>
      <c r="BX81">
        <v>22969</v>
      </c>
      <c r="BY81">
        <v>63</v>
      </c>
      <c r="BZ81">
        <v>11654</v>
      </c>
      <c r="CA81">
        <v>447</v>
      </c>
      <c r="CB81">
        <v>31358</v>
      </c>
      <c r="CC81">
        <v>1190</v>
      </c>
      <c r="CD81">
        <v>12746</v>
      </c>
      <c r="CE81">
        <v>1168</v>
      </c>
      <c r="CF81">
        <v>18616</v>
      </c>
      <c r="CG81">
        <v>1596</v>
      </c>
      <c r="CH81">
        <v>22918</v>
      </c>
      <c r="CI81">
        <v>1322</v>
      </c>
      <c r="CJ81">
        <v>23454</v>
      </c>
      <c r="CK81">
        <v>1181</v>
      </c>
      <c r="CL81">
        <v>23980</v>
      </c>
      <c r="CM81">
        <v>800</v>
      </c>
      <c r="CN81">
        <v>22969</v>
      </c>
      <c r="CO81">
        <v>63</v>
      </c>
      <c r="CP81">
        <v>7767</v>
      </c>
      <c r="CQ81">
        <v>159928</v>
      </c>
      <c r="CR81">
        <v>135944</v>
      </c>
      <c r="CS81">
        <v>50898</v>
      </c>
      <c r="CT81">
        <v>144298</v>
      </c>
      <c r="CU81">
        <v>16424</v>
      </c>
      <c r="CV81">
        <v>4831</v>
      </c>
      <c r="CW81">
        <v>7397</v>
      </c>
      <c r="CX81">
        <v>2656</v>
      </c>
      <c r="CY81">
        <v>3679</v>
      </c>
      <c r="CZ81">
        <v>1119</v>
      </c>
      <c r="DA81">
        <v>3152</v>
      </c>
      <c r="DB81">
        <v>879</v>
      </c>
      <c r="DC81">
        <v>2196</v>
      </c>
      <c r="DD81">
        <v>177</v>
      </c>
      <c r="DE81">
        <v>264</v>
      </c>
      <c r="DF81">
        <v>6124</v>
      </c>
      <c r="DG81">
        <v>2248</v>
      </c>
      <c r="DH81">
        <v>1171</v>
      </c>
      <c r="DI81">
        <v>7998</v>
      </c>
      <c r="DJ81">
        <v>5710</v>
      </c>
      <c r="DK81">
        <v>1068</v>
      </c>
      <c r="DL81">
        <v>4616</v>
      </c>
      <c r="DM81">
        <v>12446</v>
      </c>
      <c r="DN81">
        <v>17747</v>
      </c>
      <c r="DO81">
        <v>6383</v>
      </c>
      <c r="DP81">
        <v>4450</v>
      </c>
      <c r="DQ81">
        <v>17457</v>
      </c>
      <c r="DR81">
        <v>2578</v>
      </c>
      <c r="DS81">
        <v>1536</v>
      </c>
      <c r="DT81">
        <v>5885</v>
      </c>
      <c r="DU81">
        <v>60875</v>
      </c>
      <c r="DV81">
        <v>31406</v>
      </c>
      <c r="DW81">
        <v>14137</v>
      </c>
      <c r="DX81">
        <v>3768</v>
      </c>
      <c r="DY81">
        <v>1484</v>
      </c>
      <c r="DZ81">
        <v>8433</v>
      </c>
      <c r="EA81">
        <v>563</v>
      </c>
      <c r="EB81">
        <v>6054</v>
      </c>
      <c r="EC81">
        <v>17268</v>
      </c>
      <c r="ED81">
        <v>3508</v>
      </c>
      <c r="EE81">
        <v>8857</v>
      </c>
      <c r="EF81">
        <v>22268</v>
      </c>
      <c r="EI81">
        <v>143649</v>
      </c>
      <c r="EJ81">
        <v>25455</v>
      </c>
      <c r="EK81">
        <v>1042</v>
      </c>
      <c r="EL81">
        <v>915</v>
      </c>
      <c r="EM81">
        <v>1528</v>
      </c>
      <c r="EN81">
        <v>1892</v>
      </c>
      <c r="EO81">
        <v>580</v>
      </c>
      <c r="EP81">
        <v>4074</v>
      </c>
      <c r="EQ81">
        <v>56848</v>
      </c>
      <c r="ER81">
        <v>60875</v>
      </c>
      <c r="ES81">
        <v>2358</v>
      </c>
      <c r="ET81">
        <v>15587</v>
      </c>
      <c r="EU81">
        <v>23656</v>
      </c>
      <c r="EV81">
        <v>11801</v>
      </c>
      <c r="EW81">
        <v>42930</v>
      </c>
      <c r="EX81">
        <v>60875</v>
      </c>
    </row>
    <row r="82" spans="1:154" x14ac:dyDescent="0.2">
      <c r="A82" t="s">
        <v>418</v>
      </c>
      <c r="B82" t="s">
        <v>419</v>
      </c>
      <c r="H82">
        <v>127315</v>
      </c>
      <c r="I82">
        <v>6266</v>
      </c>
      <c r="J82">
        <v>25909</v>
      </c>
      <c r="K82">
        <v>2083</v>
      </c>
      <c r="L82">
        <v>17814</v>
      </c>
      <c r="M82">
        <v>1432</v>
      </c>
      <c r="N82">
        <v>55325</v>
      </c>
      <c r="O82">
        <v>2778</v>
      </c>
      <c r="P82">
        <v>44031</v>
      </c>
      <c r="Q82">
        <v>1307</v>
      </c>
      <c r="R82">
        <v>114631</v>
      </c>
      <c r="S82">
        <v>5265</v>
      </c>
      <c r="T82">
        <v>3204</v>
      </c>
      <c r="U82">
        <v>205</v>
      </c>
      <c r="V82">
        <v>268</v>
      </c>
      <c r="W82">
        <v>39</v>
      </c>
      <c r="X82">
        <v>1480</v>
      </c>
      <c r="Y82">
        <v>170</v>
      </c>
      <c r="Z82">
        <v>1320</v>
      </c>
      <c r="AA82">
        <v>205</v>
      </c>
      <c r="AB82">
        <v>6383</v>
      </c>
      <c r="AC82">
        <v>382</v>
      </c>
      <c r="AD82">
        <v>3411</v>
      </c>
      <c r="AE82">
        <v>528</v>
      </c>
      <c r="AF82">
        <v>113795</v>
      </c>
      <c r="AG82">
        <v>5143</v>
      </c>
      <c r="AH82">
        <v>123513</v>
      </c>
      <c r="AI82">
        <v>5731</v>
      </c>
      <c r="AJ82">
        <v>3802</v>
      </c>
      <c r="AK82">
        <v>535</v>
      </c>
      <c r="AL82">
        <v>2046</v>
      </c>
      <c r="AM82">
        <v>83</v>
      </c>
      <c r="AN82">
        <v>1756</v>
      </c>
      <c r="AO82">
        <v>452</v>
      </c>
      <c r="AP82">
        <v>63028</v>
      </c>
      <c r="AQ82">
        <v>3502</v>
      </c>
      <c r="AR82">
        <v>64287</v>
      </c>
      <c r="AS82">
        <v>2764</v>
      </c>
      <c r="AT82">
        <v>24180</v>
      </c>
      <c r="AU82">
        <v>603</v>
      </c>
      <c r="AV82">
        <v>103135</v>
      </c>
      <c r="AW82">
        <v>5663</v>
      </c>
      <c r="AX82">
        <v>7602</v>
      </c>
      <c r="AY82">
        <v>918</v>
      </c>
      <c r="AZ82">
        <v>33685</v>
      </c>
      <c r="BA82">
        <v>1848</v>
      </c>
      <c r="BB82">
        <v>26462</v>
      </c>
      <c r="BC82">
        <v>1169</v>
      </c>
      <c r="BD82">
        <v>20684</v>
      </c>
      <c r="BE82">
        <v>549</v>
      </c>
      <c r="BF82">
        <v>18749</v>
      </c>
      <c r="BG82">
        <v>1370</v>
      </c>
      <c r="BH82">
        <v>54521</v>
      </c>
      <c r="BI82">
        <v>4011</v>
      </c>
      <c r="BJ82">
        <v>52300</v>
      </c>
      <c r="BK82">
        <v>3601</v>
      </c>
      <c r="BL82">
        <v>2221</v>
      </c>
      <c r="BM82">
        <v>410</v>
      </c>
      <c r="BN82">
        <v>38595</v>
      </c>
      <c r="BO82">
        <v>2439</v>
      </c>
      <c r="BP82">
        <v>18016</v>
      </c>
      <c r="BQ82">
        <v>1584</v>
      </c>
      <c r="BR82">
        <v>16659</v>
      </c>
      <c r="BS82">
        <v>1358</v>
      </c>
      <c r="BT82">
        <v>26564</v>
      </c>
      <c r="BU82">
        <v>763</v>
      </c>
      <c r="BV82">
        <v>73270</v>
      </c>
      <c r="BW82">
        <v>5381</v>
      </c>
      <c r="BX82">
        <v>27481</v>
      </c>
      <c r="BY82">
        <v>122</v>
      </c>
      <c r="BZ82">
        <v>7478</v>
      </c>
      <c r="CA82">
        <v>244</v>
      </c>
      <c r="CB82">
        <v>19086</v>
      </c>
      <c r="CC82">
        <v>519</v>
      </c>
      <c r="CD82">
        <v>12318</v>
      </c>
      <c r="CE82">
        <v>1019</v>
      </c>
      <c r="CF82">
        <v>12661</v>
      </c>
      <c r="CG82">
        <v>1260</v>
      </c>
      <c r="CH82">
        <v>14465</v>
      </c>
      <c r="CI82">
        <v>1097</v>
      </c>
      <c r="CJ82">
        <v>15320</v>
      </c>
      <c r="CK82">
        <v>788</v>
      </c>
      <c r="CL82">
        <v>18506</v>
      </c>
      <c r="CM82">
        <v>1217</v>
      </c>
      <c r="CN82">
        <v>27481</v>
      </c>
      <c r="CO82">
        <v>122</v>
      </c>
      <c r="CP82">
        <v>6266</v>
      </c>
      <c r="CQ82">
        <v>121049</v>
      </c>
      <c r="CR82">
        <v>83576</v>
      </c>
      <c r="CS82">
        <v>60227</v>
      </c>
      <c r="CT82">
        <v>121574</v>
      </c>
      <c r="CU82">
        <v>5647</v>
      </c>
      <c r="CV82">
        <v>1987</v>
      </c>
      <c r="CW82">
        <v>2813</v>
      </c>
      <c r="CX82">
        <v>1135</v>
      </c>
      <c r="CY82">
        <v>1469</v>
      </c>
      <c r="CZ82">
        <v>157</v>
      </c>
      <c r="DA82">
        <v>1108</v>
      </c>
      <c r="DB82">
        <v>630</v>
      </c>
      <c r="DC82">
        <v>257</v>
      </c>
      <c r="DD82">
        <v>65</v>
      </c>
      <c r="DE82">
        <v>1160</v>
      </c>
      <c r="DF82">
        <v>4225</v>
      </c>
      <c r="DG82">
        <v>5186</v>
      </c>
      <c r="DH82">
        <v>974</v>
      </c>
      <c r="DI82">
        <v>7200</v>
      </c>
      <c r="DJ82">
        <v>3416</v>
      </c>
      <c r="DK82">
        <v>761</v>
      </c>
      <c r="DL82">
        <v>2568</v>
      </c>
      <c r="DM82">
        <v>5051</v>
      </c>
      <c r="DN82">
        <v>14279</v>
      </c>
      <c r="DO82">
        <v>4911</v>
      </c>
      <c r="DP82">
        <v>3083</v>
      </c>
      <c r="DQ82">
        <v>5080</v>
      </c>
      <c r="DR82">
        <v>3651</v>
      </c>
      <c r="DS82">
        <v>1752</v>
      </c>
      <c r="DT82">
        <v>9401</v>
      </c>
      <c r="DU82">
        <v>54946</v>
      </c>
      <c r="DV82">
        <v>25703</v>
      </c>
      <c r="DW82">
        <v>8117</v>
      </c>
      <c r="DX82">
        <v>3725</v>
      </c>
      <c r="DY82">
        <v>1477</v>
      </c>
      <c r="DZ82">
        <v>10722</v>
      </c>
      <c r="EA82">
        <v>884</v>
      </c>
      <c r="EB82">
        <v>8314</v>
      </c>
      <c r="EC82">
        <v>14796</v>
      </c>
      <c r="ED82">
        <v>2263</v>
      </c>
      <c r="EE82">
        <v>9267</v>
      </c>
      <c r="EF82">
        <v>14512</v>
      </c>
      <c r="EI82">
        <v>96161</v>
      </c>
      <c r="EJ82">
        <v>28985</v>
      </c>
      <c r="EK82">
        <v>2137</v>
      </c>
      <c r="EL82">
        <v>1407</v>
      </c>
      <c r="EM82">
        <v>1797</v>
      </c>
      <c r="EN82">
        <v>1508</v>
      </c>
      <c r="EO82">
        <v>1225</v>
      </c>
      <c r="EP82">
        <v>4171</v>
      </c>
      <c r="EQ82">
        <v>46921</v>
      </c>
      <c r="ER82">
        <v>54946</v>
      </c>
      <c r="ES82">
        <v>4229</v>
      </c>
      <c r="ET82">
        <v>17859</v>
      </c>
      <c r="EU82">
        <v>20313</v>
      </c>
      <c r="EV82">
        <v>8119</v>
      </c>
      <c r="EW82">
        <v>32858</v>
      </c>
      <c r="EX82">
        <v>54946</v>
      </c>
    </row>
    <row r="83" spans="1:154" x14ac:dyDescent="0.2">
      <c r="A83" t="s">
        <v>420</v>
      </c>
      <c r="B83" t="s">
        <v>419</v>
      </c>
      <c r="H83">
        <v>127058</v>
      </c>
      <c r="I83">
        <v>8076</v>
      </c>
      <c r="J83">
        <v>22901</v>
      </c>
      <c r="K83">
        <v>1620</v>
      </c>
      <c r="L83">
        <v>15355</v>
      </c>
      <c r="M83">
        <v>1121</v>
      </c>
      <c r="N83">
        <v>51700</v>
      </c>
      <c r="O83">
        <v>4589</v>
      </c>
      <c r="P83">
        <v>50290</v>
      </c>
      <c r="Q83">
        <v>1753</v>
      </c>
      <c r="R83">
        <v>96146</v>
      </c>
      <c r="S83">
        <v>5407</v>
      </c>
      <c r="T83">
        <v>13393</v>
      </c>
      <c r="U83">
        <v>1066</v>
      </c>
      <c r="V83">
        <v>246</v>
      </c>
      <c r="W83">
        <v>69</v>
      </c>
      <c r="X83">
        <v>1947</v>
      </c>
      <c r="Y83">
        <v>52</v>
      </c>
      <c r="Z83">
        <v>3156</v>
      </c>
      <c r="AA83">
        <v>372</v>
      </c>
      <c r="AB83">
        <v>12046</v>
      </c>
      <c r="AC83">
        <v>1106</v>
      </c>
      <c r="AD83">
        <v>10809</v>
      </c>
      <c r="AE83">
        <v>1774</v>
      </c>
      <c r="AF83">
        <v>93922</v>
      </c>
      <c r="AG83">
        <v>4943</v>
      </c>
      <c r="AH83">
        <v>118628</v>
      </c>
      <c r="AI83">
        <v>6237</v>
      </c>
      <c r="AJ83">
        <v>8430</v>
      </c>
      <c r="AK83">
        <v>1839</v>
      </c>
      <c r="AL83">
        <v>4285</v>
      </c>
      <c r="AM83">
        <v>273</v>
      </c>
      <c r="AN83">
        <v>4145</v>
      </c>
      <c r="AO83">
        <v>1566</v>
      </c>
      <c r="AP83">
        <v>62507</v>
      </c>
      <c r="AQ83">
        <v>4111</v>
      </c>
      <c r="AR83">
        <v>64551</v>
      </c>
      <c r="AS83">
        <v>3965</v>
      </c>
      <c r="AT83">
        <v>19406</v>
      </c>
      <c r="AU83">
        <v>769</v>
      </c>
      <c r="AV83">
        <v>107652</v>
      </c>
      <c r="AW83">
        <v>7307</v>
      </c>
      <c r="AX83">
        <v>9250</v>
      </c>
      <c r="AY83">
        <v>1438</v>
      </c>
      <c r="AZ83">
        <v>29371</v>
      </c>
      <c r="BA83">
        <v>2328</v>
      </c>
      <c r="BB83">
        <v>24167</v>
      </c>
      <c r="BC83">
        <v>1340</v>
      </c>
      <c r="BD83">
        <v>22646</v>
      </c>
      <c r="BE83">
        <v>801</v>
      </c>
      <c r="BF83">
        <v>16199</v>
      </c>
      <c r="BG83">
        <v>1389</v>
      </c>
      <c r="BH83">
        <v>58005</v>
      </c>
      <c r="BI83">
        <v>5048</v>
      </c>
      <c r="BJ83">
        <v>55630</v>
      </c>
      <c r="BK83">
        <v>4539</v>
      </c>
      <c r="BL83">
        <v>2375</v>
      </c>
      <c r="BM83">
        <v>509</v>
      </c>
      <c r="BN83">
        <v>42343</v>
      </c>
      <c r="BO83">
        <v>3087</v>
      </c>
      <c r="BP83">
        <v>17328</v>
      </c>
      <c r="BQ83">
        <v>2179</v>
      </c>
      <c r="BR83">
        <v>14533</v>
      </c>
      <c r="BS83">
        <v>1171</v>
      </c>
      <c r="BT83">
        <v>30540</v>
      </c>
      <c r="BU83">
        <v>1365</v>
      </c>
      <c r="BV83">
        <v>74204</v>
      </c>
      <c r="BW83">
        <v>6437</v>
      </c>
      <c r="BX83">
        <v>22314</v>
      </c>
      <c r="BY83">
        <v>274</v>
      </c>
      <c r="BZ83">
        <v>9339</v>
      </c>
      <c r="CA83">
        <v>590</v>
      </c>
      <c r="CB83">
        <v>21201</v>
      </c>
      <c r="CC83">
        <v>775</v>
      </c>
      <c r="CD83">
        <v>11084</v>
      </c>
      <c r="CE83">
        <v>804</v>
      </c>
      <c r="CF83">
        <v>14381</v>
      </c>
      <c r="CG83">
        <v>1714</v>
      </c>
      <c r="CH83">
        <v>15757</v>
      </c>
      <c r="CI83">
        <v>1679</v>
      </c>
      <c r="CJ83">
        <v>16061</v>
      </c>
      <c r="CK83">
        <v>1259</v>
      </c>
      <c r="CL83">
        <v>16921</v>
      </c>
      <c r="CM83">
        <v>981</v>
      </c>
      <c r="CN83">
        <v>22314</v>
      </c>
      <c r="CO83">
        <v>274</v>
      </c>
      <c r="CP83">
        <v>8076</v>
      </c>
      <c r="CQ83">
        <v>118982</v>
      </c>
      <c r="CR83">
        <v>84377</v>
      </c>
      <c r="CS83">
        <v>54056</v>
      </c>
      <c r="CT83">
        <v>113626</v>
      </c>
      <c r="CU83">
        <v>12195</v>
      </c>
      <c r="CV83">
        <v>3933</v>
      </c>
      <c r="CW83">
        <v>7254</v>
      </c>
      <c r="CX83">
        <v>2840</v>
      </c>
      <c r="CY83">
        <v>2515</v>
      </c>
      <c r="CZ83">
        <v>728</v>
      </c>
      <c r="DA83">
        <v>1088</v>
      </c>
      <c r="DB83">
        <v>258</v>
      </c>
      <c r="DC83">
        <v>1338</v>
      </c>
      <c r="DD83">
        <v>107</v>
      </c>
      <c r="DE83">
        <v>621</v>
      </c>
      <c r="DF83">
        <v>5509</v>
      </c>
      <c r="DG83">
        <v>4072</v>
      </c>
      <c r="DH83">
        <v>1300</v>
      </c>
      <c r="DI83">
        <v>7605</v>
      </c>
      <c r="DJ83">
        <v>4673</v>
      </c>
      <c r="DK83">
        <v>1047</v>
      </c>
      <c r="DL83">
        <v>3406</v>
      </c>
      <c r="DM83">
        <v>7527</v>
      </c>
      <c r="DN83">
        <v>13675</v>
      </c>
      <c r="DO83">
        <v>4430</v>
      </c>
      <c r="DP83">
        <v>2754</v>
      </c>
      <c r="DQ83">
        <v>4646</v>
      </c>
      <c r="DR83">
        <v>2692</v>
      </c>
      <c r="DS83">
        <v>1511</v>
      </c>
      <c r="DT83">
        <v>7837</v>
      </c>
      <c r="DU83">
        <v>49929</v>
      </c>
      <c r="DV83">
        <v>22522</v>
      </c>
      <c r="DW83">
        <v>8175</v>
      </c>
      <c r="DX83">
        <v>4632</v>
      </c>
      <c r="DY83">
        <v>1885</v>
      </c>
      <c r="DZ83">
        <v>9301</v>
      </c>
      <c r="EA83">
        <v>1055</v>
      </c>
      <c r="EB83">
        <v>6659</v>
      </c>
      <c r="EC83">
        <v>13474</v>
      </c>
      <c r="ED83">
        <v>2468</v>
      </c>
      <c r="EE83">
        <v>7518</v>
      </c>
      <c r="EF83">
        <v>15135</v>
      </c>
      <c r="EI83">
        <v>85696</v>
      </c>
      <c r="EJ83">
        <v>39308</v>
      </c>
      <c r="EK83">
        <v>2640</v>
      </c>
      <c r="EL83">
        <v>1594</v>
      </c>
      <c r="EM83">
        <v>2242</v>
      </c>
      <c r="EN83">
        <v>2130</v>
      </c>
      <c r="EO83">
        <v>1264</v>
      </c>
      <c r="EP83">
        <v>6175</v>
      </c>
      <c r="EQ83">
        <v>44200</v>
      </c>
      <c r="ER83">
        <v>49929</v>
      </c>
      <c r="ES83">
        <v>4062</v>
      </c>
      <c r="ET83">
        <v>15343</v>
      </c>
      <c r="EU83">
        <v>17134</v>
      </c>
      <c r="EV83">
        <v>8983</v>
      </c>
      <c r="EW83">
        <v>30524</v>
      </c>
      <c r="EX83">
        <v>49929</v>
      </c>
    </row>
    <row r="84" spans="1:154" x14ac:dyDescent="0.2">
      <c r="A84" t="s">
        <v>421</v>
      </c>
      <c r="B84" t="s">
        <v>419</v>
      </c>
      <c r="H84">
        <v>131775</v>
      </c>
      <c r="I84">
        <v>8192</v>
      </c>
      <c r="J84">
        <v>15093</v>
      </c>
      <c r="K84">
        <v>1806</v>
      </c>
      <c r="L84">
        <v>10566</v>
      </c>
      <c r="M84">
        <v>1352</v>
      </c>
      <c r="N84">
        <v>43507</v>
      </c>
      <c r="O84">
        <v>3679</v>
      </c>
      <c r="P84">
        <v>72400</v>
      </c>
      <c r="Q84">
        <v>2688</v>
      </c>
      <c r="R84">
        <v>72008</v>
      </c>
      <c r="S84">
        <v>2440</v>
      </c>
      <c r="T84">
        <v>22053</v>
      </c>
      <c r="U84">
        <v>1487</v>
      </c>
      <c r="V84">
        <v>441</v>
      </c>
      <c r="W84">
        <v>120</v>
      </c>
      <c r="X84">
        <v>10215</v>
      </c>
      <c r="Y84">
        <v>443</v>
      </c>
      <c r="Z84">
        <v>8576</v>
      </c>
      <c r="AA84">
        <v>2039</v>
      </c>
      <c r="AB84">
        <v>18395</v>
      </c>
      <c r="AC84">
        <v>1655</v>
      </c>
      <c r="AD84">
        <v>22904</v>
      </c>
      <c r="AE84">
        <v>3681</v>
      </c>
      <c r="AF84">
        <v>68975</v>
      </c>
      <c r="AG84">
        <v>2038</v>
      </c>
      <c r="AH84">
        <v>106096</v>
      </c>
      <c r="AI84">
        <v>4169</v>
      </c>
      <c r="AJ84">
        <v>25679</v>
      </c>
      <c r="AK84">
        <v>4023</v>
      </c>
      <c r="AL84">
        <v>14082</v>
      </c>
      <c r="AM84">
        <v>634</v>
      </c>
      <c r="AN84">
        <v>11597</v>
      </c>
      <c r="AO84">
        <v>3389</v>
      </c>
      <c r="AP84">
        <v>63694</v>
      </c>
      <c r="AQ84">
        <v>4609</v>
      </c>
      <c r="AR84">
        <v>68081</v>
      </c>
      <c r="AS84">
        <v>3583</v>
      </c>
      <c r="AT84">
        <v>13761</v>
      </c>
      <c r="AU84">
        <v>393</v>
      </c>
      <c r="AV84">
        <v>118014</v>
      </c>
      <c r="AW84">
        <v>7799</v>
      </c>
      <c r="AX84">
        <v>7297</v>
      </c>
      <c r="AY84">
        <v>1925</v>
      </c>
      <c r="AZ84">
        <v>17417</v>
      </c>
      <c r="BA84">
        <v>1653</v>
      </c>
      <c r="BB84">
        <v>22220</v>
      </c>
      <c r="BC84">
        <v>1615</v>
      </c>
      <c r="BD84">
        <v>41268</v>
      </c>
      <c r="BE84">
        <v>908</v>
      </c>
      <c r="BF84">
        <v>13319</v>
      </c>
      <c r="BG84">
        <v>1825</v>
      </c>
      <c r="BH84">
        <v>68396</v>
      </c>
      <c r="BI84">
        <v>5071</v>
      </c>
      <c r="BJ84">
        <v>66127</v>
      </c>
      <c r="BK84">
        <v>4822</v>
      </c>
      <c r="BL84">
        <v>2269</v>
      </c>
      <c r="BM84">
        <v>249</v>
      </c>
      <c r="BN84">
        <v>51430</v>
      </c>
      <c r="BO84">
        <v>3496</v>
      </c>
      <c r="BP84">
        <v>18410</v>
      </c>
      <c r="BQ84">
        <v>1962</v>
      </c>
      <c r="BR84">
        <v>11875</v>
      </c>
      <c r="BS84">
        <v>1438</v>
      </c>
      <c r="BT84">
        <v>32638</v>
      </c>
      <c r="BU84">
        <v>1151</v>
      </c>
      <c r="BV84">
        <v>81715</v>
      </c>
      <c r="BW84">
        <v>6896</v>
      </c>
      <c r="BX84">
        <v>17422</v>
      </c>
      <c r="BY84">
        <v>145</v>
      </c>
      <c r="BZ84">
        <v>10138</v>
      </c>
      <c r="CA84">
        <v>405</v>
      </c>
      <c r="CB84">
        <v>22500</v>
      </c>
      <c r="CC84">
        <v>746</v>
      </c>
      <c r="CD84">
        <v>10935</v>
      </c>
      <c r="CE84">
        <v>940</v>
      </c>
      <c r="CF84">
        <v>18066</v>
      </c>
      <c r="CG84">
        <v>1607</v>
      </c>
      <c r="CH84">
        <v>20472</v>
      </c>
      <c r="CI84">
        <v>2295</v>
      </c>
      <c r="CJ84">
        <v>16877</v>
      </c>
      <c r="CK84">
        <v>993</v>
      </c>
      <c r="CL84">
        <v>15365</v>
      </c>
      <c r="CM84">
        <v>1061</v>
      </c>
      <c r="CN84">
        <v>17422</v>
      </c>
      <c r="CO84">
        <v>145</v>
      </c>
      <c r="CP84">
        <v>8192</v>
      </c>
      <c r="CQ84">
        <v>123583</v>
      </c>
      <c r="CR84">
        <v>98842</v>
      </c>
      <c r="CS84">
        <v>40330</v>
      </c>
      <c r="CT84">
        <v>94934</v>
      </c>
      <c r="CU84">
        <v>30415</v>
      </c>
      <c r="CV84">
        <v>10370</v>
      </c>
      <c r="CW84">
        <v>15934</v>
      </c>
      <c r="CX84">
        <v>5977</v>
      </c>
      <c r="CY84">
        <v>6126</v>
      </c>
      <c r="CZ84">
        <v>1628</v>
      </c>
      <c r="DA84">
        <v>5245</v>
      </c>
      <c r="DB84">
        <v>2016</v>
      </c>
      <c r="DC84">
        <v>3110</v>
      </c>
      <c r="DD84">
        <v>749</v>
      </c>
      <c r="DE84">
        <v>477</v>
      </c>
      <c r="DF84">
        <v>5407</v>
      </c>
      <c r="DG84">
        <v>4377</v>
      </c>
      <c r="DH84">
        <v>1088</v>
      </c>
      <c r="DI84">
        <v>7525</v>
      </c>
      <c r="DJ84">
        <v>3171</v>
      </c>
      <c r="DK84">
        <v>1307</v>
      </c>
      <c r="DL84">
        <v>4060</v>
      </c>
      <c r="DM84">
        <v>13815</v>
      </c>
      <c r="DN84">
        <v>15931</v>
      </c>
      <c r="DO84">
        <v>5035</v>
      </c>
      <c r="DP84">
        <v>3235</v>
      </c>
      <c r="DQ84">
        <v>6248</v>
      </c>
      <c r="DR84">
        <v>1791</v>
      </c>
      <c r="DS84">
        <v>1320</v>
      </c>
      <c r="DT84">
        <v>5287</v>
      </c>
      <c r="DU84">
        <v>51807</v>
      </c>
      <c r="DV84">
        <v>23686</v>
      </c>
      <c r="DW84">
        <v>11472</v>
      </c>
      <c r="DX84">
        <v>3972</v>
      </c>
      <c r="DY84">
        <v>1473</v>
      </c>
      <c r="DZ84">
        <v>9079</v>
      </c>
      <c r="EA84">
        <v>883</v>
      </c>
      <c r="EB84">
        <v>6301</v>
      </c>
      <c r="EC84">
        <v>15070</v>
      </c>
      <c r="ED84">
        <v>3418</v>
      </c>
      <c r="EE84">
        <v>8576</v>
      </c>
      <c r="EF84">
        <v>18474</v>
      </c>
      <c r="EI84">
        <v>91788</v>
      </c>
      <c r="EJ84">
        <v>39797</v>
      </c>
      <c r="EK84">
        <v>1876</v>
      </c>
      <c r="EL84">
        <v>1955</v>
      </c>
      <c r="EM84">
        <v>2327</v>
      </c>
      <c r="EN84">
        <v>2168</v>
      </c>
      <c r="EO84">
        <v>1654</v>
      </c>
      <c r="EP84">
        <v>7393</v>
      </c>
      <c r="EQ84">
        <v>48126</v>
      </c>
      <c r="ER84">
        <v>51807</v>
      </c>
      <c r="ES84">
        <v>2986</v>
      </c>
      <c r="ET84">
        <v>18216</v>
      </c>
      <c r="EU84">
        <v>20175</v>
      </c>
      <c r="EV84">
        <v>7011</v>
      </c>
      <c r="EW84">
        <v>30605</v>
      </c>
      <c r="EX84">
        <v>51807</v>
      </c>
    </row>
    <row r="85" spans="1:154" x14ac:dyDescent="0.2">
      <c r="A85" t="s">
        <v>422</v>
      </c>
      <c r="B85" t="s">
        <v>419</v>
      </c>
      <c r="H85">
        <v>133872</v>
      </c>
      <c r="I85">
        <v>4156</v>
      </c>
      <c r="J85">
        <v>6896</v>
      </c>
      <c r="K85">
        <v>643</v>
      </c>
      <c r="L85">
        <v>4966</v>
      </c>
      <c r="M85">
        <v>464</v>
      </c>
      <c r="N85">
        <v>34106</v>
      </c>
      <c r="O85">
        <v>2041</v>
      </c>
      <c r="P85">
        <v>92735</v>
      </c>
      <c r="Q85">
        <v>1454</v>
      </c>
      <c r="R85">
        <v>104369</v>
      </c>
      <c r="S85">
        <v>2895</v>
      </c>
      <c r="T85">
        <v>6641</v>
      </c>
      <c r="U85">
        <v>292</v>
      </c>
      <c r="V85">
        <v>302</v>
      </c>
      <c r="W85">
        <v>49</v>
      </c>
      <c r="X85">
        <v>6587</v>
      </c>
      <c r="Y85">
        <v>70</v>
      </c>
      <c r="Z85">
        <v>3123</v>
      </c>
      <c r="AA85">
        <v>319</v>
      </c>
      <c r="AB85">
        <v>12789</v>
      </c>
      <c r="AC85">
        <v>523</v>
      </c>
      <c r="AD85">
        <v>12150</v>
      </c>
      <c r="AE85">
        <v>889</v>
      </c>
      <c r="AF85">
        <v>102611</v>
      </c>
      <c r="AG85">
        <v>2853</v>
      </c>
      <c r="AH85">
        <v>121438</v>
      </c>
      <c r="AI85">
        <v>3357</v>
      </c>
      <c r="AJ85">
        <v>12434</v>
      </c>
      <c r="AK85">
        <v>799</v>
      </c>
      <c r="AL85">
        <v>8639</v>
      </c>
      <c r="AM85">
        <v>202</v>
      </c>
      <c r="AN85">
        <v>3795</v>
      </c>
      <c r="AO85">
        <v>597</v>
      </c>
      <c r="AP85">
        <v>67327</v>
      </c>
      <c r="AQ85">
        <v>2173</v>
      </c>
      <c r="AR85">
        <v>66545</v>
      </c>
      <c r="AS85">
        <v>1983</v>
      </c>
      <c r="AT85">
        <v>12039</v>
      </c>
      <c r="AU85">
        <v>391</v>
      </c>
      <c r="AV85">
        <v>121833</v>
      </c>
      <c r="AW85">
        <v>3765</v>
      </c>
      <c r="AX85">
        <v>4084</v>
      </c>
      <c r="AY85">
        <v>452</v>
      </c>
      <c r="AZ85">
        <v>21753</v>
      </c>
      <c r="BA85">
        <v>1315</v>
      </c>
      <c r="BB85">
        <v>22812</v>
      </c>
      <c r="BC85">
        <v>845</v>
      </c>
      <c r="BD85">
        <v>43017</v>
      </c>
      <c r="BE85">
        <v>502</v>
      </c>
      <c r="BF85">
        <v>11835</v>
      </c>
      <c r="BG85">
        <v>842</v>
      </c>
      <c r="BH85">
        <v>65809</v>
      </c>
      <c r="BI85">
        <v>2600</v>
      </c>
      <c r="BJ85">
        <v>63683</v>
      </c>
      <c r="BK85">
        <v>2249</v>
      </c>
      <c r="BL85">
        <v>2126</v>
      </c>
      <c r="BM85">
        <v>351</v>
      </c>
      <c r="BN85">
        <v>48726</v>
      </c>
      <c r="BO85">
        <v>1605</v>
      </c>
      <c r="BP85">
        <v>18287</v>
      </c>
      <c r="BQ85">
        <v>1065</v>
      </c>
      <c r="BR85">
        <v>10631</v>
      </c>
      <c r="BS85">
        <v>772</v>
      </c>
      <c r="BT85">
        <v>33731</v>
      </c>
      <c r="BU85">
        <v>599</v>
      </c>
      <c r="BV85">
        <v>77644</v>
      </c>
      <c r="BW85">
        <v>3442</v>
      </c>
      <c r="BX85">
        <v>22497</v>
      </c>
      <c r="BY85">
        <v>115</v>
      </c>
      <c r="BZ85">
        <v>8930</v>
      </c>
      <c r="CA85">
        <v>83</v>
      </c>
      <c r="CB85">
        <v>24801</v>
      </c>
      <c r="CC85">
        <v>516</v>
      </c>
      <c r="CD85">
        <v>8475</v>
      </c>
      <c r="CE85">
        <v>443</v>
      </c>
      <c r="CF85">
        <v>12537</v>
      </c>
      <c r="CG85">
        <v>748</v>
      </c>
      <c r="CH85">
        <v>19134</v>
      </c>
      <c r="CI85">
        <v>1008</v>
      </c>
      <c r="CJ85">
        <v>17989</v>
      </c>
      <c r="CK85">
        <v>712</v>
      </c>
      <c r="CL85">
        <v>19509</v>
      </c>
      <c r="CM85">
        <v>531</v>
      </c>
      <c r="CN85">
        <v>22497</v>
      </c>
      <c r="CO85">
        <v>115</v>
      </c>
      <c r="CP85">
        <v>4156</v>
      </c>
      <c r="CQ85">
        <v>129716</v>
      </c>
      <c r="CR85">
        <v>115028</v>
      </c>
      <c r="CS85">
        <v>33931</v>
      </c>
      <c r="CT85">
        <v>111382</v>
      </c>
      <c r="CU85">
        <v>15912</v>
      </c>
      <c r="CV85">
        <v>4397</v>
      </c>
      <c r="CW85">
        <v>7405</v>
      </c>
      <c r="CX85">
        <v>2658</v>
      </c>
      <c r="CY85">
        <v>4200</v>
      </c>
      <c r="CZ85">
        <v>594</v>
      </c>
      <c r="DA85">
        <v>3015</v>
      </c>
      <c r="DB85">
        <v>864</v>
      </c>
      <c r="DC85">
        <v>1292</v>
      </c>
      <c r="DD85">
        <v>281</v>
      </c>
      <c r="DE85">
        <v>831</v>
      </c>
      <c r="DF85">
        <v>6786</v>
      </c>
      <c r="DG85">
        <v>4250</v>
      </c>
      <c r="DH85">
        <v>1186</v>
      </c>
      <c r="DI85">
        <v>6098</v>
      </c>
      <c r="DJ85">
        <v>2045</v>
      </c>
      <c r="DK85">
        <v>1546</v>
      </c>
      <c r="DL85">
        <v>4032</v>
      </c>
      <c r="DM85">
        <v>12835</v>
      </c>
      <c r="DN85">
        <v>14959</v>
      </c>
      <c r="DO85">
        <v>4903</v>
      </c>
      <c r="DP85">
        <v>4042</v>
      </c>
      <c r="DQ85">
        <v>7400</v>
      </c>
      <c r="DR85">
        <v>1290</v>
      </c>
      <c r="DS85">
        <v>608</v>
      </c>
      <c r="DT85">
        <v>1940</v>
      </c>
      <c r="DU85">
        <v>46560</v>
      </c>
      <c r="DV85">
        <v>31770</v>
      </c>
      <c r="DW85">
        <v>13307</v>
      </c>
      <c r="DX85">
        <v>2435</v>
      </c>
      <c r="DY85">
        <v>743</v>
      </c>
      <c r="DZ85">
        <v>5057</v>
      </c>
      <c r="EA85">
        <v>404</v>
      </c>
      <c r="EB85">
        <v>3415</v>
      </c>
      <c r="EC85">
        <v>7298</v>
      </c>
      <c r="ED85">
        <v>1035</v>
      </c>
      <c r="EE85">
        <v>4062</v>
      </c>
      <c r="EF85">
        <v>16801</v>
      </c>
      <c r="EI85">
        <v>122036</v>
      </c>
      <c r="EJ85">
        <v>12162</v>
      </c>
      <c r="EK85">
        <v>726</v>
      </c>
      <c r="EL85">
        <v>930</v>
      </c>
      <c r="EM85">
        <v>680</v>
      </c>
      <c r="EN85">
        <v>527</v>
      </c>
      <c r="EO85">
        <v>257</v>
      </c>
      <c r="EP85">
        <v>1265</v>
      </c>
      <c r="EQ85">
        <v>43750</v>
      </c>
      <c r="ER85">
        <v>46560</v>
      </c>
      <c r="ES85">
        <v>1431</v>
      </c>
      <c r="ET85">
        <v>7629</v>
      </c>
      <c r="EU85">
        <v>19442</v>
      </c>
      <c r="EV85">
        <v>10729</v>
      </c>
      <c r="EW85">
        <v>37500</v>
      </c>
      <c r="EX85">
        <v>46560</v>
      </c>
    </row>
    <row r="86" spans="1:154" x14ac:dyDescent="0.2">
      <c r="A86" t="s">
        <v>423</v>
      </c>
      <c r="B86" t="s">
        <v>419</v>
      </c>
      <c r="H86">
        <v>134371</v>
      </c>
      <c r="I86">
        <v>4558</v>
      </c>
      <c r="J86">
        <v>11218</v>
      </c>
      <c r="K86">
        <v>1094</v>
      </c>
      <c r="L86">
        <v>7492</v>
      </c>
      <c r="M86">
        <v>741</v>
      </c>
      <c r="N86">
        <v>38403</v>
      </c>
      <c r="O86">
        <v>1815</v>
      </c>
      <c r="P86">
        <v>82961</v>
      </c>
      <c r="Q86">
        <v>1534</v>
      </c>
      <c r="R86">
        <v>114212</v>
      </c>
      <c r="S86">
        <v>3069</v>
      </c>
      <c r="T86">
        <v>5768</v>
      </c>
      <c r="U86">
        <v>225</v>
      </c>
      <c r="V86">
        <v>468</v>
      </c>
      <c r="W86">
        <v>215</v>
      </c>
      <c r="X86">
        <v>3317</v>
      </c>
      <c r="Y86">
        <v>241</v>
      </c>
      <c r="Z86">
        <v>3011</v>
      </c>
      <c r="AA86">
        <v>481</v>
      </c>
      <c r="AB86">
        <v>7584</v>
      </c>
      <c r="AC86">
        <v>325</v>
      </c>
      <c r="AD86">
        <v>7892</v>
      </c>
      <c r="AE86">
        <v>997</v>
      </c>
      <c r="AF86">
        <v>111912</v>
      </c>
      <c r="AG86">
        <v>3027</v>
      </c>
      <c r="AH86">
        <v>125892</v>
      </c>
      <c r="AI86">
        <v>3095</v>
      </c>
      <c r="AJ86">
        <v>8479</v>
      </c>
      <c r="AK86">
        <v>1463</v>
      </c>
      <c r="AL86">
        <v>4776</v>
      </c>
      <c r="AM86">
        <v>422</v>
      </c>
      <c r="AN86">
        <v>3703</v>
      </c>
      <c r="AO86">
        <v>1041</v>
      </c>
      <c r="AP86">
        <v>66128</v>
      </c>
      <c r="AQ86">
        <v>2312</v>
      </c>
      <c r="AR86">
        <v>68243</v>
      </c>
      <c r="AS86">
        <v>2246</v>
      </c>
      <c r="AT86">
        <v>17138</v>
      </c>
      <c r="AU86">
        <v>266</v>
      </c>
      <c r="AV86">
        <v>117233</v>
      </c>
      <c r="AW86">
        <v>4292</v>
      </c>
      <c r="AX86">
        <v>4483</v>
      </c>
      <c r="AY86">
        <v>665</v>
      </c>
      <c r="AZ86">
        <v>23807</v>
      </c>
      <c r="BA86">
        <v>1002</v>
      </c>
      <c r="BB86">
        <v>24988</v>
      </c>
      <c r="BC86">
        <v>736</v>
      </c>
      <c r="BD86">
        <v>37805</v>
      </c>
      <c r="BE86">
        <v>693</v>
      </c>
      <c r="BF86">
        <v>12953</v>
      </c>
      <c r="BG86">
        <v>1039</v>
      </c>
      <c r="BH86">
        <v>65570</v>
      </c>
      <c r="BI86">
        <v>2769</v>
      </c>
      <c r="BJ86">
        <v>63342</v>
      </c>
      <c r="BK86">
        <v>2463</v>
      </c>
      <c r="BL86">
        <v>2228</v>
      </c>
      <c r="BM86">
        <v>306</v>
      </c>
      <c r="BN86">
        <v>49543</v>
      </c>
      <c r="BO86">
        <v>1594</v>
      </c>
      <c r="BP86">
        <v>18068</v>
      </c>
      <c r="BQ86">
        <v>1327</v>
      </c>
      <c r="BR86">
        <v>10912</v>
      </c>
      <c r="BS86">
        <v>887</v>
      </c>
      <c r="BT86">
        <v>32543</v>
      </c>
      <c r="BU86">
        <v>687</v>
      </c>
      <c r="BV86">
        <v>78523</v>
      </c>
      <c r="BW86">
        <v>3808</v>
      </c>
      <c r="BX86">
        <v>23305</v>
      </c>
      <c r="BY86">
        <v>63</v>
      </c>
      <c r="BZ86">
        <v>9727</v>
      </c>
      <c r="CA86">
        <v>107</v>
      </c>
      <c r="CB86">
        <v>22816</v>
      </c>
      <c r="CC86">
        <v>580</v>
      </c>
      <c r="CD86">
        <v>10745</v>
      </c>
      <c r="CE86">
        <v>775</v>
      </c>
      <c r="CF86">
        <v>14059</v>
      </c>
      <c r="CG86">
        <v>678</v>
      </c>
      <c r="CH86">
        <v>17828</v>
      </c>
      <c r="CI86">
        <v>903</v>
      </c>
      <c r="CJ86">
        <v>17229</v>
      </c>
      <c r="CK86">
        <v>894</v>
      </c>
      <c r="CL86">
        <v>18662</v>
      </c>
      <c r="CM86">
        <v>558</v>
      </c>
      <c r="CN86">
        <v>23305</v>
      </c>
      <c r="CO86">
        <v>63</v>
      </c>
      <c r="CP86">
        <v>4558</v>
      </c>
      <c r="CQ86">
        <v>129813</v>
      </c>
      <c r="CR86">
        <v>112267</v>
      </c>
      <c r="CS86">
        <v>37927</v>
      </c>
      <c r="CT86">
        <v>118701</v>
      </c>
      <c r="CU86">
        <v>10326</v>
      </c>
      <c r="CV86">
        <v>2926</v>
      </c>
      <c r="CW86">
        <v>4483</v>
      </c>
      <c r="CX86">
        <v>1581</v>
      </c>
      <c r="CY86">
        <v>3696</v>
      </c>
      <c r="CZ86">
        <v>634</v>
      </c>
      <c r="DA86">
        <v>1384</v>
      </c>
      <c r="DB86">
        <v>546</v>
      </c>
      <c r="DC86">
        <v>763</v>
      </c>
      <c r="DD86">
        <v>165</v>
      </c>
      <c r="DE86">
        <v>783</v>
      </c>
      <c r="DF86">
        <v>6745</v>
      </c>
      <c r="DG86">
        <v>4333</v>
      </c>
      <c r="DH86">
        <v>1331</v>
      </c>
      <c r="DI86">
        <v>6543</v>
      </c>
      <c r="DJ86">
        <v>2608</v>
      </c>
      <c r="DK86">
        <v>1288</v>
      </c>
      <c r="DL86">
        <v>4537</v>
      </c>
      <c r="DM86">
        <v>10423</v>
      </c>
      <c r="DN86">
        <v>17168</v>
      </c>
      <c r="DO86">
        <v>4905</v>
      </c>
      <c r="DP86">
        <v>3575</v>
      </c>
      <c r="DQ86">
        <v>6340</v>
      </c>
      <c r="DR86">
        <v>1239</v>
      </c>
      <c r="DS86">
        <v>644</v>
      </c>
      <c r="DT86">
        <v>2904</v>
      </c>
      <c r="DU86">
        <v>49775</v>
      </c>
      <c r="DV86">
        <v>30306</v>
      </c>
      <c r="DW86">
        <v>12569</v>
      </c>
      <c r="DX86">
        <v>2853</v>
      </c>
      <c r="DY86">
        <v>1075</v>
      </c>
      <c r="DZ86">
        <v>6356</v>
      </c>
      <c r="EA86">
        <v>337</v>
      </c>
      <c r="EB86">
        <v>4830</v>
      </c>
      <c r="EC86">
        <v>10260</v>
      </c>
      <c r="ED86">
        <v>1869</v>
      </c>
      <c r="EE86">
        <v>6083</v>
      </c>
      <c r="EF86">
        <v>17041</v>
      </c>
      <c r="EI86">
        <v>114359</v>
      </c>
      <c r="EJ86">
        <v>18493</v>
      </c>
      <c r="EK86">
        <v>1348</v>
      </c>
      <c r="EL86">
        <v>826</v>
      </c>
      <c r="EM86">
        <v>1110</v>
      </c>
      <c r="EN86">
        <v>904</v>
      </c>
      <c r="EO86">
        <v>701</v>
      </c>
      <c r="EP86">
        <v>3534</v>
      </c>
      <c r="EQ86">
        <v>45994</v>
      </c>
      <c r="ER86">
        <v>49775</v>
      </c>
      <c r="ES86">
        <v>1885</v>
      </c>
      <c r="ET86">
        <v>11228</v>
      </c>
      <c r="EU86">
        <v>19899</v>
      </c>
      <c r="EV86">
        <v>10563</v>
      </c>
      <c r="EW86">
        <v>36662</v>
      </c>
      <c r="EX86">
        <v>49775</v>
      </c>
    </row>
    <row r="87" spans="1:154" x14ac:dyDescent="0.2">
      <c r="A87" t="s">
        <v>424</v>
      </c>
      <c r="B87" t="s">
        <v>419</v>
      </c>
      <c r="H87">
        <v>128327</v>
      </c>
      <c r="I87">
        <v>8456</v>
      </c>
      <c r="J87">
        <v>28248</v>
      </c>
      <c r="K87">
        <v>2878</v>
      </c>
      <c r="L87">
        <v>18682</v>
      </c>
      <c r="M87">
        <v>2167</v>
      </c>
      <c r="N87">
        <v>57778</v>
      </c>
      <c r="O87">
        <v>4171</v>
      </c>
      <c r="P87">
        <v>41841</v>
      </c>
      <c r="Q87">
        <v>1328</v>
      </c>
      <c r="R87">
        <v>81110</v>
      </c>
      <c r="S87">
        <v>3876</v>
      </c>
      <c r="T87">
        <v>25228</v>
      </c>
      <c r="U87">
        <v>1198</v>
      </c>
      <c r="V87">
        <v>902</v>
      </c>
      <c r="W87">
        <v>392</v>
      </c>
      <c r="X87">
        <v>2828</v>
      </c>
      <c r="Y87">
        <v>167</v>
      </c>
      <c r="Z87">
        <v>8368</v>
      </c>
      <c r="AA87">
        <v>2181</v>
      </c>
      <c r="AB87">
        <v>9883</v>
      </c>
      <c r="AC87">
        <v>642</v>
      </c>
      <c r="AD87">
        <v>13065</v>
      </c>
      <c r="AE87">
        <v>3042</v>
      </c>
      <c r="AF87">
        <v>78840</v>
      </c>
      <c r="AG87">
        <v>3562</v>
      </c>
      <c r="AH87">
        <v>116628</v>
      </c>
      <c r="AI87">
        <v>6116</v>
      </c>
      <c r="AJ87">
        <v>11699</v>
      </c>
      <c r="AK87">
        <v>2340</v>
      </c>
      <c r="AL87">
        <v>6382</v>
      </c>
      <c r="AM87">
        <v>686</v>
      </c>
      <c r="AN87">
        <v>5317</v>
      </c>
      <c r="AO87">
        <v>1654</v>
      </c>
      <c r="AP87">
        <v>61657</v>
      </c>
      <c r="AQ87">
        <v>4993</v>
      </c>
      <c r="AR87">
        <v>66670</v>
      </c>
      <c r="AS87">
        <v>3463</v>
      </c>
      <c r="AT87">
        <v>19960</v>
      </c>
      <c r="AU87">
        <v>410</v>
      </c>
      <c r="AV87">
        <v>108367</v>
      </c>
      <c r="AW87">
        <v>8046</v>
      </c>
      <c r="AX87">
        <v>13043</v>
      </c>
      <c r="AY87">
        <v>1479</v>
      </c>
      <c r="AZ87">
        <v>33819</v>
      </c>
      <c r="BA87">
        <v>2569</v>
      </c>
      <c r="BB87">
        <v>23443</v>
      </c>
      <c r="BC87">
        <v>1207</v>
      </c>
      <c r="BD87">
        <v>16016</v>
      </c>
      <c r="BE87">
        <v>838</v>
      </c>
      <c r="BF87">
        <v>17526</v>
      </c>
      <c r="BG87">
        <v>1735</v>
      </c>
      <c r="BH87">
        <v>57703</v>
      </c>
      <c r="BI87">
        <v>5051</v>
      </c>
      <c r="BJ87">
        <v>54091</v>
      </c>
      <c r="BK87">
        <v>4454</v>
      </c>
      <c r="BL87">
        <v>3612</v>
      </c>
      <c r="BM87">
        <v>597</v>
      </c>
      <c r="BN87">
        <v>42389</v>
      </c>
      <c r="BO87">
        <v>3400</v>
      </c>
      <c r="BP87">
        <v>15890</v>
      </c>
      <c r="BQ87">
        <v>1768</v>
      </c>
      <c r="BR87">
        <v>16950</v>
      </c>
      <c r="BS87">
        <v>1618</v>
      </c>
      <c r="BT87">
        <v>31080</v>
      </c>
      <c r="BU87">
        <v>1526</v>
      </c>
      <c r="BV87">
        <v>75229</v>
      </c>
      <c r="BW87">
        <v>6786</v>
      </c>
      <c r="BX87">
        <v>22018</v>
      </c>
      <c r="BY87">
        <v>144</v>
      </c>
      <c r="BZ87">
        <v>8199</v>
      </c>
      <c r="CA87">
        <v>495</v>
      </c>
      <c r="CB87">
        <v>22881</v>
      </c>
      <c r="CC87">
        <v>1031</v>
      </c>
      <c r="CD87">
        <v>10926</v>
      </c>
      <c r="CE87">
        <v>837</v>
      </c>
      <c r="CF87">
        <v>14642</v>
      </c>
      <c r="CG87">
        <v>1774</v>
      </c>
      <c r="CH87">
        <v>17811</v>
      </c>
      <c r="CI87">
        <v>2003</v>
      </c>
      <c r="CJ87">
        <v>15538</v>
      </c>
      <c r="CK87">
        <v>1296</v>
      </c>
      <c r="CL87">
        <v>16312</v>
      </c>
      <c r="CM87">
        <v>876</v>
      </c>
      <c r="CN87">
        <v>22018</v>
      </c>
      <c r="CO87">
        <v>144</v>
      </c>
      <c r="CP87">
        <v>8456</v>
      </c>
      <c r="CQ87">
        <v>119871</v>
      </c>
      <c r="CR87">
        <v>75944</v>
      </c>
      <c r="CS87">
        <v>61176</v>
      </c>
      <c r="CT87">
        <v>106256</v>
      </c>
      <c r="CU87">
        <v>16091</v>
      </c>
      <c r="CV87">
        <v>6798</v>
      </c>
      <c r="CW87">
        <v>8933</v>
      </c>
      <c r="CX87">
        <v>4413</v>
      </c>
      <c r="CY87">
        <v>2877</v>
      </c>
      <c r="CZ87">
        <v>813</v>
      </c>
      <c r="DA87">
        <v>1291</v>
      </c>
      <c r="DB87">
        <v>699</v>
      </c>
      <c r="DC87">
        <v>2990</v>
      </c>
      <c r="DD87">
        <v>873</v>
      </c>
      <c r="DE87">
        <v>176</v>
      </c>
      <c r="DF87">
        <v>5573</v>
      </c>
      <c r="DG87">
        <v>3952</v>
      </c>
      <c r="DH87">
        <v>1569</v>
      </c>
      <c r="DI87">
        <v>7235</v>
      </c>
      <c r="DJ87">
        <v>5051</v>
      </c>
      <c r="DK87">
        <v>668</v>
      </c>
      <c r="DL87">
        <v>2879</v>
      </c>
      <c r="DM87">
        <v>6998</v>
      </c>
      <c r="DN87">
        <v>13680</v>
      </c>
      <c r="DO87">
        <v>4782</v>
      </c>
      <c r="DP87">
        <v>3345</v>
      </c>
      <c r="DQ87">
        <v>3477</v>
      </c>
      <c r="DR87">
        <v>2915</v>
      </c>
      <c r="DS87">
        <v>1838</v>
      </c>
      <c r="DT87">
        <v>9981</v>
      </c>
      <c r="DU87">
        <v>49592</v>
      </c>
      <c r="DV87">
        <v>19617</v>
      </c>
      <c r="DW87">
        <v>6706</v>
      </c>
      <c r="DX87">
        <v>5012</v>
      </c>
      <c r="DY87">
        <v>2110</v>
      </c>
      <c r="DZ87">
        <v>8930</v>
      </c>
      <c r="EA87">
        <v>731</v>
      </c>
      <c r="EB87">
        <v>6075</v>
      </c>
      <c r="EC87">
        <v>16033</v>
      </c>
      <c r="ED87">
        <v>2707</v>
      </c>
      <c r="EE87">
        <v>8503</v>
      </c>
      <c r="EF87">
        <v>14897</v>
      </c>
      <c r="EI87">
        <v>85319</v>
      </c>
      <c r="EJ87">
        <v>43042</v>
      </c>
      <c r="EK87">
        <v>1460</v>
      </c>
      <c r="EL87">
        <v>1868</v>
      </c>
      <c r="EM87">
        <v>1213</v>
      </c>
      <c r="EN87">
        <v>1890</v>
      </c>
      <c r="EO87">
        <v>1631</v>
      </c>
      <c r="EP87">
        <v>7600</v>
      </c>
      <c r="EQ87">
        <v>44301</v>
      </c>
      <c r="ER87">
        <v>49592</v>
      </c>
      <c r="ES87">
        <v>5344</v>
      </c>
      <c r="ET87">
        <v>18695</v>
      </c>
      <c r="EU87">
        <v>16751</v>
      </c>
      <c r="EV87">
        <v>6473</v>
      </c>
      <c r="EW87">
        <v>25553</v>
      </c>
      <c r="EX87">
        <v>49592</v>
      </c>
    </row>
    <row r="88" spans="1:154" x14ac:dyDescent="0.2">
      <c r="A88" t="s">
        <v>425</v>
      </c>
      <c r="B88" t="s">
        <v>419</v>
      </c>
      <c r="H88">
        <v>127937</v>
      </c>
      <c r="I88">
        <v>4321</v>
      </c>
      <c r="J88">
        <v>10577</v>
      </c>
      <c r="K88">
        <v>787</v>
      </c>
      <c r="L88">
        <v>7952</v>
      </c>
      <c r="M88">
        <v>633</v>
      </c>
      <c r="N88">
        <v>37073</v>
      </c>
      <c r="O88">
        <v>2065</v>
      </c>
      <c r="P88">
        <v>80021</v>
      </c>
      <c r="Q88">
        <v>1443</v>
      </c>
      <c r="R88">
        <v>93435</v>
      </c>
      <c r="S88">
        <v>2779</v>
      </c>
      <c r="T88">
        <v>16387</v>
      </c>
      <c r="U88">
        <v>562</v>
      </c>
      <c r="V88">
        <v>217</v>
      </c>
      <c r="W88">
        <v>37</v>
      </c>
      <c r="X88">
        <v>7762</v>
      </c>
      <c r="Y88">
        <v>348</v>
      </c>
      <c r="Z88">
        <v>1611</v>
      </c>
      <c r="AA88">
        <v>342</v>
      </c>
      <c r="AB88">
        <v>8512</v>
      </c>
      <c r="AC88">
        <v>253</v>
      </c>
      <c r="AD88">
        <v>6049</v>
      </c>
      <c r="AE88">
        <v>481</v>
      </c>
      <c r="AF88">
        <v>91820</v>
      </c>
      <c r="AG88">
        <v>2653</v>
      </c>
      <c r="AH88">
        <v>116123</v>
      </c>
      <c r="AI88">
        <v>3384</v>
      </c>
      <c r="AJ88">
        <v>11814</v>
      </c>
      <c r="AK88">
        <v>937</v>
      </c>
      <c r="AL88">
        <v>8043</v>
      </c>
      <c r="AM88">
        <v>311</v>
      </c>
      <c r="AN88">
        <v>3771</v>
      </c>
      <c r="AO88">
        <v>626</v>
      </c>
      <c r="AP88">
        <v>62923</v>
      </c>
      <c r="AQ88">
        <v>2424</v>
      </c>
      <c r="AR88">
        <v>65014</v>
      </c>
      <c r="AS88">
        <v>1897</v>
      </c>
      <c r="AT88">
        <v>13773</v>
      </c>
      <c r="AU88">
        <v>264</v>
      </c>
      <c r="AV88">
        <v>114164</v>
      </c>
      <c r="AW88">
        <v>4057</v>
      </c>
      <c r="AX88">
        <v>5375</v>
      </c>
      <c r="AY88">
        <v>546</v>
      </c>
      <c r="AZ88">
        <v>21156</v>
      </c>
      <c r="BA88">
        <v>1069</v>
      </c>
      <c r="BB88">
        <v>24643</v>
      </c>
      <c r="BC88">
        <v>914</v>
      </c>
      <c r="BD88">
        <v>38672</v>
      </c>
      <c r="BE88">
        <v>756</v>
      </c>
      <c r="BF88">
        <v>11779</v>
      </c>
      <c r="BG88">
        <v>937</v>
      </c>
      <c r="BH88">
        <v>60377</v>
      </c>
      <c r="BI88">
        <v>2446</v>
      </c>
      <c r="BJ88">
        <v>58787</v>
      </c>
      <c r="BK88">
        <v>2283</v>
      </c>
      <c r="BL88">
        <v>1590</v>
      </c>
      <c r="BM88">
        <v>163</v>
      </c>
      <c r="BN88">
        <v>47061</v>
      </c>
      <c r="BO88">
        <v>1601</v>
      </c>
      <c r="BP88">
        <v>14883</v>
      </c>
      <c r="BQ88">
        <v>889</v>
      </c>
      <c r="BR88">
        <v>10212</v>
      </c>
      <c r="BS88">
        <v>893</v>
      </c>
      <c r="BT88">
        <v>29442</v>
      </c>
      <c r="BU88">
        <v>802</v>
      </c>
      <c r="BV88">
        <v>72156</v>
      </c>
      <c r="BW88">
        <v>3383</v>
      </c>
      <c r="BX88">
        <v>26339</v>
      </c>
      <c r="BY88">
        <v>136</v>
      </c>
      <c r="BZ88">
        <v>9360</v>
      </c>
      <c r="CA88">
        <v>166</v>
      </c>
      <c r="CB88">
        <v>20082</v>
      </c>
      <c r="CC88">
        <v>636</v>
      </c>
      <c r="CD88">
        <v>8649</v>
      </c>
      <c r="CE88">
        <v>234</v>
      </c>
      <c r="CF88">
        <v>12679</v>
      </c>
      <c r="CG88">
        <v>912</v>
      </c>
      <c r="CH88">
        <v>17016</v>
      </c>
      <c r="CI88">
        <v>748</v>
      </c>
      <c r="CJ88">
        <v>16564</v>
      </c>
      <c r="CK88">
        <v>862</v>
      </c>
      <c r="CL88">
        <v>17248</v>
      </c>
      <c r="CM88">
        <v>627</v>
      </c>
      <c r="CN88">
        <v>26339</v>
      </c>
      <c r="CO88">
        <v>136</v>
      </c>
      <c r="CP88">
        <v>4321</v>
      </c>
      <c r="CQ88">
        <v>123616</v>
      </c>
      <c r="CR88">
        <v>102744</v>
      </c>
      <c r="CS88">
        <v>41563</v>
      </c>
      <c r="CT88">
        <v>105960</v>
      </c>
      <c r="CU88">
        <v>14703</v>
      </c>
      <c r="CV88">
        <v>4596</v>
      </c>
      <c r="CW88">
        <v>3145</v>
      </c>
      <c r="CX88">
        <v>908</v>
      </c>
      <c r="CY88">
        <v>4602</v>
      </c>
      <c r="CZ88">
        <v>1215</v>
      </c>
      <c r="DA88">
        <v>3604</v>
      </c>
      <c r="DB88">
        <v>1218</v>
      </c>
      <c r="DC88">
        <v>3352</v>
      </c>
      <c r="DD88">
        <v>1255</v>
      </c>
      <c r="DE88">
        <v>294</v>
      </c>
      <c r="DF88">
        <v>4872</v>
      </c>
      <c r="DG88">
        <v>4513</v>
      </c>
      <c r="DH88">
        <v>1266</v>
      </c>
      <c r="DI88">
        <v>6521</v>
      </c>
      <c r="DJ88">
        <v>3941</v>
      </c>
      <c r="DK88">
        <v>1118</v>
      </c>
      <c r="DL88">
        <v>4584</v>
      </c>
      <c r="DM88">
        <v>8614</v>
      </c>
      <c r="DN88">
        <v>17135</v>
      </c>
      <c r="DO88">
        <v>3606</v>
      </c>
      <c r="DP88">
        <v>2866</v>
      </c>
      <c r="DQ88">
        <v>5576</v>
      </c>
      <c r="DR88">
        <v>1741</v>
      </c>
      <c r="DS88">
        <v>1005</v>
      </c>
      <c r="DT88">
        <v>2509</v>
      </c>
      <c r="DU88">
        <v>49755</v>
      </c>
      <c r="DV88">
        <v>27697</v>
      </c>
      <c r="DW88">
        <v>10361</v>
      </c>
      <c r="DX88">
        <v>3133</v>
      </c>
      <c r="DY88">
        <v>888</v>
      </c>
      <c r="DZ88">
        <v>7257</v>
      </c>
      <c r="EA88">
        <v>607</v>
      </c>
      <c r="EB88">
        <v>5259</v>
      </c>
      <c r="EC88">
        <v>11668</v>
      </c>
      <c r="ED88">
        <v>1535</v>
      </c>
      <c r="EE88">
        <v>7145</v>
      </c>
      <c r="EF88">
        <v>14640</v>
      </c>
      <c r="EI88">
        <v>109357</v>
      </c>
      <c r="EJ88">
        <v>18700</v>
      </c>
      <c r="EK88">
        <v>724</v>
      </c>
      <c r="EL88">
        <v>1266</v>
      </c>
      <c r="EM88">
        <v>1169</v>
      </c>
      <c r="EN88">
        <v>1126</v>
      </c>
      <c r="EO88">
        <v>519</v>
      </c>
      <c r="EP88">
        <v>4020</v>
      </c>
      <c r="EQ88">
        <v>45456</v>
      </c>
      <c r="ER88">
        <v>49755</v>
      </c>
      <c r="ES88">
        <v>2023</v>
      </c>
      <c r="ET88">
        <v>14644</v>
      </c>
      <c r="EU88">
        <v>20363</v>
      </c>
      <c r="EV88">
        <v>8198</v>
      </c>
      <c r="EW88">
        <v>33088</v>
      </c>
      <c r="EX88">
        <v>49755</v>
      </c>
    </row>
    <row r="89" spans="1:154" x14ac:dyDescent="0.2">
      <c r="A89" t="s">
        <v>426</v>
      </c>
      <c r="B89" t="s">
        <v>419</v>
      </c>
      <c r="H89">
        <v>124190</v>
      </c>
      <c r="I89">
        <v>7443</v>
      </c>
      <c r="J89">
        <v>19635</v>
      </c>
      <c r="K89">
        <v>3008</v>
      </c>
      <c r="L89">
        <v>12870</v>
      </c>
      <c r="M89">
        <v>1752</v>
      </c>
      <c r="N89">
        <v>48515</v>
      </c>
      <c r="O89">
        <v>2737</v>
      </c>
      <c r="P89">
        <v>55686</v>
      </c>
      <c r="Q89">
        <v>1630</v>
      </c>
      <c r="R89">
        <v>58350</v>
      </c>
      <c r="S89">
        <v>2473</v>
      </c>
      <c r="T89">
        <v>43707</v>
      </c>
      <c r="U89">
        <v>2771</v>
      </c>
      <c r="V89">
        <v>441</v>
      </c>
      <c r="W89">
        <v>73</v>
      </c>
      <c r="X89">
        <v>11114</v>
      </c>
      <c r="Y89">
        <v>1058</v>
      </c>
      <c r="Z89">
        <v>2840</v>
      </c>
      <c r="AA89">
        <v>551</v>
      </c>
      <c r="AB89">
        <v>7633</v>
      </c>
      <c r="AC89">
        <v>517</v>
      </c>
      <c r="AD89">
        <v>7779</v>
      </c>
      <c r="AE89">
        <v>1454</v>
      </c>
      <c r="AF89">
        <v>56803</v>
      </c>
      <c r="AG89">
        <v>2025</v>
      </c>
      <c r="AH89">
        <v>106255</v>
      </c>
      <c r="AI89">
        <v>4775</v>
      </c>
      <c r="AJ89">
        <v>17935</v>
      </c>
      <c r="AK89">
        <v>2668</v>
      </c>
      <c r="AL89">
        <v>10344</v>
      </c>
      <c r="AM89">
        <v>671</v>
      </c>
      <c r="AN89">
        <v>7591</v>
      </c>
      <c r="AO89">
        <v>1997</v>
      </c>
      <c r="AP89">
        <v>58573</v>
      </c>
      <c r="AQ89">
        <v>3654</v>
      </c>
      <c r="AR89">
        <v>65617</v>
      </c>
      <c r="AS89">
        <v>3789</v>
      </c>
      <c r="AT89">
        <v>14931</v>
      </c>
      <c r="AU89">
        <v>812</v>
      </c>
      <c r="AV89">
        <v>109259</v>
      </c>
      <c r="AW89">
        <v>6631</v>
      </c>
      <c r="AX89">
        <v>6454</v>
      </c>
      <c r="AY89">
        <v>825</v>
      </c>
      <c r="AZ89">
        <v>22010</v>
      </c>
      <c r="BA89">
        <v>1627</v>
      </c>
      <c r="BB89">
        <v>26662</v>
      </c>
      <c r="BC89">
        <v>1595</v>
      </c>
      <c r="BD89">
        <v>29504</v>
      </c>
      <c r="BE89">
        <v>1170</v>
      </c>
      <c r="BF89">
        <v>12208</v>
      </c>
      <c r="BG89">
        <v>1720</v>
      </c>
      <c r="BH89">
        <v>64359</v>
      </c>
      <c r="BI89">
        <v>4020</v>
      </c>
      <c r="BJ89">
        <v>61694</v>
      </c>
      <c r="BK89">
        <v>3460</v>
      </c>
      <c r="BL89">
        <v>2665</v>
      </c>
      <c r="BM89">
        <v>560</v>
      </c>
      <c r="BN89">
        <v>48112</v>
      </c>
      <c r="BO89">
        <v>2396</v>
      </c>
      <c r="BP89">
        <v>16468</v>
      </c>
      <c r="BQ89">
        <v>1353</v>
      </c>
      <c r="BR89">
        <v>11987</v>
      </c>
      <c r="BS89">
        <v>1991</v>
      </c>
      <c r="BT89">
        <v>28732</v>
      </c>
      <c r="BU89">
        <v>1470</v>
      </c>
      <c r="BV89">
        <v>76567</v>
      </c>
      <c r="BW89">
        <v>5740</v>
      </c>
      <c r="BX89">
        <v>18891</v>
      </c>
      <c r="BY89">
        <v>233</v>
      </c>
      <c r="BZ89">
        <v>8615</v>
      </c>
      <c r="CA89">
        <v>317</v>
      </c>
      <c r="CB89">
        <v>20117</v>
      </c>
      <c r="CC89">
        <v>1153</v>
      </c>
      <c r="CD89">
        <v>10828</v>
      </c>
      <c r="CE89">
        <v>756</v>
      </c>
      <c r="CF89">
        <v>16693</v>
      </c>
      <c r="CG89">
        <v>1659</v>
      </c>
      <c r="CH89">
        <v>18824</v>
      </c>
      <c r="CI89">
        <v>1486</v>
      </c>
      <c r="CJ89">
        <v>15214</v>
      </c>
      <c r="CK89">
        <v>1116</v>
      </c>
      <c r="CL89">
        <v>15008</v>
      </c>
      <c r="CM89">
        <v>723</v>
      </c>
      <c r="CN89">
        <v>18891</v>
      </c>
      <c r="CO89">
        <v>233</v>
      </c>
      <c r="CP89">
        <v>7443</v>
      </c>
      <c r="CQ89">
        <v>116747</v>
      </c>
      <c r="CR89">
        <v>89236</v>
      </c>
      <c r="CS89">
        <v>44245</v>
      </c>
      <c r="CT89">
        <v>97412</v>
      </c>
      <c r="CU89">
        <v>20399</v>
      </c>
      <c r="CV89">
        <v>6775</v>
      </c>
      <c r="CW89">
        <v>4756</v>
      </c>
      <c r="CX89">
        <v>1342</v>
      </c>
      <c r="CY89">
        <v>5457</v>
      </c>
      <c r="CZ89">
        <v>2213</v>
      </c>
      <c r="DA89">
        <v>5717</v>
      </c>
      <c r="DB89">
        <v>2089</v>
      </c>
      <c r="DC89">
        <v>4469</v>
      </c>
      <c r="DD89">
        <v>1131</v>
      </c>
      <c r="DE89">
        <v>226</v>
      </c>
      <c r="DF89">
        <v>3974</v>
      </c>
      <c r="DG89">
        <v>3385</v>
      </c>
      <c r="DH89">
        <v>1368</v>
      </c>
      <c r="DI89">
        <v>7915</v>
      </c>
      <c r="DJ89">
        <v>5298</v>
      </c>
      <c r="DK89">
        <v>657</v>
      </c>
      <c r="DL89">
        <v>4215</v>
      </c>
      <c r="DM89">
        <v>7573</v>
      </c>
      <c r="DN89">
        <v>19559</v>
      </c>
      <c r="DO89">
        <v>4331</v>
      </c>
      <c r="DP89">
        <v>2905</v>
      </c>
      <c r="DQ89">
        <v>5636</v>
      </c>
      <c r="DR89">
        <v>1894</v>
      </c>
      <c r="DS89">
        <v>1412</v>
      </c>
      <c r="DT89">
        <v>5993</v>
      </c>
      <c r="DU89">
        <v>49913</v>
      </c>
      <c r="DV89">
        <v>18110</v>
      </c>
      <c r="DW89">
        <v>7063</v>
      </c>
      <c r="DX89">
        <v>3975</v>
      </c>
      <c r="DY89">
        <v>1217</v>
      </c>
      <c r="DZ89">
        <v>10227</v>
      </c>
      <c r="EA89">
        <v>734</v>
      </c>
      <c r="EB89">
        <v>6630</v>
      </c>
      <c r="EC89">
        <v>17601</v>
      </c>
      <c r="ED89">
        <v>3711</v>
      </c>
      <c r="EE89">
        <v>8751</v>
      </c>
      <c r="EF89">
        <v>14844</v>
      </c>
      <c r="EI89">
        <v>82738</v>
      </c>
      <c r="EJ89">
        <v>41289</v>
      </c>
      <c r="EK89">
        <v>1829</v>
      </c>
      <c r="EL89">
        <v>1711</v>
      </c>
      <c r="EM89">
        <v>2821</v>
      </c>
      <c r="EN89">
        <v>1654</v>
      </c>
      <c r="EO89">
        <v>1717</v>
      </c>
      <c r="EP89">
        <v>7349</v>
      </c>
      <c r="EQ89">
        <v>46382</v>
      </c>
      <c r="ER89">
        <v>49913</v>
      </c>
      <c r="ES89">
        <v>3689</v>
      </c>
      <c r="ET89">
        <v>19670</v>
      </c>
      <c r="EU89">
        <v>18628</v>
      </c>
      <c r="EV89">
        <v>6358</v>
      </c>
      <c r="EW89">
        <v>26554</v>
      </c>
      <c r="EX89">
        <v>49913</v>
      </c>
    </row>
    <row r="90" spans="1:154" x14ac:dyDescent="0.2">
      <c r="A90" t="s">
        <v>427</v>
      </c>
      <c r="B90" t="s">
        <v>419</v>
      </c>
      <c r="H90">
        <v>129853</v>
      </c>
      <c r="I90">
        <v>4826</v>
      </c>
      <c r="J90">
        <v>6733</v>
      </c>
      <c r="K90">
        <v>1006</v>
      </c>
      <c r="L90">
        <v>4021</v>
      </c>
      <c r="M90">
        <v>518</v>
      </c>
      <c r="N90">
        <v>23771</v>
      </c>
      <c r="O90">
        <v>1706</v>
      </c>
      <c r="P90">
        <v>99007</v>
      </c>
      <c r="Q90">
        <v>2114</v>
      </c>
      <c r="R90">
        <v>71044</v>
      </c>
      <c r="S90">
        <v>1331</v>
      </c>
      <c r="T90">
        <v>10599</v>
      </c>
      <c r="U90">
        <v>666</v>
      </c>
      <c r="V90">
        <v>302</v>
      </c>
      <c r="W90">
        <v>17</v>
      </c>
      <c r="X90">
        <v>32274</v>
      </c>
      <c r="Y90">
        <v>1529</v>
      </c>
      <c r="Z90">
        <v>4345</v>
      </c>
      <c r="AA90">
        <v>920</v>
      </c>
      <c r="AB90">
        <v>11207</v>
      </c>
      <c r="AC90">
        <v>363</v>
      </c>
      <c r="AD90">
        <v>9454</v>
      </c>
      <c r="AE90">
        <v>1134</v>
      </c>
      <c r="AF90">
        <v>69981</v>
      </c>
      <c r="AG90">
        <v>1240</v>
      </c>
      <c r="AH90">
        <v>97574</v>
      </c>
      <c r="AI90">
        <v>2086</v>
      </c>
      <c r="AJ90">
        <v>32279</v>
      </c>
      <c r="AK90">
        <v>2740</v>
      </c>
      <c r="AL90">
        <v>22245</v>
      </c>
      <c r="AM90">
        <v>726</v>
      </c>
      <c r="AN90">
        <v>10034</v>
      </c>
      <c r="AO90">
        <v>2014</v>
      </c>
      <c r="AP90">
        <v>63811</v>
      </c>
      <c r="AQ90">
        <v>2598</v>
      </c>
      <c r="AR90">
        <v>66042</v>
      </c>
      <c r="AS90">
        <v>2228</v>
      </c>
      <c r="AT90">
        <v>10859</v>
      </c>
      <c r="AU90">
        <v>299</v>
      </c>
      <c r="AV90">
        <v>118994</v>
      </c>
      <c r="AW90">
        <v>4527</v>
      </c>
      <c r="AX90">
        <v>3947</v>
      </c>
      <c r="AY90">
        <v>625</v>
      </c>
      <c r="AZ90">
        <v>9872</v>
      </c>
      <c r="BA90">
        <v>697</v>
      </c>
      <c r="BB90">
        <v>14165</v>
      </c>
      <c r="BC90">
        <v>575</v>
      </c>
      <c r="BD90">
        <v>58511</v>
      </c>
      <c r="BE90">
        <v>1237</v>
      </c>
      <c r="BF90">
        <v>12870</v>
      </c>
      <c r="BG90">
        <v>1153</v>
      </c>
      <c r="BH90">
        <v>59263</v>
      </c>
      <c r="BI90">
        <v>2280</v>
      </c>
      <c r="BJ90">
        <v>57699</v>
      </c>
      <c r="BK90">
        <v>2140</v>
      </c>
      <c r="BL90">
        <v>1564</v>
      </c>
      <c r="BM90">
        <v>140</v>
      </c>
      <c r="BN90">
        <v>45785</v>
      </c>
      <c r="BO90">
        <v>1520</v>
      </c>
      <c r="BP90">
        <v>14826</v>
      </c>
      <c r="BQ90">
        <v>947</v>
      </c>
      <c r="BR90">
        <v>11522</v>
      </c>
      <c r="BS90">
        <v>966</v>
      </c>
      <c r="BT90">
        <v>35383</v>
      </c>
      <c r="BU90">
        <v>1105</v>
      </c>
      <c r="BV90">
        <v>72133</v>
      </c>
      <c r="BW90">
        <v>3433</v>
      </c>
      <c r="BX90">
        <v>22337</v>
      </c>
      <c r="BY90">
        <v>288</v>
      </c>
      <c r="BZ90">
        <v>7541</v>
      </c>
      <c r="CA90">
        <v>150</v>
      </c>
      <c r="CB90">
        <v>27842</v>
      </c>
      <c r="CC90">
        <v>955</v>
      </c>
      <c r="CD90">
        <v>7975</v>
      </c>
      <c r="CE90">
        <v>587</v>
      </c>
      <c r="CF90">
        <v>8744</v>
      </c>
      <c r="CG90">
        <v>671</v>
      </c>
      <c r="CH90">
        <v>16944</v>
      </c>
      <c r="CI90">
        <v>802</v>
      </c>
      <c r="CJ90">
        <v>20327</v>
      </c>
      <c r="CK90">
        <v>698</v>
      </c>
      <c r="CL90">
        <v>18143</v>
      </c>
      <c r="CM90">
        <v>675</v>
      </c>
      <c r="CN90">
        <v>22337</v>
      </c>
      <c r="CO90">
        <v>288</v>
      </c>
      <c r="CP90">
        <v>4826</v>
      </c>
      <c r="CQ90">
        <v>125027</v>
      </c>
      <c r="CR90">
        <v>111440</v>
      </c>
      <c r="CS90">
        <v>30859</v>
      </c>
      <c r="CT90">
        <v>85980</v>
      </c>
      <c r="CU90">
        <v>38897</v>
      </c>
      <c r="CV90">
        <v>11336</v>
      </c>
      <c r="CW90">
        <v>6179</v>
      </c>
      <c r="CX90">
        <v>2392</v>
      </c>
      <c r="CY90">
        <v>10614</v>
      </c>
      <c r="CZ90">
        <v>2009</v>
      </c>
      <c r="DA90">
        <v>18116</v>
      </c>
      <c r="DB90">
        <v>6190</v>
      </c>
      <c r="DC90">
        <v>3988</v>
      </c>
      <c r="DD90">
        <v>745</v>
      </c>
      <c r="DE90">
        <v>554</v>
      </c>
      <c r="DF90">
        <v>3578</v>
      </c>
      <c r="DG90">
        <v>3898</v>
      </c>
      <c r="DH90">
        <v>753</v>
      </c>
      <c r="DI90">
        <v>4336</v>
      </c>
      <c r="DJ90">
        <v>2017</v>
      </c>
      <c r="DK90">
        <v>1352</v>
      </c>
      <c r="DL90">
        <v>4609</v>
      </c>
      <c r="DM90">
        <v>15071</v>
      </c>
      <c r="DN90">
        <v>16229</v>
      </c>
      <c r="DO90">
        <v>3540</v>
      </c>
      <c r="DP90">
        <v>2704</v>
      </c>
      <c r="DQ90">
        <v>6358</v>
      </c>
      <c r="DR90">
        <v>911</v>
      </c>
      <c r="DS90">
        <v>440</v>
      </c>
      <c r="DT90">
        <v>1445</v>
      </c>
      <c r="DU90">
        <v>44341</v>
      </c>
      <c r="DV90">
        <v>30954</v>
      </c>
      <c r="DW90">
        <v>14637</v>
      </c>
      <c r="DX90">
        <v>1682</v>
      </c>
      <c r="DY90">
        <v>551</v>
      </c>
      <c r="DZ90">
        <v>4391</v>
      </c>
      <c r="EA90">
        <v>475</v>
      </c>
      <c r="EB90">
        <v>2886</v>
      </c>
      <c r="EC90">
        <v>7314</v>
      </c>
      <c r="ED90">
        <v>1742</v>
      </c>
      <c r="EE90">
        <v>3876</v>
      </c>
      <c r="EF90">
        <v>18275</v>
      </c>
      <c r="EI90">
        <v>110475</v>
      </c>
      <c r="EJ90">
        <v>19702</v>
      </c>
      <c r="EK90">
        <v>804</v>
      </c>
      <c r="EL90">
        <v>1138</v>
      </c>
      <c r="EM90">
        <v>890</v>
      </c>
      <c r="EN90">
        <v>863</v>
      </c>
      <c r="EO90">
        <v>592</v>
      </c>
      <c r="EP90">
        <v>3541</v>
      </c>
      <c r="EQ90">
        <v>43009</v>
      </c>
      <c r="ER90">
        <v>44341</v>
      </c>
      <c r="ES90">
        <v>1135</v>
      </c>
      <c r="ET90">
        <v>9544</v>
      </c>
      <c r="EU90">
        <v>19576</v>
      </c>
      <c r="EV90">
        <v>8784</v>
      </c>
      <c r="EW90">
        <v>33662</v>
      </c>
      <c r="EX90">
        <v>44341</v>
      </c>
    </row>
    <row r="91" spans="1:154" x14ac:dyDescent="0.2">
      <c r="A91" t="s">
        <v>428</v>
      </c>
      <c r="B91" t="s">
        <v>419</v>
      </c>
      <c r="H91">
        <v>126474</v>
      </c>
      <c r="I91">
        <v>6464</v>
      </c>
      <c r="J91">
        <v>17770</v>
      </c>
      <c r="K91">
        <v>2360</v>
      </c>
      <c r="L91">
        <v>10798</v>
      </c>
      <c r="M91">
        <v>1174</v>
      </c>
      <c r="N91">
        <v>43089</v>
      </c>
      <c r="O91">
        <v>2762</v>
      </c>
      <c r="P91">
        <v>65315</v>
      </c>
      <c r="Q91">
        <v>1229</v>
      </c>
      <c r="R91">
        <v>40624</v>
      </c>
      <c r="S91">
        <v>1329</v>
      </c>
      <c r="T91">
        <v>67826</v>
      </c>
      <c r="U91">
        <v>3450</v>
      </c>
      <c r="V91">
        <v>97</v>
      </c>
      <c r="W91">
        <v>0</v>
      </c>
      <c r="X91">
        <v>6133</v>
      </c>
      <c r="Y91">
        <v>330</v>
      </c>
      <c r="Z91">
        <v>4688</v>
      </c>
      <c r="AA91">
        <v>816</v>
      </c>
      <c r="AB91">
        <v>7061</v>
      </c>
      <c r="AC91">
        <v>539</v>
      </c>
      <c r="AD91">
        <v>9610</v>
      </c>
      <c r="AE91">
        <v>1363</v>
      </c>
      <c r="AF91">
        <v>38773</v>
      </c>
      <c r="AG91">
        <v>960</v>
      </c>
      <c r="AH91">
        <v>106962</v>
      </c>
      <c r="AI91">
        <v>3835</v>
      </c>
      <c r="AJ91">
        <v>19512</v>
      </c>
      <c r="AK91">
        <v>2629</v>
      </c>
      <c r="AL91">
        <v>12050</v>
      </c>
      <c r="AM91">
        <v>428</v>
      </c>
      <c r="AN91">
        <v>7462</v>
      </c>
      <c r="AO91">
        <v>2201</v>
      </c>
      <c r="AP91">
        <v>59068</v>
      </c>
      <c r="AQ91">
        <v>3168</v>
      </c>
      <c r="AR91">
        <v>67406</v>
      </c>
      <c r="AS91">
        <v>3296</v>
      </c>
      <c r="AT91">
        <v>16061</v>
      </c>
      <c r="AU91">
        <v>768</v>
      </c>
      <c r="AV91">
        <v>110413</v>
      </c>
      <c r="AW91">
        <v>5696</v>
      </c>
      <c r="AX91">
        <v>6881</v>
      </c>
      <c r="AY91">
        <v>959</v>
      </c>
      <c r="AZ91">
        <v>18480</v>
      </c>
      <c r="BA91">
        <v>973</v>
      </c>
      <c r="BB91">
        <v>23980</v>
      </c>
      <c r="BC91">
        <v>1598</v>
      </c>
      <c r="BD91">
        <v>38265</v>
      </c>
      <c r="BE91">
        <v>934</v>
      </c>
      <c r="BF91">
        <v>12800</v>
      </c>
      <c r="BG91">
        <v>1265</v>
      </c>
      <c r="BH91">
        <v>62671</v>
      </c>
      <c r="BI91">
        <v>3915</v>
      </c>
      <c r="BJ91">
        <v>59035</v>
      </c>
      <c r="BK91">
        <v>3661</v>
      </c>
      <c r="BL91">
        <v>3636</v>
      </c>
      <c r="BM91">
        <v>254</v>
      </c>
      <c r="BN91">
        <v>46940</v>
      </c>
      <c r="BO91">
        <v>2490</v>
      </c>
      <c r="BP91">
        <v>16091</v>
      </c>
      <c r="BQ91">
        <v>1478</v>
      </c>
      <c r="BR91">
        <v>12440</v>
      </c>
      <c r="BS91">
        <v>1212</v>
      </c>
      <c r="BT91">
        <v>29625</v>
      </c>
      <c r="BU91">
        <v>1196</v>
      </c>
      <c r="BV91">
        <v>75471</v>
      </c>
      <c r="BW91">
        <v>5180</v>
      </c>
      <c r="BX91">
        <v>21378</v>
      </c>
      <c r="BY91">
        <v>88</v>
      </c>
      <c r="BZ91">
        <v>8457</v>
      </c>
      <c r="CA91">
        <v>491</v>
      </c>
      <c r="CB91">
        <v>21168</v>
      </c>
      <c r="CC91">
        <v>705</v>
      </c>
      <c r="CD91">
        <v>9243</v>
      </c>
      <c r="CE91">
        <v>804</v>
      </c>
      <c r="CF91">
        <v>13954</v>
      </c>
      <c r="CG91">
        <v>1009</v>
      </c>
      <c r="CH91">
        <v>16381</v>
      </c>
      <c r="CI91">
        <v>1259</v>
      </c>
      <c r="CJ91">
        <v>15874</v>
      </c>
      <c r="CK91">
        <v>1260</v>
      </c>
      <c r="CL91">
        <v>20019</v>
      </c>
      <c r="CM91">
        <v>848</v>
      </c>
      <c r="CN91">
        <v>21378</v>
      </c>
      <c r="CO91">
        <v>88</v>
      </c>
      <c r="CP91">
        <v>6464</v>
      </c>
      <c r="CQ91">
        <v>120010</v>
      </c>
      <c r="CR91">
        <v>93833</v>
      </c>
      <c r="CS91">
        <v>46059</v>
      </c>
      <c r="CT91">
        <v>101311</v>
      </c>
      <c r="CU91">
        <v>18647</v>
      </c>
      <c r="CV91">
        <v>5919</v>
      </c>
      <c r="CW91">
        <v>5527</v>
      </c>
      <c r="CX91">
        <v>2227</v>
      </c>
      <c r="CY91">
        <v>6175</v>
      </c>
      <c r="CZ91">
        <v>2428</v>
      </c>
      <c r="DA91">
        <v>1652</v>
      </c>
      <c r="DB91">
        <v>584</v>
      </c>
      <c r="DC91">
        <v>5293</v>
      </c>
      <c r="DD91">
        <v>680</v>
      </c>
      <c r="DE91">
        <v>166</v>
      </c>
      <c r="DF91">
        <v>3444</v>
      </c>
      <c r="DG91">
        <v>3563</v>
      </c>
      <c r="DH91">
        <v>866</v>
      </c>
      <c r="DI91">
        <v>5775</v>
      </c>
      <c r="DJ91">
        <v>4772</v>
      </c>
      <c r="DK91">
        <v>1150</v>
      </c>
      <c r="DL91">
        <v>4708</v>
      </c>
      <c r="DM91">
        <v>8897</v>
      </c>
      <c r="DN91">
        <v>18308</v>
      </c>
      <c r="DO91">
        <v>4211</v>
      </c>
      <c r="DP91">
        <v>2841</v>
      </c>
      <c r="DQ91">
        <v>7238</v>
      </c>
      <c r="DR91">
        <v>2550</v>
      </c>
      <c r="DS91">
        <v>1091</v>
      </c>
      <c r="DT91">
        <v>5346</v>
      </c>
      <c r="DU91">
        <v>49164</v>
      </c>
      <c r="DV91">
        <v>21965</v>
      </c>
      <c r="DW91">
        <v>8054</v>
      </c>
      <c r="DX91">
        <v>3039</v>
      </c>
      <c r="DY91">
        <v>1227</v>
      </c>
      <c r="DZ91">
        <v>6478</v>
      </c>
      <c r="EA91">
        <v>486</v>
      </c>
      <c r="EB91">
        <v>4172</v>
      </c>
      <c r="EC91">
        <v>17682</v>
      </c>
      <c r="ED91">
        <v>3073</v>
      </c>
      <c r="EE91">
        <v>9854</v>
      </c>
      <c r="EF91">
        <v>14468</v>
      </c>
      <c r="EI91">
        <v>86832</v>
      </c>
      <c r="EJ91">
        <v>38525</v>
      </c>
      <c r="EK91">
        <v>1557</v>
      </c>
      <c r="EL91">
        <v>1636</v>
      </c>
      <c r="EM91">
        <v>1564</v>
      </c>
      <c r="EN91">
        <v>2157</v>
      </c>
      <c r="EO91">
        <v>1544</v>
      </c>
      <c r="EP91">
        <v>6948</v>
      </c>
      <c r="EQ91">
        <v>46099</v>
      </c>
      <c r="ER91">
        <v>49164</v>
      </c>
      <c r="ES91">
        <v>3764</v>
      </c>
      <c r="ET91">
        <v>17411</v>
      </c>
      <c r="EU91">
        <v>17704</v>
      </c>
      <c r="EV91">
        <v>7335</v>
      </c>
      <c r="EW91">
        <v>27989</v>
      </c>
      <c r="EX91">
        <v>49164</v>
      </c>
    </row>
    <row r="92" spans="1:154" x14ac:dyDescent="0.2">
      <c r="A92" t="s">
        <v>429</v>
      </c>
      <c r="B92" t="s">
        <v>419</v>
      </c>
      <c r="H92">
        <v>128763</v>
      </c>
      <c r="I92">
        <v>6215</v>
      </c>
      <c r="J92">
        <v>13389</v>
      </c>
      <c r="K92">
        <v>1867</v>
      </c>
      <c r="L92">
        <v>8168</v>
      </c>
      <c r="M92">
        <v>963</v>
      </c>
      <c r="N92">
        <v>37074</v>
      </c>
      <c r="O92">
        <v>2902</v>
      </c>
      <c r="P92">
        <v>75914</v>
      </c>
      <c r="Q92">
        <v>1245</v>
      </c>
      <c r="R92">
        <v>72888</v>
      </c>
      <c r="S92">
        <v>2417</v>
      </c>
      <c r="T92">
        <v>37778</v>
      </c>
      <c r="U92">
        <v>2230</v>
      </c>
      <c r="V92">
        <v>60</v>
      </c>
      <c r="W92">
        <v>6</v>
      </c>
      <c r="X92">
        <v>6884</v>
      </c>
      <c r="Y92">
        <v>344</v>
      </c>
      <c r="Z92">
        <v>4206</v>
      </c>
      <c r="AA92">
        <v>778</v>
      </c>
      <c r="AB92">
        <v>6896</v>
      </c>
      <c r="AC92">
        <v>440</v>
      </c>
      <c r="AD92">
        <v>9448</v>
      </c>
      <c r="AE92">
        <v>2693</v>
      </c>
      <c r="AF92">
        <v>69958</v>
      </c>
      <c r="AG92">
        <v>1053</v>
      </c>
      <c r="AH92">
        <v>109316</v>
      </c>
      <c r="AI92">
        <v>3673</v>
      </c>
      <c r="AJ92">
        <v>19447</v>
      </c>
      <c r="AK92">
        <v>2542</v>
      </c>
      <c r="AL92">
        <v>13071</v>
      </c>
      <c r="AM92">
        <v>682</v>
      </c>
      <c r="AN92">
        <v>6376</v>
      </c>
      <c r="AO92">
        <v>1860</v>
      </c>
      <c r="AP92">
        <v>59739</v>
      </c>
      <c r="AQ92">
        <v>3265</v>
      </c>
      <c r="AR92">
        <v>69024</v>
      </c>
      <c r="AS92">
        <v>2950</v>
      </c>
      <c r="AT92">
        <v>14620</v>
      </c>
      <c r="AU92">
        <v>362</v>
      </c>
      <c r="AV92">
        <v>114143</v>
      </c>
      <c r="AW92">
        <v>5853</v>
      </c>
      <c r="AX92">
        <v>3342</v>
      </c>
      <c r="AY92">
        <v>431</v>
      </c>
      <c r="AZ92">
        <v>11971</v>
      </c>
      <c r="BA92">
        <v>1142</v>
      </c>
      <c r="BB92">
        <v>18971</v>
      </c>
      <c r="BC92">
        <v>1135</v>
      </c>
      <c r="BD92">
        <v>54443</v>
      </c>
      <c r="BE92">
        <v>1249</v>
      </c>
      <c r="BF92">
        <v>11749</v>
      </c>
      <c r="BG92">
        <v>605</v>
      </c>
      <c r="BH92">
        <v>58942</v>
      </c>
      <c r="BI92">
        <v>3368</v>
      </c>
      <c r="BJ92">
        <v>56264</v>
      </c>
      <c r="BK92">
        <v>3079</v>
      </c>
      <c r="BL92">
        <v>2678</v>
      </c>
      <c r="BM92">
        <v>289</v>
      </c>
      <c r="BN92">
        <v>43159</v>
      </c>
      <c r="BO92">
        <v>2213</v>
      </c>
      <c r="BP92">
        <v>16354</v>
      </c>
      <c r="BQ92">
        <v>1196</v>
      </c>
      <c r="BR92">
        <v>11178</v>
      </c>
      <c r="BS92">
        <v>564</v>
      </c>
      <c r="BT92">
        <v>31049</v>
      </c>
      <c r="BU92">
        <v>1870</v>
      </c>
      <c r="BV92">
        <v>70691</v>
      </c>
      <c r="BW92">
        <v>3973</v>
      </c>
      <c r="BX92">
        <v>27023</v>
      </c>
      <c r="BY92">
        <v>372</v>
      </c>
      <c r="BZ92">
        <v>9296</v>
      </c>
      <c r="CA92">
        <v>611</v>
      </c>
      <c r="CB92">
        <v>21753</v>
      </c>
      <c r="CC92">
        <v>1259</v>
      </c>
      <c r="CD92">
        <v>8987</v>
      </c>
      <c r="CE92">
        <v>388</v>
      </c>
      <c r="CF92">
        <v>15205</v>
      </c>
      <c r="CG92">
        <v>1407</v>
      </c>
      <c r="CH92">
        <v>14340</v>
      </c>
      <c r="CI92">
        <v>934</v>
      </c>
      <c r="CJ92">
        <v>16184</v>
      </c>
      <c r="CK92">
        <v>946</v>
      </c>
      <c r="CL92">
        <v>15975</v>
      </c>
      <c r="CM92">
        <v>298</v>
      </c>
      <c r="CN92">
        <v>27023</v>
      </c>
      <c r="CO92">
        <v>372</v>
      </c>
      <c r="CP92">
        <v>6215</v>
      </c>
      <c r="CQ92">
        <v>122548</v>
      </c>
      <c r="CR92">
        <v>100554</v>
      </c>
      <c r="CS92">
        <v>43575</v>
      </c>
      <c r="CT92">
        <v>100612</v>
      </c>
      <c r="CU92">
        <v>21184</v>
      </c>
      <c r="CV92">
        <v>7218</v>
      </c>
      <c r="CW92">
        <v>5111</v>
      </c>
      <c r="CX92">
        <v>2232</v>
      </c>
      <c r="CY92">
        <v>8533</v>
      </c>
      <c r="CZ92">
        <v>2643</v>
      </c>
      <c r="DA92">
        <v>3680</v>
      </c>
      <c r="DB92">
        <v>1345</v>
      </c>
      <c r="DC92">
        <v>3860</v>
      </c>
      <c r="DD92">
        <v>998</v>
      </c>
      <c r="DE92">
        <v>294</v>
      </c>
      <c r="DF92">
        <v>2526</v>
      </c>
      <c r="DG92">
        <v>3877</v>
      </c>
      <c r="DH92">
        <v>1410</v>
      </c>
      <c r="DI92">
        <v>5634</v>
      </c>
      <c r="DJ92">
        <v>2064</v>
      </c>
      <c r="DK92">
        <v>952</v>
      </c>
      <c r="DL92">
        <v>5827</v>
      </c>
      <c r="DM92">
        <v>10292</v>
      </c>
      <c r="DN92">
        <v>19719</v>
      </c>
      <c r="DO92">
        <v>4055</v>
      </c>
      <c r="DP92">
        <v>2966</v>
      </c>
      <c r="DQ92">
        <v>4994</v>
      </c>
      <c r="DR92">
        <v>1922</v>
      </c>
      <c r="DS92">
        <v>1014</v>
      </c>
      <c r="DT92">
        <v>4154</v>
      </c>
      <c r="DU92">
        <v>52257</v>
      </c>
      <c r="DV92">
        <v>24869</v>
      </c>
      <c r="DW92">
        <v>9758</v>
      </c>
      <c r="DX92">
        <v>2672</v>
      </c>
      <c r="DY92">
        <v>704</v>
      </c>
      <c r="DZ92">
        <v>7729</v>
      </c>
      <c r="EA92">
        <v>270</v>
      </c>
      <c r="EB92">
        <v>6198</v>
      </c>
      <c r="EC92">
        <v>16987</v>
      </c>
      <c r="ED92">
        <v>2652</v>
      </c>
      <c r="EE92">
        <v>10809</v>
      </c>
      <c r="EF92">
        <v>14405</v>
      </c>
      <c r="EI92">
        <v>86230</v>
      </c>
      <c r="EJ92">
        <v>40630</v>
      </c>
      <c r="EK92">
        <v>2360</v>
      </c>
      <c r="EL92">
        <v>2191</v>
      </c>
      <c r="EM92">
        <v>2915</v>
      </c>
      <c r="EN92">
        <v>1729</v>
      </c>
      <c r="EO92">
        <v>1308</v>
      </c>
      <c r="EP92">
        <v>7021</v>
      </c>
      <c r="EQ92">
        <v>48138</v>
      </c>
      <c r="ER92">
        <v>52257</v>
      </c>
      <c r="ES92">
        <v>3603</v>
      </c>
      <c r="ET92">
        <v>20105</v>
      </c>
      <c r="EU92">
        <v>20012</v>
      </c>
      <c r="EV92">
        <v>6187</v>
      </c>
      <c r="EW92">
        <v>28549</v>
      </c>
      <c r="EX92">
        <v>52257</v>
      </c>
    </row>
    <row r="93" spans="1:154" x14ac:dyDescent="0.2">
      <c r="A93" t="s">
        <v>430</v>
      </c>
      <c r="B93" t="s">
        <v>419</v>
      </c>
      <c r="H93">
        <v>127882</v>
      </c>
      <c r="I93">
        <v>6154</v>
      </c>
      <c r="J93">
        <v>12078</v>
      </c>
      <c r="K93">
        <v>1516</v>
      </c>
      <c r="L93">
        <v>9069</v>
      </c>
      <c r="M93">
        <v>966</v>
      </c>
      <c r="N93">
        <v>35691</v>
      </c>
      <c r="O93">
        <v>2230</v>
      </c>
      <c r="P93">
        <v>79821</v>
      </c>
      <c r="Q93">
        <v>2255</v>
      </c>
      <c r="R93">
        <v>61983</v>
      </c>
      <c r="S93">
        <v>1635</v>
      </c>
      <c r="T93">
        <v>31834</v>
      </c>
      <c r="U93">
        <v>1402</v>
      </c>
      <c r="V93">
        <v>991</v>
      </c>
      <c r="W93">
        <v>187</v>
      </c>
      <c r="X93">
        <v>14028</v>
      </c>
      <c r="Y93">
        <v>793</v>
      </c>
      <c r="Z93">
        <v>6256</v>
      </c>
      <c r="AA93">
        <v>1533</v>
      </c>
      <c r="AB93">
        <v>12762</v>
      </c>
      <c r="AC93">
        <v>604</v>
      </c>
      <c r="AD93">
        <v>13671</v>
      </c>
      <c r="AE93">
        <v>2311</v>
      </c>
      <c r="AF93">
        <v>60186</v>
      </c>
      <c r="AG93">
        <v>1363</v>
      </c>
      <c r="AH93">
        <v>105399</v>
      </c>
      <c r="AI93">
        <v>3138</v>
      </c>
      <c r="AJ93">
        <v>22483</v>
      </c>
      <c r="AK93">
        <v>3016</v>
      </c>
      <c r="AL93">
        <v>14187</v>
      </c>
      <c r="AM93">
        <v>759</v>
      </c>
      <c r="AN93">
        <v>8296</v>
      </c>
      <c r="AO93">
        <v>2257</v>
      </c>
      <c r="AP93">
        <v>62702</v>
      </c>
      <c r="AQ93">
        <v>3628</v>
      </c>
      <c r="AR93">
        <v>65180</v>
      </c>
      <c r="AS93">
        <v>2526</v>
      </c>
      <c r="AT93">
        <v>13967</v>
      </c>
      <c r="AU93">
        <v>340</v>
      </c>
      <c r="AV93">
        <v>113915</v>
      </c>
      <c r="AW93">
        <v>5814</v>
      </c>
      <c r="AX93">
        <v>6467</v>
      </c>
      <c r="AY93">
        <v>1183</v>
      </c>
      <c r="AZ93">
        <v>17318</v>
      </c>
      <c r="BA93">
        <v>1711</v>
      </c>
      <c r="BB93">
        <v>20600</v>
      </c>
      <c r="BC93">
        <v>1008</v>
      </c>
      <c r="BD93">
        <v>43983</v>
      </c>
      <c r="BE93">
        <v>728</v>
      </c>
      <c r="BF93">
        <v>12067</v>
      </c>
      <c r="BG93">
        <v>1174</v>
      </c>
      <c r="BH93">
        <v>68283</v>
      </c>
      <c r="BI93">
        <v>4133</v>
      </c>
      <c r="BJ93">
        <v>65288</v>
      </c>
      <c r="BK93">
        <v>3524</v>
      </c>
      <c r="BL93">
        <v>2995</v>
      </c>
      <c r="BM93">
        <v>609</v>
      </c>
      <c r="BN93">
        <v>52591</v>
      </c>
      <c r="BO93">
        <v>2590</v>
      </c>
      <c r="BP93">
        <v>16876</v>
      </c>
      <c r="BQ93">
        <v>1744</v>
      </c>
      <c r="BR93">
        <v>10883</v>
      </c>
      <c r="BS93">
        <v>973</v>
      </c>
      <c r="BT93">
        <v>28478</v>
      </c>
      <c r="BU93">
        <v>685</v>
      </c>
      <c r="BV93">
        <v>80350</v>
      </c>
      <c r="BW93">
        <v>5307</v>
      </c>
      <c r="BX93">
        <v>19054</v>
      </c>
      <c r="BY93">
        <v>162</v>
      </c>
      <c r="BZ93">
        <v>8171</v>
      </c>
      <c r="CA93">
        <v>225</v>
      </c>
      <c r="CB93">
        <v>20307</v>
      </c>
      <c r="CC93">
        <v>460</v>
      </c>
      <c r="CD93">
        <v>11036</v>
      </c>
      <c r="CE93">
        <v>839</v>
      </c>
      <c r="CF93">
        <v>16640</v>
      </c>
      <c r="CG93">
        <v>1257</v>
      </c>
      <c r="CH93">
        <v>19520</v>
      </c>
      <c r="CI93">
        <v>1707</v>
      </c>
      <c r="CJ93">
        <v>16969</v>
      </c>
      <c r="CK93">
        <v>889</v>
      </c>
      <c r="CL93">
        <v>16185</v>
      </c>
      <c r="CM93">
        <v>615</v>
      </c>
      <c r="CN93">
        <v>19054</v>
      </c>
      <c r="CO93">
        <v>162</v>
      </c>
      <c r="CP93">
        <v>6154</v>
      </c>
      <c r="CQ93">
        <v>121728</v>
      </c>
      <c r="CR93">
        <v>98802</v>
      </c>
      <c r="CS93">
        <v>40418</v>
      </c>
      <c r="CT93">
        <v>94401</v>
      </c>
      <c r="CU93">
        <v>28442</v>
      </c>
      <c r="CV93">
        <v>9522</v>
      </c>
      <c r="CW93">
        <v>10046</v>
      </c>
      <c r="CX93">
        <v>4128</v>
      </c>
      <c r="CY93">
        <v>7354</v>
      </c>
      <c r="CZ93">
        <v>1555</v>
      </c>
      <c r="DA93">
        <v>7387</v>
      </c>
      <c r="DB93">
        <v>3251</v>
      </c>
      <c r="DC93">
        <v>3655</v>
      </c>
      <c r="DD93">
        <v>588</v>
      </c>
      <c r="DE93">
        <v>78</v>
      </c>
      <c r="DF93">
        <v>4295</v>
      </c>
      <c r="DG93">
        <v>3726</v>
      </c>
      <c r="DH93">
        <v>939</v>
      </c>
      <c r="DI93">
        <v>6193</v>
      </c>
      <c r="DJ93">
        <v>3601</v>
      </c>
      <c r="DK93">
        <v>1105</v>
      </c>
      <c r="DL93">
        <v>3804</v>
      </c>
      <c r="DM93">
        <v>12547</v>
      </c>
      <c r="DN93">
        <v>18160</v>
      </c>
      <c r="DO93">
        <v>4939</v>
      </c>
      <c r="DP93">
        <v>3550</v>
      </c>
      <c r="DQ93">
        <v>7151</v>
      </c>
      <c r="DR93">
        <v>1867</v>
      </c>
      <c r="DS93">
        <v>1283</v>
      </c>
      <c r="DT93">
        <v>5471</v>
      </c>
      <c r="DU93">
        <v>51413</v>
      </c>
      <c r="DV93">
        <v>24134</v>
      </c>
      <c r="DW93">
        <v>9580</v>
      </c>
      <c r="DX93">
        <v>3149</v>
      </c>
      <c r="DY93">
        <v>834</v>
      </c>
      <c r="DZ93">
        <v>9525</v>
      </c>
      <c r="EA93">
        <v>1002</v>
      </c>
      <c r="EB93">
        <v>6496</v>
      </c>
      <c r="EC93">
        <v>14605</v>
      </c>
      <c r="ED93">
        <v>2420</v>
      </c>
      <c r="EE93">
        <v>8206</v>
      </c>
      <c r="EF93">
        <v>15327</v>
      </c>
      <c r="EI93">
        <v>92643</v>
      </c>
      <c r="EJ93">
        <v>36163</v>
      </c>
      <c r="EK93">
        <v>2100</v>
      </c>
      <c r="EL93">
        <v>2581</v>
      </c>
      <c r="EM93">
        <v>2439</v>
      </c>
      <c r="EN93">
        <v>1656</v>
      </c>
      <c r="EO93">
        <v>1521</v>
      </c>
      <c r="EP93">
        <v>5904</v>
      </c>
      <c r="EQ93">
        <v>48382</v>
      </c>
      <c r="ER93">
        <v>51413</v>
      </c>
      <c r="ES93">
        <v>2764</v>
      </c>
      <c r="ET93">
        <v>18015</v>
      </c>
      <c r="EU93">
        <v>20586</v>
      </c>
      <c r="EV93">
        <v>6628</v>
      </c>
      <c r="EW93">
        <v>30634</v>
      </c>
      <c r="EX93">
        <v>51413</v>
      </c>
    </row>
    <row r="94" spans="1:154" x14ac:dyDescent="0.2">
      <c r="A94" t="s">
        <v>431</v>
      </c>
      <c r="B94" t="s">
        <v>419</v>
      </c>
      <c r="H94">
        <v>134571</v>
      </c>
      <c r="I94">
        <v>6830</v>
      </c>
      <c r="J94">
        <v>12577</v>
      </c>
      <c r="K94">
        <v>1396</v>
      </c>
      <c r="L94">
        <v>9010</v>
      </c>
      <c r="M94">
        <v>1002</v>
      </c>
      <c r="N94">
        <v>31679</v>
      </c>
      <c r="O94">
        <v>3486</v>
      </c>
      <c r="P94">
        <v>89099</v>
      </c>
      <c r="Q94">
        <v>1921</v>
      </c>
      <c r="R94">
        <v>52870</v>
      </c>
      <c r="S94">
        <v>1350</v>
      </c>
      <c r="T94">
        <v>36795</v>
      </c>
      <c r="U94">
        <v>1114</v>
      </c>
      <c r="V94">
        <v>607</v>
      </c>
      <c r="W94">
        <v>0</v>
      </c>
      <c r="X94">
        <v>21922</v>
      </c>
      <c r="Y94">
        <v>838</v>
      </c>
      <c r="Z94">
        <v>9214</v>
      </c>
      <c r="AA94">
        <v>2086</v>
      </c>
      <c r="AB94">
        <v>13144</v>
      </c>
      <c r="AC94">
        <v>1442</v>
      </c>
      <c r="AD94">
        <v>16256</v>
      </c>
      <c r="AE94">
        <v>3147</v>
      </c>
      <c r="AF94">
        <v>51450</v>
      </c>
      <c r="AG94">
        <v>1209</v>
      </c>
      <c r="AH94">
        <v>102656</v>
      </c>
      <c r="AI94">
        <v>2674</v>
      </c>
      <c r="AJ94">
        <v>31915</v>
      </c>
      <c r="AK94">
        <v>4156</v>
      </c>
      <c r="AL94">
        <v>19701</v>
      </c>
      <c r="AM94">
        <v>757</v>
      </c>
      <c r="AN94">
        <v>12214</v>
      </c>
      <c r="AO94">
        <v>3399</v>
      </c>
      <c r="AP94">
        <v>65616</v>
      </c>
      <c r="AQ94">
        <v>4015</v>
      </c>
      <c r="AR94">
        <v>68955</v>
      </c>
      <c r="AS94">
        <v>2815</v>
      </c>
      <c r="AT94">
        <v>11534</v>
      </c>
      <c r="AU94">
        <v>295</v>
      </c>
      <c r="AV94">
        <v>123037</v>
      </c>
      <c r="AW94">
        <v>6535</v>
      </c>
      <c r="AX94">
        <v>6172</v>
      </c>
      <c r="AY94">
        <v>1715</v>
      </c>
      <c r="AZ94">
        <v>12443</v>
      </c>
      <c r="BA94">
        <v>1437</v>
      </c>
      <c r="BB94">
        <v>16515</v>
      </c>
      <c r="BC94">
        <v>771</v>
      </c>
      <c r="BD94">
        <v>54267</v>
      </c>
      <c r="BE94">
        <v>1298</v>
      </c>
      <c r="BF94">
        <v>12622</v>
      </c>
      <c r="BG94">
        <v>1421</v>
      </c>
      <c r="BH94">
        <v>69418</v>
      </c>
      <c r="BI94">
        <v>4276</v>
      </c>
      <c r="BJ94">
        <v>66915</v>
      </c>
      <c r="BK94">
        <v>3980</v>
      </c>
      <c r="BL94">
        <v>2503</v>
      </c>
      <c r="BM94">
        <v>296</v>
      </c>
      <c r="BN94">
        <v>52644</v>
      </c>
      <c r="BO94">
        <v>2711</v>
      </c>
      <c r="BP94">
        <v>17871</v>
      </c>
      <c r="BQ94">
        <v>1683</v>
      </c>
      <c r="BR94">
        <v>11525</v>
      </c>
      <c r="BS94">
        <v>1303</v>
      </c>
      <c r="BT94">
        <v>34323</v>
      </c>
      <c r="BU94">
        <v>1032</v>
      </c>
      <c r="BV94">
        <v>82040</v>
      </c>
      <c r="BW94">
        <v>5697</v>
      </c>
      <c r="BX94">
        <v>18208</v>
      </c>
      <c r="BY94">
        <v>101</v>
      </c>
      <c r="BZ94">
        <v>10576</v>
      </c>
      <c r="CA94">
        <v>265</v>
      </c>
      <c r="CB94">
        <v>23747</v>
      </c>
      <c r="CC94">
        <v>767</v>
      </c>
      <c r="CD94">
        <v>10851</v>
      </c>
      <c r="CE94">
        <v>577</v>
      </c>
      <c r="CF94">
        <v>16672</v>
      </c>
      <c r="CG94">
        <v>1623</v>
      </c>
      <c r="CH94">
        <v>21291</v>
      </c>
      <c r="CI94">
        <v>1506</v>
      </c>
      <c r="CJ94">
        <v>16409</v>
      </c>
      <c r="CK94">
        <v>1111</v>
      </c>
      <c r="CL94">
        <v>16817</v>
      </c>
      <c r="CM94">
        <v>880</v>
      </c>
      <c r="CN94">
        <v>18208</v>
      </c>
      <c r="CO94">
        <v>101</v>
      </c>
      <c r="CP94">
        <v>6830</v>
      </c>
      <c r="CQ94">
        <v>127741</v>
      </c>
      <c r="CR94">
        <v>108336</v>
      </c>
      <c r="CS94">
        <v>35275</v>
      </c>
      <c r="CT94">
        <v>91080</v>
      </c>
      <c r="CU94">
        <v>37407</v>
      </c>
      <c r="CV94">
        <v>13079</v>
      </c>
      <c r="CW94">
        <v>12132</v>
      </c>
      <c r="CX94">
        <v>5491</v>
      </c>
      <c r="CY94">
        <v>9216</v>
      </c>
      <c r="CZ94">
        <v>2474</v>
      </c>
      <c r="DA94">
        <v>11242</v>
      </c>
      <c r="DB94">
        <v>4294</v>
      </c>
      <c r="DC94">
        <v>4817</v>
      </c>
      <c r="DD94">
        <v>820</v>
      </c>
      <c r="DE94">
        <v>190</v>
      </c>
      <c r="DF94">
        <v>3518</v>
      </c>
      <c r="DG94">
        <v>4104</v>
      </c>
      <c r="DH94">
        <v>997</v>
      </c>
      <c r="DI94">
        <v>5144</v>
      </c>
      <c r="DJ94">
        <v>2487</v>
      </c>
      <c r="DK94">
        <v>1653</v>
      </c>
      <c r="DL94">
        <v>4518</v>
      </c>
      <c r="DM94">
        <v>15487</v>
      </c>
      <c r="DN94">
        <v>18097</v>
      </c>
      <c r="DO94">
        <v>5481</v>
      </c>
      <c r="DP94">
        <v>2909</v>
      </c>
      <c r="DQ94">
        <v>8050</v>
      </c>
      <c r="DR94">
        <v>1872</v>
      </c>
      <c r="DS94">
        <v>838</v>
      </c>
      <c r="DT94">
        <v>3042</v>
      </c>
      <c r="DU94">
        <v>48486</v>
      </c>
      <c r="DV94">
        <v>26155</v>
      </c>
      <c r="DW94">
        <v>12146</v>
      </c>
      <c r="DX94">
        <v>3110</v>
      </c>
      <c r="DY94">
        <v>954</v>
      </c>
      <c r="DZ94">
        <v>6847</v>
      </c>
      <c r="EA94">
        <v>411</v>
      </c>
      <c r="EB94">
        <v>4633</v>
      </c>
      <c r="EC94">
        <v>12374</v>
      </c>
      <c r="ED94">
        <v>2418</v>
      </c>
      <c r="EE94">
        <v>6228</v>
      </c>
      <c r="EF94">
        <v>17650</v>
      </c>
      <c r="EI94">
        <v>97015</v>
      </c>
      <c r="EJ94">
        <v>38631</v>
      </c>
      <c r="EK94">
        <v>1882</v>
      </c>
      <c r="EL94">
        <v>2098</v>
      </c>
      <c r="EM94">
        <v>2431</v>
      </c>
      <c r="EN94">
        <v>1966</v>
      </c>
      <c r="EO94">
        <v>1237</v>
      </c>
      <c r="EP94">
        <v>5578</v>
      </c>
      <c r="EQ94">
        <v>46942</v>
      </c>
      <c r="ER94">
        <v>48486</v>
      </c>
      <c r="ES94">
        <v>2011</v>
      </c>
      <c r="ET94">
        <v>14182</v>
      </c>
      <c r="EU94">
        <v>21203</v>
      </c>
      <c r="EV94">
        <v>7844</v>
      </c>
      <c r="EW94">
        <v>32293</v>
      </c>
      <c r="EX94">
        <v>48486</v>
      </c>
    </row>
    <row r="95" spans="1:154" x14ac:dyDescent="0.2">
      <c r="A95" t="s">
        <v>432</v>
      </c>
      <c r="B95" t="s">
        <v>419</v>
      </c>
      <c r="H95">
        <v>129905</v>
      </c>
      <c r="I95">
        <v>5540</v>
      </c>
      <c r="J95">
        <v>11477</v>
      </c>
      <c r="K95">
        <v>1467</v>
      </c>
      <c r="L95">
        <v>7455</v>
      </c>
      <c r="M95">
        <v>809</v>
      </c>
      <c r="N95">
        <v>31428</v>
      </c>
      <c r="O95">
        <v>1963</v>
      </c>
      <c r="P95">
        <v>86579</v>
      </c>
      <c r="Q95">
        <v>2108</v>
      </c>
      <c r="R95">
        <v>52543</v>
      </c>
      <c r="S95">
        <v>889</v>
      </c>
      <c r="T95">
        <v>38207</v>
      </c>
      <c r="U95">
        <v>2248</v>
      </c>
      <c r="V95">
        <v>506</v>
      </c>
      <c r="W95">
        <v>55</v>
      </c>
      <c r="X95">
        <v>15703</v>
      </c>
      <c r="Y95">
        <v>570</v>
      </c>
      <c r="Z95">
        <v>9490</v>
      </c>
      <c r="AA95">
        <v>1216</v>
      </c>
      <c r="AB95">
        <v>13381</v>
      </c>
      <c r="AC95">
        <v>543</v>
      </c>
      <c r="AD95">
        <v>18938</v>
      </c>
      <c r="AE95">
        <v>1767</v>
      </c>
      <c r="AF95">
        <v>49691</v>
      </c>
      <c r="AG95">
        <v>805</v>
      </c>
      <c r="AH95">
        <v>93362</v>
      </c>
      <c r="AI95">
        <v>2544</v>
      </c>
      <c r="AJ95">
        <v>36543</v>
      </c>
      <c r="AK95">
        <v>2996</v>
      </c>
      <c r="AL95">
        <v>24445</v>
      </c>
      <c r="AM95">
        <v>952</v>
      </c>
      <c r="AN95">
        <v>12098</v>
      </c>
      <c r="AO95">
        <v>2044</v>
      </c>
      <c r="AP95">
        <v>63950</v>
      </c>
      <c r="AQ95">
        <v>3152</v>
      </c>
      <c r="AR95">
        <v>65955</v>
      </c>
      <c r="AS95">
        <v>2388</v>
      </c>
      <c r="AT95">
        <v>13253</v>
      </c>
      <c r="AU95">
        <v>398</v>
      </c>
      <c r="AV95">
        <v>116652</v>
      </c>
      <c r="AW95">
        <v>5142</v>
      </c>
      <c r="AX95">
        <v>5641</v>
      </c>
      <c r="AY95">
        <v>873</v>
      </c>
      <c r="AZ95">
        <v>14282</v>
      </c>
      <c r="BA95">
        <v>1480</v>
      </c>
      <c r="BB95">
        <v>17981</v>
      </c>
      <c r="BC95">
        <v>682</v>
      </c>
      <c r="BD95">
        <v>49961</v>
      </c>
      <c r="BE95">
        <v>1118</v>
      </c>
      <c r="BF95">
        <v>11179</v>
      </c>
      <c r="BG95">
        <v>832</v>
      </c>
      <c r="BH95">
        <v>62275</v>
      </c>
      <c r="BI95">
        <v>3723</v>
      </c>
      <c r="BJ95">
        <v>59168</v>
      </c>
      <c r="BK95">
        <v>3252</v>
      </c>
      <c r="BL95">
        <v>3107</v>
      </c>
      <c r="BM95">
        <v>471</v>
      </c>
      <c r="BN95">
        <v>45319</v>
      </c>
      <c r="BO95">
        <v>2039</v>
      </c>
      <c r="BP95">
        <v>17509</v>
      </c>
      <c r="BQ95">
        <v>1602</v>
      </c>
      <c r="BR95">
        <v>10626</v>
      </c>
      <c r="BS95">
        <v>914</v>
      </c>
      <c r="BT95">
        <v>32579</v>
      </c>
      <c r="BU95">
        <v>751</v>
      </c>
      <c r="BV95">
        <v>73454</v>
      </c>
      <c r="BW95">
        <v>4555</v>
      </c>
      <c r="BX95">
        <v>23872</v>
      </c>
      <c r="BY95">
        <v>234</v>
      </c>
      <c r="BZ95">
        <v>8482</v>
      </c>
      <c r="CA95">
        <v>262</v>
      </c>
      <c r="CB95">
        <v>24097</v>
      </c>
      <c r="CC95">
        <v>489</v>
      </c>
      <c r="CD95">
        <v>9461</v>
      </c>
      <c r="CE95">
        <v>636</v>
      </c>
      <c r="CF95">
        <v>10742</v>
      </c>
      <c r="CG95">
        <v>1142</v>
      </c>
      <c r="CH95">
        <v>17663</v>
      </c>
      <c r="CI95">
        <v>1264</v>
      </c>
      <c r="CJ95">
        <v>17420</v>
      </c>
      <c r="CK95">
        <v>904</v>
      </c>
      <c r="CL95">
        <v>18168</v>
      </c>
      <c r="CM95">
        <v>609</v>
      </c>
      <c r="CN95">
        <v>23872</v>
      </c>
      <c r="CO95">
        <v>234</v>
      </c>
      <c r="CP95">
        <v>5540</v>
      </c>
      <c r="CQ95">
        <v>124365</v>
      </c>
      <c r="CR95">
        <v>101348</v>
      </c>
      <c r="CS95">
        <v>42050</v>
      </c>
      <c r="CT95">
        <v>80466</v>
      </c>
      <c r="CU95">
        <v>43332</v>
      </c>
      <c r="CV95">
        <v>13722</v>
      </c>
      <c r="CW95">
        <v>13079</v>
      </c>
      <c r="CX95">
        <v>4469</v>
      </c>
      <c r="CY95">
        <v>12398</v>
      </c>
      <c r="CZ95">
        <v>3366</v>
      </c>
      <c r="DA95">
        <v>7773</v>
      </c>
      <c r="DB95">
        <v>3215</v>
      </c>
      <c r="DC95">
        <v>10082</v>
      </c>
      <c r="DD95">
        <v>2672</v>
      </c>
      <c r="DE95">
        <v>232</v>
      </c>
      <c r="DF95">
        <v>3919</v>
      </c>
      <c r="DG95">
        <v>1788</v>
      </c>
      <c r="DH95">
        <v>1029</v>
      </c>
      <c r="DI95">
        <v>5590</v>
      </c>
      <c r="DJ95">
        <v>2157</v>
      </c>
      <c r="DK95">
        <v>1153</v>
      </c>
      <c r="DL95">
        <v>4103</v>
      </c>
      <c r="DM95">
        <v>14023</v>
      </c>
      <c r="DN95">
        <v>16341</v>
      </c>
      <c r="DO95">
        <v>5004</v>
      </c>
      <c r="DP95">
        <v>4468</v>
      </c>
      <c r="DQ95">
        <v>7342</v>
      </c>
      <c r="DR95">
        <v>1167</v>
      </c>
      <c r="DS95">
        <v>941</v>
      </c>
      <c r="DT95">
        <v>3133</v>
      </c>
      <c r="DU95">
        <v>43753</v>
      </c>
      <c r="DV95">
        <v>26577</v>
      </c>
      <c r="DW95">
        <v>11518</v>
      </c>
      <c r="DX95">
        <v>1613</v>
      </c>
      <c r="DY95">
        <v>544</v>
      </c>
      <c r="DZ95">
        <v>4988</v>
      </c>
      <c r="EA95">
        <v>527</v>
      </c>
      <c r="EB95">
        <v>3237</v>
      </c>
      <c r="EC95">
        <v>10575</v>
      </c>
      <c r="ED95">
        <v>2083</v>
      </c>
      <c r="EE95">
        <v>4743</v>
      </c>
      <c r="EF95">
        <v>16017</v>
      </c>
      <c r="EI95">
        <v>103568</v>
      </c>
      <c r="EJ95">
        <v>26083</v>
      </c>
      <c r="EK95">
        <v>1062</v>
      </c>
      <c r="EL95">
        <v>525</v>
      </c>
      <c r="EM95">
        <v>1449</v>
      </c>
      <c r="EN95">
        <v>701</v>
      </c>
      <c r="EO95">
        <v>1070</v>
      </c>
      <c r="EP95">
        <v>4686</v>
      </c>
      <c r="EQ95">
        <v>41773</v>
      </c>
      <c r="ER95">
        <v>43753</v>
      </c>
      <c r="ES95">
        <v>2124</v>
      </c>
      <c r="ET95">
        <v>10670</v>
      </c>
      <c r="EU95">
        <v>18635</v>
      </c>
      <c r="EV95">
        <v>7994</v>
      </c>
      <c r="EW95">
        <v>30959</v>
      </c>
      <c r="EX95">
        <v>43753</v>
      </c>
    </row>
    <row r="96" spans="1:154" x14ac:dyDescent="0.2">
      <c r="A96" t="s">
        <v>433</v>
      </c>
      <c r="B96" t="s">
        <v>419</v>
      </c>
      <c r="H96">
        <v>131363</v>
      </c>
      <c r="I96">
        <v>3393</v>
      </c>
      <c r="J96">
        <v>9264</v>
      </c>
      <c r="K96">
        <v>704</v>
      </c>
      <c r="L96">
        <v>6569</v>
      </c>
      <c r="M96">
        <v>595</v>
      </c>
      <c r="N96">
        <v>22979</v>
      </c>
      <c r="O96">
        <v>1424</v>
      </c>
      <c r="P96">
        <v>98925</v>
      </c>
      <c r="Q96">
        <v>1236</v>
      </c>
      <c r="R96">
        <v>59257</v>
      </c>
      <c r="S96">
        <v>1067</v>
      </c>
      <c r="T96">
        <v>14591</v>
      </c>
      <c r="U96">
        <v>257</v>
      </c>
      <c r="V96">
        <v>155</v>
      </c>
      <c r="W96">
        <v>36</v>
      </c>
      <c r="X96">
        <v>36641</v>
      </c>
      <c r="Y96">
        <v>773</v>
      </c>
      <c r="Z96">
        <v>6469</v>
      </c>
      <c r="AA96">
        <v>690</v>
      </c>
      <c r="AB96">
        <v>14245</v>
      </c>
      <c r="AC96">
        <v>570</v>
      </c>
      <c r="AD96">
        <v>16524</v>
      </c>
      <c r="AE96">
        <v>1316</v>
      </c>
      <c r="AF96">
        <v>55721</v>
      </c>
      <c r="AG96">
        <v>757</v>
      </c>
      <c r="AH96">
        <v>86538</v>
      </c>
      <c r="AI96">
        <v>1040</v>
      </c>
      <c r="AJ96">
        <v>44825</v>
      </c>
      <c r="AK96">
        <v>2353</v>
      </c>
      <c r="AL96">
        <v>32056</v>
      </c>
      <c r="AM96">
        <v>1022</v>
      </c>
      <c r="AN96">
        <v>12769</v>
      </c>
      <c r="AO96">
        <v>1331</v>
      </c>
      <c r="AP96">
        <v>63493</v>
      </c>
      <c r="AQ96">
        <v>1764</v>
      </c>
      <c r="AR96">
        <v>67870</v>
      </c>
      <c r="AS96">
        <v>1629</v>
      </c>
      <c r="AT96">
        <v>11273</v>
      </c>
      <c r="AU96">
        <v>202</v>
      </c>
      <c r="AV96">
        <v>120090</v>
      </c>
      <c r="AW96">
        <v>3191</v>
      </c>
      <c r="AX96">
        <v>4236</v>
      </c>
      <c r="AY96">
        <v>481</v>
      </c>
      <c r="AZ96">
        <v>8767</v>
      </c>
      <c r="BA96">
        <v>480</v>
      </c>
      <c r="BB96">
        <v>14440</v>
      </c>
      <c r="BC96">
        <v>534</v>
      </c>
      <c r="BD96">
        <v>62705</v>
      </c>
      <c r="BE96">
        <v>1075</v>
      </c>
      <c r="BF96">
        <v>12525</v>
      </c>
      <c r="BG96">
        <v>611</v>
      </c>
      <c r="BH96">
        <v>64872</v>
      </c>
      <c r="BI96">
        <v>2007</v>
      </c>
      <c r="BJ96">
        <v>62110</v>
      </c>
      <c r="BK96">
        <v>1655</v>
      </c>
      <c r="BL96">
        <v>2762</v>
      </c>
      <c r="BM96">
        <v>352</v>
      </c>
      <c r="BN96">
        <v>48678</v>
      </c>
      <c r="BO96">
        <v>1299</v>
      </c>
      <c r="BP96">
        <v>16864</v>
      </c>
      <c r="BQ96">
        <v>792</v>
      </c>
      <c r="BR96">
        <v>11855</v>
      </c>
      <c r="BS96">
        <v>527</v>
      </c>
      <c r="BT96">
        <v>31475</v>
      </c>
      <c r="BU96">
        <v>507</v>
      </c>
      <c r="BV96">
        <v>77397</v>
      </c>
      <c r="BW96">
        <v>2618</v>
      </c>
      <c r="BX96">
        <v>22491</v>
      </c>
      <c r="BY96">
        <v>268</v>
      </c>
      <c r="BZ96">
        <v>8392</v>
      </c>
      <c r="CA96">
        <v>124</v>
      </c>
      <c r="CB96">
        <v>23083</v>
      </c>
      <c r="CC96">
        <v>383</v>
      </c>
      <c r="CD96">
        <v>9740</v>
      </c>
      <c r="CE96">
        <v>316</v>
      </c>
      <c r="CF96">
        <v>11787</v>
      </c>
      <c r="CG96">
        <v>581</v>
      </c>
      <c r="CH96">
        <v>17218</v>
      </c>
      <c r="CI96">
        <v>795</v>
      </c>
      <c r="CJ96">
        <v>19531</v>
      </c>
      <c r="CK96">
        <v>480</v>
      </c>
      <c r="CL96">
        <v>19121</v>
      </c>
      <c r="CM96">
        <v>446</v>
      </c>
      <c r="CN96">
        <v>22491</v>
      </c>
      <c r="CO96">
        <v>268</v>
      </c>
      <c r="CP96">
        <v>3393</v>
      </c>
      <c r="CQ96">
        <v>127970</v>
      </c>
      <c r="CR96">
        <v>112513</v>
      </c>
      <c r="CS96">
        <v>32478</v>
      </c>
      <c r="CT96">
        <v>72234</v>
      </c>
      <c r="CU96">
        <v>53677</v>
      </c>
      <c r="CV96">
        <v>16245</v>
      </c>
      <c r="CW96">
        <v>12014</v>
      </c>
      <c r="CX96">
        <v>3711</v>
      </c>
      <c r="CY96">
        <v>15943</v>
      </c>
      <c r="CZ96">
        <v>3740</v>
      </c>
      <c r="DA96">
        <v>21838</v>
      </c>
      <c r="DB96">
        <v>7964</v>
      </c>
      <c r="DC96">
        <v>3882</v>
      </c>
      <c r="DD96">
        <v>830</v>
      </c>
      <c r="DE96">
        <v>407</v>
      </c>
      <c r="DF96">
        <v>2815</v>
      </c>
      <c r="DG96">
        <v>3288</v>
      </c>
      <c r="DH96">
        <v>807</v>
      </c>
      <c r="DI96">
        <v>4571</v>
      </c>
      <c r="DJ96">
        <v>1889</v>
      </c>
      <c r="DK96">
        <v>1662</v>
      </c>
      <c r="DL96">
        <v>5332</v>
      </c>
      <c r="DM96">
        <v>17622</v>
      </c>
      <c r="DN96">
        <v>15130</v>
      </c>
      <c r="DO96">
        <v>3989</v>
      </c>
      <c r="DP96">
        <v>3657</v>
      </c>
      <c r="DQ96">
        <v>9019</v>
      </c>
      <c r="DR96">
        <v>1426</v>
      </c>
      <c r="DS96">
        <v>932</v>
      </c>
      <c r="DT96">
        <v>1906</v>
      </c>
      <c r="DU96">
        <v>46171</v>
      </c>
      <c r="DV96">
        <v>29299</v>
      </c>
      <c r="DW96">
        <v>13286</v>
      </c>
      <c r="DX96">
        <v>1867</v>
      </c>
      <c r="DY96">
        <v>424</v>
      </c>
      <c r="DZ96">
        <v>4928</v>
      </c>
      <c r="EA96">
        <v>284</v>
      </c>
      <c r="EB96">
        <v>3557</v>
      </c>
      <c r="EC96">
        <v>10077</v>
      </c>
      <c r="ED96">
        <v>1994</v>
      </c>
      <c r="EE96">
        <v>5660</v>
      </c>
      <c r="EF96">
        <v>16740</v>
      </c>
      <c r="EI96">
        <v>108141</v>
      </c>
      <c r="EJ96">
        <v>23340</v>
      </c>
      <c r="EK96">
        <v>1061</v>
      </c>
      <c r="EL96">
        <v>1131</v>
      </c>
      <c r="EM96">
        <v>1036</v>
      </c>
      <c r="EN96">
        <v>1076</v>
      </c>
      <c r="EO96">
        <v>1071</v>
      </c>
      <c r="EP96">
        <v>3339</v>
      </c>
      <c r="EQ96">
        <v>44751</v>
      </c>
      <c r="ER96">
        <v>46171</v>
      </c>
      <c r="ES96">
        <v>1885</v>
      </c>
      <c r="ET96">
        <v>12345</v>
      </c>
      <c r="EU96">
        <v>21199</v>
      </c>
      <c r="EV96">
        <v>7790</v>
      </c>
      <c r="EW96">
        <v>31941</v>
      </c>
      <c r="EX96">
        <v>46171</v>
      </c>
    </row>
    <row r="97" spans="1:154" x14ac:dyDescent="0.2">
      <c r="A97" t="s">
        <v>434</v>
      </c>
      <c r="B97" t="s">
        <v>419</v>
      </c>
      <c r="H97">
        <v>127648</v>
      </c>
      <c r="I97">
        <v>2454</v>
      </c>
      <c r="J97">
        <v>7219</v>
      </c>
      <c r="K97">
        <v>735</v>
      </c>
      <c r="L97">
        <v>5186</v>
      </c>
      <c r="M97">
        <v>600</v>
      </c>
      <c r="N97">
        <v>17338</v>
      </c>
      <c r="O97">
        <v>764</v>
      </c>
      <c r="P97">
        <v>102998</v>
      </c>
      <c r="Q97">
        <v>926</v>
      </c>
      <c r="R97">
        <v>85052</v>
      </c>
      <c r="S97">
        <v>1061</v>
      </c>
      <c r="T97">
        <v>7567</v>
      </c>
      <c r="U97">
        <v>415</v>
      </c>
      <c r="V97">
        <v>149</v>
      </c>
      <c r="W97">
        <v>18</v>
      </c>
      <c r="X97">
        <v>18188</v>
      </c>
      <c r="Y97">
        <v>266</v>
      </c>
      <c r="Z97">
        <v>3038</v>
      </c>
      <c r="AA97">
        <v>273</v>
      </c>
      <c r="AB97">
        <v>13644</v>
      </c>
      <c r="AC97">
        <v>421</v>
      </c>
      <c r="AD97">
        <v>11896</v>
      </c>
      <c r="AE97">
        <v>548</v>
      </c>
      <c r="AF97">
        <v>82788</v>
      </c>
      <c r="AG97">
        <v>974</v>
      </c>
      <c r="AH97">
        <v>93580</v>
      </c>
      <c r="AI97">
        <v>1282</v>
      </c>
      <c r="AJ97">
        <v>34068</v>
      </c>
      <c r="AK97">
        <v>1172</v>
      </c>
      <c r="AL97">
        <v>18704</v>
      </c>
      <c r="AM97">
        <v>328</v>
      </c>
      <c r="AN97">
        <v>15364</v>
      </c>
      <c r="AO97">
        <v>844</v>
      </c>
      <c r="AP97">
        <v>61061</v>
      </c>
      <c r="AQ97">
        <v>1210</v>
      </c>
      <c r="AR97">
        <v>66587</v>
      </c>
      <c r="AS97">
        <v>1244</v>
      </c>
      <c r="AT97">
        <v>10141</v>
      </c>
      <c r="AU97">
        <v>87</v>
      </c>
      <c r="AV97">
        <v>117507</v>
      </c>
      <c r="AW97">
        <v>2367</v>
      </c>
      <c r="AX97">
        <v>1843</v>
      </c>
      <c r="AY97">
        <v>154</v>
      </c>
      <c r="AZ97">
        <v>2924</v>
      </c>
      <c r="BA97">
        <v>204</v>
      </c>
      <c r="BB97">
        <v>7285</v>
      </c>
      <c r="BC97">
        <v>251</v>
      </c>
      <c r="BD97">
        <v>76832</v>
      </c>
      <c r="BE97">
        <v>974</v>
      </c>
      <c r="BF97">
        <v>11341</v>
      </c>
      <c r="BG97">
        <v>453</v>
      </c>
      <c r="BH97">
        <v>58710</v>
      </c>
      <c r="BI97">
        <v>1361</v>
      </c>
      <c r="BJ97">
        <v>56881</v>
      </c>
      <c r="BK97">
        <v>1226</v>
      </c>
      <c r="BL97">
        <v>1829</v>
      </c>
      <c r="BM97">
        <v>135</v>
      </c>
      <c r="BN97">
        <v>46053</v>
      </c>
      <c r="BO97">
        <v>845</v>
      </c>
      <c r="BP97">
        <v>14439</v>
      </c>
      <c r="BQ97">
        <v>512</v>
      </c>
      <c r="BR97">
        <v>9559</v>
      </c>
      <c r="BS97">
        <v>457</v>
      </c>
      <c r="BT97">
        <v>30362</v>
      </c>
      <c r="BU97">
        <v>471</v>
      </c>
      <c r="BV97">
        <v>70051</v>
      </c>
      <c r="BW97">
        <v>1814</v>
      </c>
      <c r="BX97">
        <v>27235</v>
      </c>
      <c r="BY97">
        <v>169</v>
      </c>
      <c r="BZ97">
        <v>7341</v>
      </c>
      <c r="CA97">
        <v>147</v>
      </c>
      <c r="CB97">
        <v>23021</v>
      </c>
      <c r="CC97">
        <v>324</v>
      </c>
      <c r="CD97">
        <v>8402</v>
      </c>
      <c r="CE97">
        <v>400</v>
      </c>
      <c r="CF97">
        <v>10044</v>
      </c>
      <c r="CG97">
        <v>350</v>
      </c>
      <c r="CH97">
        <v>15758</v>
      </c>
      <c r="CI97">
        <v>440</v>
      </c>
      <c r="CJ97">
        <v>18424</v>
      </c>
      <c r="CK97">
        <v>243</v>
      </c>
      <c r="CL97">
        <v>17423</v>
      </c>
      <c r="CM97">
        <v>381</v>
      </c>
      <c r="CN97">
        <v>27235</v>
      </c>
      <c r="CO97">
        <v>169</v>
      </c>
      <c r="CP97">
        <v>2454</v>
      </c>
      <c r="CQ97">
        <v>125194</v>
      </c>
      <c r="CR97">
        <v>115346</v>
      </c>
      <c r="CS97">
        <v>30309</v>
      </c>
      <c r="CT97">
        <v>85934</v>
      </c>
      <c r="CU97">
        <v>37977</v>
      </c>
      <c r="CV97">
        <v>7942</v>
      </c>
      <c r="CW97">
        <v>9060</v>
      </c>
      <c r="CX97">
        <v>1412</v>
      </c>
      <c r="CY97">
        <v>15659</v>
      </c>
      <c r="CZ97">
        <v>2790</v>
      </c>
      <c r="DA97">
        <v>9883</v>
      </c>
      <c r="DB97">
        <v>2913</v>
      </c>
      <c r="DC97">
        <v>3375</v>
      </c>
      <c r="DD97">
        <v>827</v>
      </c>
      <c r="DE97">
        <v>81</v>
      </c>
      <c r="DF97">
        <v>1424</v>
      </c>
      <c r="DG97">
        <v>2106</v>
      </c>
      <c r="DH97">
        <v>502</v>
      </c>
      <c r="DI97">
        <v>2414</v>
      </c>
      <c r="DJ97">
        <v>718</v>
      </c>
      <c r="DK97">
        <v>1761</v>
      </c>
      <c r="DL97">
        <v>6532</v>
      </c>
      <c r="DM97">
        <v>19105</v>
      </c>
      <c r="DN97">
        <v>15056</v>
      </c>
      <c r="DO97">
        <v>3717</v>
      </c>
      <c r="DP97">
        <v>3796</v>
      </c>
      <c r="DQ97">
        <v>8728</v>
      </c>
      <c r="DR97">
        <v>890</v>
      </c>
      <c r="DS97">
        <v>449</v>
      </c>
      <c r="DT97">
        <v>1394</v>
      </c>
      <c r="DU97">
        <v>53130</v>
      </c>
      <c r="DV97">
        <v>29211</v>
      </c>
      <c r="DW97">
        <v>13273</v>
      </c>
      <c r="DX97">
        <v>1731</v>
      </c>
      <c r="DY97">
        <v>176</v>
      </c>
      <c r="DZ97">
        <v>7630</v>
      </c>
      <c r="EA97">
        <v>445</v>
      </c>
      <c r="EB97">
        <v>6172</v>
      </c>
      <c r="EC97">
        <v>14558</v>
      </c>
      <c r="ED97">
        <v>1367</v>
      </c>
      <c r="EE97">
        <v>10805</v>
      </c>
      <c r="EF97">
        <v>15752</v>
      </c>
      <c r="EI97">
        <v>92526</v>
      </c>
      <c r="EJ97">
        <v>35626</v>
      </c>
      <c r="EK97">
        <v>2503</v>
      </c>
      <c r="EL97">
        <v>2307</v>
      </c>
      <c r="EM97">
        <v>2181</v>
      </c>
      <c r="EN97">
        <v>2377</v>
      </c>
      <c r="EO97">
        <v>1484</v>
      </c>
      <c r="EP97">
        <v>6017</v>
      </c>
      <c r="EQ97">
        <v>51634</v>
      </c>
      <c r="ER97">
        <v>53130</v>
      </c>
      <c r="ES97">
        <v>4433</v>
      </c>
      <c r="ET97">
        <v>21039</v>
      </c>
      <c r="EU97">
        <v>20078</v>
      </c>
      <c r="EV97">
        <v>6047</v>
      </c>
      <c r="EW97">
        <v>27658</v>
      </c>
      <c r="EX97">
        <v>53130</v>
      </c>
    </row>
    <row r="98" spans="1:154" x14ac:dyDescent="0.2">
      <c r="A98" t="s">
        <v>435</v>
      </c>
      <c r="B98" t="s">
        <v>419</v>
      </c>
      <c r="H98">
        <v>134285</v>
      </c>
      <c r="I98">
        <v>13750</v>
      </c>
      <c r="J98">
        <v>17364</v>
      </c>
      <c r="K98">
        <v>3526</v>
      </c>
      <c r="L98">
        <v>11355</v>
      </c>
      <c r="M98">
        <v>1872</v>
      </c>
      <c r="N98">
        <v>40921</v>
      </c>
      <c r="O98">
        <v>7878</v>
      </c>
      <c r="P98">
        <v>75610</v>
      </c>
      <c r="Q98">
        <v>2115</v>
      </c>
      <c r="R98">
        <v>52857</v>
      </c>
      <c r="S98">
        <v>1852</v>
      </c>
      <c r="T98">
        <v>17106</v>
      </c>
      <c r="U98">
        <v>1254</v>
      </c>
      <c r="V98">
        <v>847</v>
      </c>
      <c r="W98">
        <v>590</v>
      </c>
      <c r="X98">
        <v>28989</v>
      </c>
      <c r="Y98">
        <v>1078</v>
      </c>
      <c r="Z98">
        <v>19590</v>
      </c>
      <c r="AA98">
        <v>7032</v>
      </c>
      <c r="AB98">
        <v>14886</v>
      </c>
      <c r="AC98">
        <v>1944</v>
      </c>
      <c r="AD98">
        <v>33089</v>
      </c>
      <c r="AE98">
        <v>9993</v>
      </c>
      <c r="AF98">
        <v>49376</v>
      </c>
      <c r="AG98">
        <v>1128</v>
      </c>
      <c r="AH98">
        <v>79985</v>
      </c>
      <c r="AI98">
        <v>2966</v>
      </c>
      <c r="AJ98">
        <v>54300</v>
      </c>
      <c r="AK98">
        <v>10784</v>
      </c>
      <c r="AL98">
        <v>25497</v>
      </c>
      <c r="AM98">
        <v>1285</v>
      </c>
      <c r="AN98">
        <v>28803</v>
      </c>
      <c r="AO98">
        <v>9499</v>
      </c>
      <c r="AP98">
        <v>64031</v>
      </c>
      <c r="AQ98">
        <v>7306</v>
      </c>
      <c r="AR98">
        <v>70254</v>
      </c>
      <c r="AS98">
        <v>6444</v>
      </c>
      <c r="AT98">
        <v>14104</v>
      </c>
      <c r="AU98">
        <v>943</v>
      </c>
      <c r="AV98">
        <v>120181</v>
      </c>
      <c r="AW98">
        <v>12807</v>
      </c>
      <c r="AX98">
        <v>9425</v>
      </c>
      <c r="AY98">
        <v>3674</v>
      </c>
      <c r="AZ98">
        <v>12378</v>
      </c>
      <c r="BA98">
        <v>2576</v>
      </c>
      <c r="BB98">
        <v>16221</v>
      </c>
      <c r="BC98">
        <v>1613</v>
      </c>
      <c r="BD98">
        <v>55005</v>
      </c>
      <c r="BE98">
        <v>2189</v>
      </c>
      <c r="BF98">
        <v>12375</v>
      </c>
      <c r="BG98">
        <v>1954</v>
      </c>
      <c r="BH98">
        <v>69703</v>
      </c>
      <c r="BI98">
        <v>9078</v>
      </c>
      <c r="BJ98">
        <v>66525</v>
      </c>
      <c r="BK98">
        <v>8178</v>
      </c>
      <c r="BL98">
        <v>3178</v>
      </c>
      <c r="BM98">
        <v>900</v>
      </c>
      <c r="BN98">
        <v>50416</v>
      </c>
      <c r="BO98">
        <v>4963</v>
      </c>
      <c r="BP98">
        <v>20345</v>
      </c>
      <c r="BQ98">
        <v>4385</v>
      </c>
      <c r="BR98">
        <v>11317</v>
      </c>
      <c r="BS98">
        <v>1684</v>
      </c>
      <c r="BT98">
        <v>30742</v>
      </c>
      <c r="BU98">
        <v>2100</v>
      </c>
      <c r="BV98">
        <v>82078</v>
      </c>
      <c r="BW98">
        <v>11032</v>
      </c>
      <c r="BX98">
        <v>21465</v>
      </c>
      <c r="BY98">
        <v>618</v>
      </c>
      <c r="BZ98">
        <v>10158</v>
      </c>
      <c r="CA98">
        <v>741</v>
      </c>
      <c r="CB98">
        <v>20584</v>
      </c>
      <c r="CC98">
        <v>1359</v>
      </c>
      <c r="CD98">
        <v>10514</v>
      </c>
      <c r="CE98">
        <v>1598</v>
      </c>
      <c r="CF98">
        <v>17685</v>
      </c>
      <c r="CG98">
        <v>3323</v>
      </c>
      <c r="CH98">
        <v>20463</v>
      </c>
      <c r="CI98">
        <v>2928</v>
      </c>
      <c r="CJ98">
        <v>18163</v>
      </c>
      <c r="CK98">
        <v>1957</v>
      </c>
      <c r="CL98">
        <v>15253</v>
      </c>
      <c r="CM98">
        <v>1226</v>
      </c>
      <c r="CN98">
        <v>21465</v>
      </c>
      <c r="CO98">
        <v>618</v>
      </c>
      <c r="CP98">
        <v>13750</v>
      </c>
      <c r="CQ98">
        <v>120535</v>
      </c>
      <c r="CR98">
        <v>96041</v>
      </c>
      <c r="CS98">
        <v>38952</v>
      </c>
      <c r="CT98">
        <v>64199</v>
      </c>
      <c r="CU98">
        <v>63108</v>
      </c>
      <c r="CV98">
        <v>27513</v>
      </c>
      <c r="CW98">
        <v>25399</v>
      </c>
      <c r="CX98">
        <v>13466</v>
      </c>
      <c r="CY98">
        <v>14516</v>
      </c>
      <c r="CZ98">
        <v>4031</v>
      </c>
      <c r="DA98">
        <v>18768</v>
      </c>
      <c r="DB98">
        <v>9089</v>
      </c>
      <c r="DC98">
        <v>4425</v>
      </c>
      <c r="DD98">
        <v>927</v>
      </c>
      <c r="DE98">
        <v>127</v>
      </c>
      <c r="DF98">
        <v>5174</v>
      </c>
      <c r="DG98">
        <v>3280</v>
      </c>
      <c r="DH98">
        <v>978</v>
      </c>
      <c r="DI98">
        <v>5326</v>
      </c>
      <c r="DJ98">
        <v>2355</v>
      </c>
      <c r="DK98">
        <v>1514</v>
      </c>
      <c r="DL98">
        <v>4092</v>
      </c>
      <c r="DM98">
        <v>17899</v>
      </c>
      <c r="DN98">
        <v>15121</v>
      </c>
      <c r="DO98">
        <v>5760</v>
      </c>
      <c r="DP98">
        <v>3945</v>
      </c>
      <c r="DQ98">
        <v>7870</v>
      </c>
      <c r="DR98">
        <v>1800</v>
      </c>
      <c r="DS98">
        <v>1627</v>
      </c>
      <c r="DT98">
        <v>5287</v>
      </c>
      <c r="DU98">
        <v>52313</v>
      </c>
      <c r="DV98">
        <v>24541</v>
      </c>
      <c r="DW98">
        <v>10792</v>
      </c>
      <c r="DX98">
        <v>2894</v>
      </c>
      <c r="DY98">
        <v>592</v>
      </c>
      <c r="DZ98">
        <v>8726</v>
      </c>
      <c r="EA98">
        <v>754</v>
      </c>
      <c r="EB98">
        <v>6060</v>
      </c>
      <c r="EC98">
        <v>16152</v>
      </c>
      <c r="ED98">
        <v>2385</v>
      </c>
      <c r="EE98">
        <v>9505</v>
      </c>
      <c r="EF98">
        <v>15620</v>
      </c>
      <c r="EI98">
        <v>71403</v>
      </c>
      <c r="EJ98">
        <v>63173</v>
      </c>
      <c r="EK98">
        <v>2437</v>
      </c>
      <c r="EL98">
        <v>3326</v>
      </c>
      <c r="EM98">
        <v>3274</v>
      </c>
      <c r="EN98">
        <v>3407</v>
      </c>
      <c r="EO98">
        <v>2283</v>
      </c>
      <c r="EP98">
        <v>10204</v>
      </c>
      <c r="EQ98">
        <v>50057</v>
      </c>
      <c r="ER98">
        <v>52313</v>
      </c>
      <c r="ES98">
        <v>5795</v>
      </c>
      <c r="ET98">
        <v>22784</v>
      </c>
      <c r="EU98">
        <v>16813</v>
      </c>
      <c r="EV98">
        <v>5197</v>
      </c>
      <c r="EW98">
        <v>23734</v>
      </c>
      <c r="EX98">
        <v>52313</v>
      </c>
    </row>
    <row r="99" spans="1:154" x14ac:dyDescent="0.2">
      <c r="A99" t="s">
        <v>436</v>
      </c>
      <c r="B99" t="s">
        <v>419</v>
      </c>
      <c r="H99">
        <v>126448</v>
      </c>
      <c r="I99">
        <v>10335</v>
      </c>
      <c r="J99">
        <v>15755</v>
      </c>
      <c r="K99">
        <v>2669</v>
      </c>
      <c r="L99">
        <v>11141</v>
      </c>
      <c r="M99">
        <v>2011</v>
      </c>
      <c r="N99">
        <v>34659</v>
      </c>
      <c r="O99">
        <v>5183</v>
      </c>
      <c r="P99">
        <v>75565</v>
      </c>
      <c r="Q99">
        <v>2338</v>
      </c>
      <c r="R99">
        <v>58035</v>
      </c>
      <c r="S99">
        <v>1599</v>
      </c>
      <c r="T99">
        <v>18048</v>
      </c>
      <c r="U99">
        <v>1183</v>
      </c>
      <c r="V99">
        <v>820</v>
      </c>
      <c r="W99">
        <v>124</v>
      </c>
      <c r="X99">
        <v>10441</v>
      </c>
      <c r="Y99">
        <v>345</v>
      </c>
      <c r="Z99">
        <v>22656</v>
      </c>
      <c r="AA99">
        <v>5928</v>
      </c>
      <c r="AB99">
        <v>16414</v>
      </c>
      <c r="AC99">
        <v>1155</v>
      </c>
      <c r="AD99">
        <v>35544</v>
      </c>
      <c r="AE99">
        <v>7399</v>
      </c>
      <c r="AF99">
        <v>54914</v>
      </c>
      <c r="AG99">
        <v>1128</v>
      </c>
      <c r="AH99">
        <v>86688</v>
      </c>
      <c r="AI99">
        <v>2788</v>
      </c>
      <c r="AJ99">
        <v>39760</v>
      </c>
      <c r="AK99">
        <v>7547</v>
      </c>
      <c r="AL99">
        <v>21262</v>
      </c>
      <c r="AM99">
        <v>1647</v>
      </c>
      <c r="AN99">
        <v>18498</v>
      </c>
      <c r="AO99">
        <v>5900</v>
      </c>
      <c r="AP99">
        <v>62025</v>
      </c>
      <c r="AQ99">
        <v>6079</v>
      </c>
      <c r="AR99">
        <v>64423</v>
      </c>
      <c r="AS99">
        <v>4256</v>
      </c>
      <c r="AT99">
        <v>10017</v>
      </c>
      <c r="AU99">
        <v>349</v>
      </c>
      <c r="AV99">
        <v>116431</v>
      </c>
      <c r="AW99">
        <v>9986</v>
      </c>
      <c r="AX99">
        <v>9794</v>
      </c>
      <c r="AY99">
        <v>2457</v>
      </c>
      <c r="AZ99">
        <v>11816</v>
      </c>
      <c r="BA99">
        <v>2126</v>
      </c>
      <c r="BB99">
        <v>12897</v>
      </c>
      <c r="BC99">
        <v>1535</v>
      </c>
      <c r="BD99">
        <v>51651</v>
      </c>
      <c r="BE99">
        <v>1927</v>
      </c>
      <c r="BF99">
        <v>11169</v>
      </c>
      <c r="BG99">
        <v>1506</v>
      </c>
      <c r="BH99">
        <v>64457</v>
      </c>
      <c r="BI99">
        <v>7517</v>
      </c>
      <c r="BJ99">
        <v>61680</v>
      </c>
      <c r="BK99">
        <v>6974</v>
      </c>
      <c r="BL99">
        <v>2777</v>
      </c>
      <c r="BM99">
        <v>543</v>
      </c>
      <c r="BN99">
        <v>46351</v>
      </c>
      <c r="BO99">
        <v>4118</v>
      </c>
      <c r="BP99">
        <v>19180</v>
      </c>
      <c r="BQ99">
        <v>3492</v>
      </c>
      <c r="BR99">
        <v>10095</v>
      </c>
      <c r="BS99">
        <v>1413</v>
      </c>
      <c r="BT99">
        <v>31136</v>
      </c>
      <c r="BU99">
        <v>1037</v>
      </c>
      <c r="BV99">
        <v>75626</v>
      </c>
      <c r="BW99">
        <v>9023</v>
      </c>
      <c r="BX99">
        <v>19686</v>
      </c>
      <c r="BY99">
        <v>275</v>
      </c>
      <c r="BZ99">
        <v>9109</v>
      </c>
      <c r="CA99">
        <v>147</v>
      </c>
      <c r="CB99">
        <v>22027</v>
      </c>
      <c r="CC99">
        <v>890</v>
      </c>
      <c r="CD99">
        <v>9154</v>
      </c>
      <c r="CE99">
        <v>1253</v>
      </c>
      <c r="CF99">
        <v>14187</v>
      </c>
      <c r="CG99">
        <v>2453</v>
      </c>
      <c r="CH99">
        <v>18175</v>
      </c>
      <c r="CI99">
        <v>2263</v>
      </c>
      <c r="CJ99">
        <v>17869</v>
      </c>
      <c r="CK99">
        <v>1622</v>
      </c>
      <c r="CL99">
        <v>16241</v>
      </c>
      <c r="CM99">
        <v>1432</v>
      </c>
      <c r="CN99">
        <v>19686</v>
      </c>
      <c r="CO99">
        <v>275</v>
      </c>
      <c r="CP99">
        <v>10335</v>
      </c>
      <c r="CQ99">
        <v>116113</v>
      </c>
      <c r="CR99">
        <v>92991</v>
      </c>
      <c r="CS99">
        <v>38119</v>
      </c>
      <c r="CT99">
        <v>69041</v>
      </c>
      <c r="CU99">
        <v>51581</v>
      </c>
      <c r="CV99">
        <v>19484</v>
      </c>
      <c r="CW99">
        <v>29887</v>
      </c>
      <c r="CX99">
        <v>12832</v>
      </c>
      <c r="CY99">
        <v>8684</v>
      </c>
      <c r="CZ99">
        <v>2026</v>
      </c>
      <c r="DA99">
        <v>6777</v>
      </c>
      <c r="DB99">
        <v>3076</v>
      </c>
      <c r="DC99">
        <v>6233</v>
      </c>
      <c r="DD99">
        <v>1550</v>
      </c>
      <c r="DE99">
        <v>122</v>
      </c>
      <c r="DF99">
        <v>5059</v>
      </c>
      <c r="DG99">
        <v>1571</v>
      </c>
      <c r="DH99">
        <v>600</v>
      </c>
      <c r="DI99">
        <v>4495</v>
      </c>
      <c r="DJ99">
        <v>1935</v>
      </c>
      <c r="DK99">
        <v>1795</v>
      </c>
      <c r="DL99">
        <v>3926</v>
      </c>
      <c r="DM99">
        <v>16418</v>
      </c>
      <c r="DN99">
        <v>13107</v>
      </c>
      <c r="DO99">
        <v>5495</v>
      </c>
      <c r="DP99">
        <v>5288</v>
      </c>
      <c r="DQ99">
        <v>7816</v>
      </c>
      <c r="DR99">
        <v>1319</v>
      </c>
      <c r="DS99">
        <v>722</v>
      </c>
      <c r="DT99">
        <v>3361</v>
      </c>
      <c r="DU99">
        <v>46889</v>
      </c>
      <c r="DV99">
        <v>23292</v>
      </c>
      <c r="DW99">
        <v>11145</v>
      </c>
      <c r="DX99">
        <v>3174</v>
      </c>
      <c r="DY99">
        <v>894</v>
      </c>
      <c r="DZ99">
        <v>7352</v>
      </c>
      <c r="EA99">
        <v>582</v>
      </c>
      <c r="EB99">
        <v>4954</v>
      </c>
      <c r="EC99">
        <v>13071</v>
      </c>
      <c r="ED99">
        <v>1924</v>
      </c>
      <c r="EE99">
        <v>7889</v>
      </c>
      <c r="EF99">
        <v>16026</v>
      </c>
      <c r="EI99">
        <v>85100</v>
      </c>
      <c r="EJ99">
        <v>41776</v>
      </c>
      <c r="EK99">
        <v>1430</v>
      </c>
      <c r="EL99">
        <v>1822</v>
      </c>
      <c r="EM99">
        <v>2525</v>
      </c>
      <c r="EN99">
        <v>2026</v>
      </c>
      <c r="EO99">
        <v>1875</v>
      </c>
      <c r="EP99">
        <v>6486</v>
      </c>
      <c r="EQ99">
        <v>44671</v>
      </c>
      <c r="ER99">
        <v>46889</v>
      </c>
      <c r="ES99">
        <v>4656</v>
      </c>
      <c r="ET99">
        <v>17059</v>
      </c>
      <c r="EU99">
        <v>17679</v>
      </c>
      <c r="EV99">
        <v>5311</v>
      </c>
      <c r="EW99">
        <v>25174</v>
      </c>
      <c r="EX99">
        <v>46889</v>
      </c>
    </row>
    <row r="100" spans="1:154" x14ac:dyDescent="0.2">
      <c r="A100" t="s">
        <v>437</v>
      </c>
      <c r="B100" t="s">
        <v>419</v>
      </c>
      <c r="H100">
        <v>128274</v>
      </c>
      <c r="I100">
        <v>12863</v>
      </c>
      <c r="J100">
        <v>16003</v>
      </c>
      <c r="K100">
        <v>3240</v>
      </c>
      <c r="L100">
        <v>10153</v>
      </c>
      <c r="M100">
        <v>2077</v>
      </c>
      <c r="N100">
        <v>39375</v>
      </c>
      <c r="O100">
        <v>6503</v>
      </c>
      <c r="P100">
        <v>72162</v>
      </c>
      <c r="Q100">
        <v>2757</v>
      </c>
      <c r="R100">
        <v>48469</v>
      </c>
      <c r="S100">
        <v>1494</v>
      </c>
      <c r="T100">
        <v>22656</v>
      </c>
      <c r="U100">
        <v>1585</v>
      </c>
      <c r="V100">
        <v>890</v>
      </c>
      <c r="W100">
        <v>41</v>
      </c>
      <c r="X100">
        <v>16658</v>
      </c>
      <c r="Y100">
        <v>937</v>
      </c>
      <c r="Z100">
        <v>26163</v>
      </c>
      <c r="AA100">
        <v>8078</v>
      </c>
      <c r="AB100">
        <v>13438</v>
      </c>
      <c r="AC100">
        <v>728</v>
      </c>
      <c r="AD100">
        <v>36077</v>
      </c>
      <c r="AE100">
        <v>8171</v>
      </c>
      <c r="AF100">
        <v>45101</v>
      </c>
      <c r="AG100">
        <v>1075</v>
      </c>
      <c r="AH100">
        <v>79818</v>
      </c>
      <c r="AI100">
        <v>2804</v>
      </c>
      <c r="AJ100">
        <v>48456</v>
      </c>
      <c r="AK100">
        <v>10059</v>
      </c>
      <c r="AL100">
        <v>27790</v>
      </c>
      <c r="AM100">
        <v>1831</v>
      </c>
      <c r="AN100">
        <v>20666</v>
      </c>
      <c r="AO100">
        <v>8228</v>
      </c>
      <c r="AP100">
        <v>61992</v>
      </c>
      <c r="AQ100">
        <v>7220</v>
      </c>
      <c r="AR100">
        <v>66282</v>
      </c>
      <c r="AS100">
        <v>5643</v>
      </c>
      <c r="AT100">
        <v>14023</v>
      </c>
      <c r="AU100">
        <v>706</v>
      </c>
      <c r="AV100">
        <v>114251</v>
      </c>
      <c r="AW100">
        <v>12157</v>
      </c>
      <c r="AX100">
        <v>9801</v>
      </c>
      <c r="AY100">
        <v>3206</v>
      </c>
      <c r="AZ100">
        <v>15664</v>
      </c>
      <c r="BA100">
        <v>3204</v>
      </c>
      <c r="BB100">
        <v>17838</v>
      </c>
      <c r="BC100">
        <v>2185</v>
      </c>
      <c r="BD100">
        <v>44544</v>
      </c>
      <c r="BE100">
        <v>1172</v>
      </c>
      <c r="BF100">
        <v>10200</v>
      </c>
      <c r="BG100">
        <v>1689</v>
      </c>
      <c r="BH100">
        <v>61526</v>
      </c>
      <c r="BI100">
        <v>9213</v>
      </c>
      <c r="BJ100">
        <v>57859</v>
      </c>
      <c r="BK100">
        <v>8385</v>
      </c>
      <c r="BL100">
        <v>3667</v>
      </c>
      <c r="BM100">
        <v>828</v>
      </c>
      <c r="BN100">
        <v>44311</v>
      </c>
      <c r="BO100">
        <v>5527</v>
      </c>
      <c r="BP100">
        <v>16752</v>
      </c>
      <c r="BQ100">
        <v>3591</v>
      </c>
      <c r="BR100">
        <v>10663</v>
      </c>
      <c r="BS100">
        <v>1784</v>
      </c>
      <c r="BT100">
        <v>31016</v>
      </c>
      <c r="BU100">
        <v>1686</v>
      </c>
      <c r="BV100">
        <v>71726</v>
      </c>
      <c r="BW100">
        <v>10902</v>
      </c>
      <c r="BX100">
        <v>25532</v>
      </c>
      <c r="BY100">
        <v>275</v>
      </c>
      <c r="BZ100">
        <v>8762</v>
      </c>
      <c r="CA100">
        <v>522</v>
      </c>
      <c r="CB100">
        <v>22254</v>
      </c>
      <c r="CC100">
        <v>1164</v>
      </c>
      <c r="CD100">
        <v>9411</v>
      </c>
      <c r="CE100">
        <v>1410</v>
      </c>
      <c r="CF100">
        <v>12852</v>
      </c>
      <c r="CG100">
        <v>2814</v>
      </c>
      <c r="CH100">
        <v>17677</v>
      </c>
      <c r="CI100">
        <v>2741</v>
      </c>
      <c r="CJ100">
        <v>14140</v>
      </c>
      <c r="CK100">
        <v>2218</v>
      </c>
      <c r="CL100">
        <v>17646</v>
      </c>
      <c r="CM100">
        <v>1719</v>
      </c>
      <c r="CN100">
        <v>25532</v>
      </c>
      <c r="CO100">
        <v>275</v>
      </c>
      <c r="CP100">
        <v>12863</v>
      </c>
      <c r="CQ100">
        <v>115411</v>
      </c>
      <c r="CR100">
        <v>87979</v>
      </c>
      <c r="CS100">
        <v>45760</v>
      </c>
      <c r="CT100">
        <v>62623</v>
      </c>
      <c r="CU100">
        <v>59061</v>
      </c>
      <c r="CV100">
        <v>24792</v>
      </c>
      <c r="CW100">
        <v>31176</v>
      </c>
      <c r="CX100">
        <v>14360</v>
      </c>
      <c r="CY100">
        <v>10187</v>
      </c>
      <c r="CZ100">
        <v>3355</v>
      </c>
      <c r="DA100">
        <v>10357</v>
      </c>
      <c r="DB100">
        <v>4936</v>
      </c>
      <c r="DC100">
        <v>7341</v>
      </c>
      <c r="DD100">
        <v>2141</v>
      </c>
      <c r="DE100">
        <v>48</v>
      </c>
      <c r="DF100">
        <v>5401</v>
      </c>
      <c r="DG100">
        <v>1771</v>
      </c>
      <c r="DH100">
        <v>393</v>
      </c>
      <c r="DI100">
        <v>5546</v>
      </c>
      <c r="DJ100">
        <v>2405</v>
      </c>
      <c r="DK100">
        <v>1229</v>
      </c>
      <c r="DL100">
        <v>3597</v>
      </c>
      <c r="DM100">
        <v>13345</v>
      </c>
      <c r="DN100">
        <v>13730</v>
      </c>
      <c r="DO100">
        <v>5734</v>
      </c>
      <c r="DP100">
        <v>4285</v>
      </c>
      <c r="DQ100">
        <v>7002</v>
      </c>
      <c r="DR100">
        <v>1383</v>
      </c>
      <c r="DS100">
        <v>1066</v>
      </c>
      <c r="DT100">
        <v>3975</v>
      </c>
      <c r="DU100">
        <v>45448</v>
      </c>
      <c r="DV100">
        <v>23771</v>
      </c>
      <c r="DW100">
        <v>10420</v>
      </c>
      <c r="DX100">
        <v>2777</v>
      </c>
      <c r="DY100">
        <v>799</v>
      </c>
      <c r="DZ100">
        <v>6117</v>
      </c>
      <c r="EA100">
        <v>664</v>
      </c>
      <c r="EB100">
        <v>3842</v>
      </c>
      <c r="EC100">
        <v>12783</v>
      </c>
      <c r="ED100">
        <v>1686</v>
      </c>
      <c r="EE100">
        <v>8011</v>
      </c>
      <c r="EF100">
        <v>15297</v>
      </c>
      <c r="EI100">
        <v>90977</v>
      </c>
      <c r="EJ100">
        <v>37115</v>
      </c>
      <c r="EK100">
        <v>1125</v>
      </c>
      <c r="EL100">
        <v>1326</v>
      </c>
      <c r="EM100">
        <v>1511</v>
      </c>
      <c r="EN100">
        <v>1349</v>
      </c>
      <c r="EO100">
        <v>1106</v>
      </c>
      <c r="EP100">
        <v>5499</v>
      </c>
      <c r="EQ100">
        <v>42825</v>
      </c>
      <c r="ER100">
        <v>45448</v>
      </c>
      <c r="ES100">
        <v>3365</v>
      </c>
      <c r="ET100">
        <v>15830</v>
      </c>
      <c r="EU100">
        <v>16494</v>
      </c>
      <c r="EV100">
        <v>6853</v>
      </c>
      <c r="EW100">
        <v>26253</v>
      </c>
      <c r="EX100">
        <v>45448</v>
      </c>
    </row>
    <row r="101" spans="1:154" x14ac:dyDescent="0.2">
      <c r="A101" t="s">
        <v>438</v>
      </c>
      <c r="B101" t="s">
        <v>419</v>
      </c>
      <c r="H101">
        <v>130686</v>
      </c>
      <c r="I101">
        <v>12165</v>
      </c>
      <c r="J101">
        <v>20022</v>
      </c>
      <c r="K101">
        <v>3567</v>
      </c>
      <c r="L101">
        <v>13253</v>
      </c>
      <c r="M101">
        <v>2221</v>
      </c>
      <c r="N101">
        <v>41795</v>
      </c>
      <c r="O101">
        <v>6757</v>
      </c>
      <c r="P101">
        <v>68443</v>
      </c>
      <c r="Q101">
        <v>1769</v>
      </c>
      <c r="R101">
        <v>42598</v>
      </c>
      <c r="S101">
        <v>796</v>
      </c>
      <c r="T101">
        <v>43251</v>
      </c>
      <c r="U101">
        <v>3088</v>
      </c>
      <c r="V101">
        <v>1370</v>
      </c>
      <c r="W101">
        <v>191</v>
      </c>
      <c r="X101">
        <v>11052</v>
      </c>
      <c r="Y101">
        <v>588</v>
      </c>
      <c r="Z101">
        <v>18665</v>
      </c>
      <c r="AA101">
        <v>6541</v>
      </c>
      <c r="AB101">
        <v>13587</v>
      </c>
      <c r="AC101">
        <v>907</v>
      </c>
      <c r="AD101">
        <v>29818</v>
      </c>
      <c r="AE101">
        <v>8059</v>
      </c>
      <c r="AF101">
        <v>40166</v>
      </c>
      <c r="AG101">
        <v>444</v>
      </c>
      <c r="AH101">
        <v>84495</v>
      </c>
      <c r="AI101">
        <v>2289</v>
      </c>
      <c r="AJ101">
        <v>46191</v>
      </c>
      <c r="AK101">
        <v>9876</v>
      </c>
      <c r="AL101">
        <v>24174</v>
      </c>
      <c r="AM101">
        <v>1611</v>
      </c>
      <c r="AN101">
        <v>22017</v>
      </c>
      <c r="AO101">
        <v>8265</v>
      </c>
      <c r="AP101">
        <v>64919</v>
      </c>
      <c r="AQ101">
        <v>6844</v>
      </c>
      <c r="AR101">
        <v>65767</v>
      </c>
      <c r="AS101">
        <v>5321</v>
      </c>
      <c r="AT101">
        <v>11433</v>
      </c>
      <c r="AU101">
        <v>719</v>
      </c>
      <c r="AV101">
        <v>119253</v>
      </c>
      <c r="AW101">
        <v>11446</v>
      </c>
      <c r="AX101">
        <v>10781</v>
      </c>
      <c r="AY101">
        <v>4060</v>
      </c>
      <c r="AZ101">
        <v>12814</v>
      </c>
      <c r="BA101">
        <v>2367</v>
      </c>
      <c r="BB101">
        <v>14755</v>
      </c>
      <c r="BC101">
        <v>1313</v>
      </c>
      <c r="BD101">
        <v>49876</v>
      </c>
      <c r="BE101">
        <v>1936</v>
      </c>
      <c r="BF101">
        <v>10454</v>
      </c>
      <c r="BG101">
        <v>1842</v>
      </c>
      <c r="BH101">
        <v>72102</v>
      </c>
      <c r="BI101">
        <v>8758</v>
      </c>
      <c r="BJ101">
        <v>68288</v>
      </c>
      <c r="BK101">
        <v>7803</v>
      </c>
      <c r="BL101">
        <v>3814</v>
      </c>
      <c r="BM101">
        <v>955</v>
      </c>
      <c r="BN101">
        <v>50027</v>
      </c>
      <c r="BO101">
        <v>5246</v>
      </c>
      <c r="BP101">
        <v>22806</v>
      </c>
      <c r="BQ101">
        <v>3526</v>
      </c>
      <c r="BR101">
        <v>9723</v>
      </c>
      <c r="BS101">
        <v>1828</v>
      </c>
      <c r="BT101">
        <v>30908</v>
      </c>
      <c r="BU101">
        <v>1015</v>
      </c>
      <c r="BV101">
        <v>82556</v>
      </c>
      <c r="BW101">
        <v>10600</v>
      </c>
      <c r="BX101">
        <v>17222</v>
      </c>
      <c r="BY101">
        <v>550</v>
      </c>
      <c r="BZ101">
        <v>9998</v>
      </c>
      <c r="CA101">
        <v>179</v>
      </c>
      <c r="CB101">
        <v>20910</v>
      </c>
      <c r="CC101">
        <v>836</v>
      </c>
      <c r="CD101">
        <v>11552</v>
      </c>
      <c r="CE101">
        <v>1474</v>
      </c>
      <c r="CF101">
        <v>19590</v>
      </c>
      <c r="CG101">
        <v>2673</v>
      </c>
      <c r="CH101">
        <v>20512</v>
      </c>
      <c r="CI101">
        <v>3583</v>
      </c>
      <c r="CJ101">
        <v>16376</v>
      </c>
      <c r="CK101">
        <v>1703</v>
      </c>
      <c r="CL101">
        <v>14526</v>
      </c>
      <c r="CM101">
        <v>1167</v>
      </c>
      <c r="CN101">
        <v>17222</v>
      </c>
      <c r="CO101">
        <v>550</v>
      </c>
      <c r="CP101">
        <v>12165</v>
      </c>
      <c r="CQ101">
        <v>118521</v>
      </c>
      <c r="CR101">
        <v>88012</v>
      </c>
      <c r="CS101">
        <v>43635</v>
      </c>
      <c r="CT101">
        <v>67967</v>
      </c>
      <c r="CU101">
        <v>54913</v>
      </c>
      <c r="CV101">
        <v>22347</v>
      </c>
      <c r="CW101">
        <v>24714</v>
      </c>
      <c r="CX101">
        <v>12600</v>
      </c>
      <c r="CY101">
        <v>11369</v>
      </c>
      <c r="CZ101">
        <v>3621</v>
      </c>
      <c r="DA101">
        <v>5581</v>
      </c>
      <c r="DB101">
        <v>2252</v>
      </c>
      <c r="DC101">
        <v>13249</v>
      </c>
      <c r="DD101">
        <v>3874</v>
      </c>
      <c r="DE101">
        <v>92</v>
      </c>
      <c r="DF101">
        <v>5412</v>
      </c>
      <c r="DG101">
        <v>1411</v>
      </c>
      <c r="DH101">
        <v>551</v>
      </c>
      <c r="DI101">
        <v>5383</v>
      </c>
      <c r="DJ101">
        <v>3523</v>
      </c>
      <c r="DK101">
        <v>1911</v>
      </c>
      <c r="DL101">
        <v>3169</v>
      </c>
      <c r="DM101">
        <v>14822</v>
      </c>
      <c r="DN101">
        <v>17559</v>
      </c>
      <c r="DO101">
        <v>6444</v>
      </c>
      <c r="DP101">
        <v>6531</v>
      </c>
      <c r="DQ101">
        <v>7834</v>
      </c>
      <c r="DR101">
        <v>1320</v>
      </c>
      <c r="DS101">
        <v>1170</v>
      </c>
      <c r="DT101">
        <v>4982</v>
      </c>
      <c r="DU101">
        <v>51121</v>
      </c>
      <c r="DV101">
        <v>20928</v>
      </c>
      <c r="DW101">
        <v>9935</v>
      </c>
      <c r="DX101">
        <v>4176</v>
      </c>
      <c r="DY101">
        <v>1434</v>
      </c>
      <c r="DZ101">
        <v>10128</v>
      </c>
      <c r="EA101">
        <v>574</v>
      </c>
      <c r="EB101">
        <v>6895</v>
      </c>
      <c r="EC101">
        <v>15889</v>
      </c>
      <c r="ED101">
        <v>3012</v>
      </c>
      <c r="EE101">
        <v>9297</v>
      </c>
      <c r="EF101">
        <v>16055</v>
      </c>
      <c r="EI101">
        <v>64690</v>
      </c>
      <c r="EJ101">
        <v>65772</v>
      </c>
      <c r="EK101">
        <v>2678</v>
      </c>
      <c r="EL101">
        <v>3798</v>
      </c>
      <c r="EM101">
        <v>3665</v>
      </c>
      <c r="EN101">
        <v>3134</v>
      </c>
      <c r="EO101">
        <v>2504</v>
      </c>
      <c r="EP101">
        <v>11794</v>
      </c>
      <c r="EQ101">
        <v>48651</v>
      </c>
      <c r="ER101">
        <v>51121</v>
      </c>
      <c r="ES101">
        <v>7662</v>
      </c>
      <c r="ET101">
        <v>22214</v>
      </c>
      <c r="EU101">
        <v>15150</v>
      </c>
      <c r="EV101">
        <v>4323</v>
      </c>
      <c r="EW101">
        <v>21245</v>
      </c>
      <c r="EX101">
        <v>51121</v>
      </c>
    </row>
    <row r="102" spans="1:154" x14ac:dyDescent="0.2">
      <c r="A102" t="s">
        <v>439</v>
      </c>
      <c r="B102" t="s">
        <v>419</v>
      </c>
      <c r="H102">
        <v>131672</v>
      </c>
      <c r="I102">
        <v>12923</v>
      </c>
      <c r="J102">
        <v>21349</v>
      </c>
      <c r="K102">
        <v>3764</v>
      </c>
      <c r="L102">
        <v>17157</v>
      </c>
      <c r="M102">
        <v>3130</v>
      </c>
      <c r="N102">
        <v>41367</v>
      </c>
      <c r="O102">
        <v>6370</v>
      </c>
      <c r="P102">
        <v>58256</v>
      </c>
      <c r="Q102">
        <v>2707</v>
      </c>
      <c r="R102">
        <v>36279</v>
      </c>
      <c r="S102">
        <v>1054</v>
      </c>
      <c r="T102">
        <v>45591</v>
      </c>
      <c r="U102">
        <v>2677</v>
      </c>
      <c r="V102">
        <v>555</v>
      </c>
      <c r="W102">
        <v>88</v>
      </c>
      <c r="X102">
        <v>13174</v>
      </c>
      <c r="Y102">
        <v>921</v>
      </c>
      <c r="Z102">
        <v>21254</v>
      </c>
      <c r="AA102">
        <v>6854</v>
      </c>
      <c r="AB102">
        <v>14800</v>
      </c>
      <c r="AC102">
        <v>1329</v>
      </c>
      <c r="AD102">
        <v>32416</v>
      </c>
      <c r="AE102">
        <v>8190</v>
      </c>
      <c r="AF102">
        <v>33710</v>
      </c>
      <c r="AG102">
        <v>769</v>
      </c>
      <c r="AH102">
        <v>92157</v>
      </c>
      <c r="AI102">
        <v>3387</v>
      </c>
      <c r="AJ102">
        <v>39515</v>
      </c>
      <c r="AK102">
        <v>9536</v>
      </c>
      <c r="AL102">
        <v>18316</v>
      </c>
      <c r="AM102">
        <v>1092</v>
      </c>
      <c r="AN102">
        <v>21199</v>
      </c>
      <c r="AO102">
        <v>8444</v>
      </c>
      <c r="AP102">
        <v>63741</v>
      </c>
      <c r="AQ102">
        <v>7206</v>
      </c>
      <c r="AR102">
        <v>67931</v>
      </c>
      <c r="AS102">
        <v>5717</v>
      </c>
      <c r="AT102">
        <v>11122</v>
      </c>
      <c r="AU102">
        <v>645</v>
      </c>
      <c r="AV102">
        <v>120550</v>
      </c>
      <c r="AW102">
        <v>12278</v>
      </c>
      <c r="AX102">
        <v>10822</v>
      </c>
      <c r="AY102">
        <v>3935</v>
      </c>
      <c r="AZ102">
        <v>15038</v>
      </c>
      <c r="BA102">
        <v>2473</v>
      </c>
      <c r="BB102">
        <v>16379</v>
      </c>
      <c r="BC102">
        <v>1256</v>
      </c>
      <c r="BD102">
        <v>36153</v>
      </c>
      <c r="BE102">
        <v>1613</v>
      </c>
      <c r="BF102">
        <v>18185</v>
      </c>
      <c r="BG102">
        <v>2262</v>
      </c>
      <c r="BH102">
        <v>64982</v>
      </c>
      <c r="BI102">
        <v>8128</v>
      </c>
      <c r="BJ102">
        <v>61302</v>
      </c>
      <c r="BK102">
        <v>7494</v>
      </c>
      <c r="BL102">
        <v>3680</v>
      </c>
      <c r="BM102">
        <v>634</v>
      </c>
      <c r="BN102">
        <v>44556</v>
      </c>
      <c r="BO102">
        <v>5654</v>
      </c>
      <c r="BP102">
        <v>24425</v>
      </c>
      <c r="BQ102">
        <v>2507</v>
      </c>
      <c r="BR102">
        <v>14186</v>
      </c>
      <c r="BS102">
        <v>2229</v>
      </c>
      <c r="BT102">
        <v>31555</v>
      </c>
      <c r="BU102">
        <v>2049</v>
      </c>
      <c r="BV102">
        <v>83167</v>
      </c>
      <c r="BW102">
        <v>10390</v>
      </c>
      <c r="BX102">
        <v>16950</v>
      </c>
      <c r="BY102">
        <v>484</v>
      </c>
      <c r="BZ102">
        <v>9049</v>
      </c>
      <c r="CA102">
        <v>320</v>
      </c>
      <c r="CB102">
        <v>22506</v>
      </c>
      <c r="CC102">
        <v>1729</v>
      </c>
      <c r="CD102">
        <v>21725</v>
      </c>
      <c r="CE102">
        <v>1597</v>
      </c>
      <c r="CF102">
        <v>17230</v>
      </c>
      <c r="CG102">
        <v>2419</v>
      </c>
      <c r="CH102">
        <v>17310</v>
      </c>
      <c r="CI102">
        <v>2964</v>
      </c>
      <c r="CJ102">
        <v>13836</v>
      </c>
      <c r="CK102">
        <v>2113</v>
      </c>
      <c r="CL102">
        <v>13066</v>
      </c>
      <c r="CM102">
        <v>1297</v>
      </c>
      <c r="CN102">
        <v>16950</v>
      </c>
      <c r="CO102">
        <v>484</v>
      </c>
      <c r="CP102">
        <v>12923</v>
      </c>
      <c r="CQ102">
        <v>118749</v>
      </c>
      <c r="CR102">
        <v>94304</v>
      </c>
      <c r="CS102">
        <v>38536</v>
      </c>
      <c r="CT102">
        <v>79781</v>
      </c>
      <c r="CU102">
        <v>45163</v>
      </c>
      <c r="CV102">
        <v>20298</v>
      </c>
      <c r="CW102">
        <v>24678</v>
      </c>
      <c r="CX102">
        <v>12923</v>
      </c>
      <c r="CY102">
        <v>8013</v>
      </c>
      <c r="CZ102">
        <v>2946</v>
      </c>
      <c r="DA102">
        <v>6713</v>
      </c>
      <c r="DB102">
        <v>3024</v>
      </c>
      <c r="DC102">
        <v>5759</v>
      </c>
      <c r="DD102">
        <v>1405</v>
      </c>
      <c r="DE102">
        <v>29</v>
      </c>
      <c r="DF102">
        <v>6398</v>
      </c>
      <c r="DG102">
        <v>2040</v>
      </c>
      <c r="DH102">
        <v>744</v>
      </c>
      <c r="DI102">
        <v>6366</v>
      </c>
      <c r="DJ102">
        <v>3598</v>
      </c>
      <c r="DK102">
        <v>1239</v>
      </c>
      <c r="DL102">
        <v>3378</v>
      </c>
      <c r="DM102">
        <v>10739</v>
      </c>
      <c r="DN102">
        <v>17083</v>
      </c>
      <c r="DO102">
        <v>5508</v>
      </c>
      <c r="DP102">
        <v>4022</v>
      </c>
      <c r="DQ102">
        <v>6068</v>
      </c>
      <c r="DR102">
        <v>1117</v>
      </c>
      <c r="DS102">
        <v>862</v>
      </c>
      <c r="DT102">
        <v>3816</v>
      </c>
      <c r="DU102">
        <v>44996</v>
      </c>
      <c r="DV102">
        <v>17943</v>
      </c>
      <c r="DW102">
        <v>8076</v>
      </c>
      <c r="DX102">
        <v>3730</v>
      </c>
      <c r="DY102">
        <v>1002</v>
      </c>
      <c r="DZ102">
        <v>9094</v>
      </c>
      <c r="EA102">
        <v>523</v>
      </c>
      <c r="EB102">
        <v>5617</v>
      </c>
      <c r="EC102">
        <v>14229</v>
      </c>
      <c r="ED102">
        <v>2267</v>
      </c>
      <c r="EE102">
        <v>7605</v>
      </c>
      <c r="EF102">
        <v>13481</v>
      </c>
      <c r="EI102">
        <v>69813</v>
      </c>
      <c r="EJ102">
        <v>51792</v>
      </c>
      <c r="EK102">
        <v>1698</v>
      </c>
      <c r="EL102">
        <v>2157</v>
      </c>
      <c r="EM102">
        <v>3165</v>
      </c>
      <c r="EN102">
        <v>1869</v>
      </c>
      <c r="EO102">
        <v>1694</v>
      </c>
      <c r="EP102">
        <v>8926</v>
      </c>
      <c r="EQ102">
        <v>41906</v>
      </c>
      <c r="ER102">
        <v>44996</v>
      </c>
      <c r="ES102">
        <v>4262</v>
      </c>
      <c r="ET102">
        <v>16289</v>
      </c>
      <c r="EU102">
        <v>15593</v>
      </c>
      <c r="EV102">
        <v>5368</v>
      </c>
      <c r="EW102">
        <v>24445</v>
      </c>
      <c r="EX102">
        <v>44996</v>
      </c>
    </row>
    <row r="103" spans="1:154" x14ac:dyDescent="0.2">
      <c r="A103" t="s">
        <v>440</v>
      </c>
      <c r="B103" t="s">
        <v>419</v>
      </c>
      <c r="H103">
        <v>132948</v>
      </c>
      <c r="I103">
        <v>19963</v>
      </c>
      <c r="J103">
        <v>24068</v>
      </c>
      <c r="K103">
        <v>4649</v>
      </c>
      <c r="L103">
        <v>18051</v>
      </c>
      <c r="M103">
        <v>3274</v>
      </c>
      <c r="N103">
        <v>56136</v>
      </c>
      <c r="O103">
        <v>11584</v>
      </c>
      <c r="P103">
        <v>51925</v>
      </c>
      <c r="Q103">
        <v>3551</v>
      </c>
      <c r="R103">
        <v>22166</v>
      </c>
      <c r="S103">
        <v>1467</v>
      </c>
      <c r="T103">
        <v>56361</v>
      </c>
      <c r="U103">
        <v>4870</v>
      </c>
      <c r="V103">
        <v>1367</v>
      </c>
      <c r="W103">
        <v>224</v>
      </c>
      <c r="X103">
        <v>7372</v>
      </c>
      <c r="Y103">
        <v>691</v>
      </c>
      <c r="Z103">
        <v>31763</v>
      </c>
      <c r="AA103">
        <v>10638</v>
      </c>
      <c r="AB103">
        <v>13844</v>
      </c>
      <c r="AC103">
        <v>1998</v>
      </c>
      <c r="AD103">
        <v>45138</v>
      </c>
      <c r="AE103">
        <v>13420</v>
      </c>
      <c r="AF103">
        <v>18489</v>
      </c>
      <c r="AG103">
        <v>725</v>
      </c>
      <c r="AH103">
        <v>82388</v>
      </c>
      <c r="AI103">
        <v>4859</v>
      </c>
      <c r="AJ103">
        <v>50560</v>
      </c>
      <c r="AK103">
        <v>15104</v>
      </c>
      <c r="AL103">
        <v>18533</v>
      </c>
      <c r="AM103">
        <v>1646</v>
      </c>
      <c r="AN103">
        <v>32027</v>
      </c>
      <c r="AO103">
        <v>13458</v>
      </c>
      <c r="AP103">
        <v>66045</v>
      </c>
      <c r="AQ103">
        <v>11700</v>
      </c>
      <c r="AR103">
        <v>66903</v>
      </c>
      <c r="AS103">
        <v>8263</v>
      </c>
      <c r="AT103">
        <v>12164</v>
      </c>
      <c r="AU103">
        <v>774</v>
      </c>
      <c r="AV103">
        <v>120784</v>
      </c>
      <c r="AW103">
        <v>19189</v>
      </c>
      <c r="AX103">
        <v>16550</v>
      </c>
      <c r="AY103">
        <v>6297</v>
      </c>
      <c r="AZ103">
        <v>20286</v>
      </c>
      <c r="BA103">
        <v>4247</v>
      </c>
      <c r="BB103">
        <v>18708</v>
      </c>
      <c r="BC103">
        <v>2561</v>
      </c>
      <c r="BD103">
        <v>30985</v>
      </c>
      <c r="BE103">
        <v>2207</v>
      </c>
      <c r="BF103">
        <v>13662</v>
      </c>
      <c r="BG103">
        <v>3770</v>
      </c>
      <c r="BH103">
        <v>67357</v>
      </c>
      <c r="BI103">
        <v>13421</v>
      </c>
      <c r="BJ103">
        <v>63629</v>
      </c>
      <c r="BK103">
        <v>12227</v>
      </c>
      <c r="BL103">
        <v>3728</v>
      </c>
      <c r="BM103">
        <v>1194</v>
      </c>
      <c r="BN103">
        <v>48776</v>
      </c>
      <c r="BO103">
        <v>9113</v>
      </c>
      <c r="BP103">
        <v>19480</v>
      </c>
      <c r="BQ103">
        <v>4375</v>
      </c>
      <c r="BR103">
        <v>12763</v>
      </c>
      <c r="BS103">
        <v>3703</v>
      </c>
      <c r="BT103">
        <v>35414</v>
      </c>
      <c r="BU103">
        <v>2217</v>
      </c>
      <c r="BV103">
        <v>81019</v>
      </c>
      <c r="BW103">
        <v>17191</v>
      </c>
      <c r="BX103">
        <v>16515</v>
      </c>
      <c r="BY103">
        <v>555</v>
      </c>
      <c r="BZ103">
        <v>12060</v>
      </c>
      <c r="CA103">
        <v>636</v>
      </c>
      <c r="CB103">
        <v>23354</v>
      </c>
      <c r="CC103">
        <v>1581</v>
      </c>
      <c r="CD103">
        <v>11005</v>
      </c>
      <c r="CE103">
        <v>2434</v>
      </c>
      <c r="CF103">
        <v>19336</v>
      </c>
      <c r="CG103">
        <v>4409</v>
      </c>
      <c r="CH103">
        <v>19439</v>
      </c>
      <c r="CI103">
        <v>4790</v>
      </c>
      <c r="CJ103">
        <v>16335</v>
      </c>
      <c r="CK103">
        <v>3482</v>
      </c>
      <c r="CL103">
        <v>14904</v>
      </c>
      <c r="CM103">
        <v>2076</v>
      </c>
      <c r="CN103">
        <v>16515</v>
      </c>
      <c r="CO103">
        <v>555</v>
      </c>
      <c r="CP103">
        <v>19963</v>
      </c>
      <c r="CQ103">
        <v>112985</v>
      </c>
      <c r="CR103">
        <v>73228</v>
      </c>
      <c r="CS103">
        <v>53722</v>
      </c>
      <c r="CT103">
        <v>67316</v>
      </c>
      <c r="CU103">
        <v>56269</v>
      </c>
      <c r="CV103">
        <v>27722</v>
      </c>
      <c r="CW103">
        <v>35926</v>
      </c>
      <c r="CX103">
        <v>20407</v>
      </c>
      <c r="CY103">
        <v>7198</v>
      </c>
      <c r="CZ103">
        <v>3084</v>
      </c>
      <c r="DA103">
        <v>3569</v>
      </c>
      <c r="DB103">
        <v>1450</v>
      </c>
      <c r="DC103">
        <v>9576</v>
      </c>
      <c r="DD103">
        <v>2781</v>
      </c>
      <c r="DE103">
        <v>154</v>
      </c>
      <c r="DF103">
        <v>9284</v>
      </c>
      <c r="DG103">
        <v>2005</v>
      </c>
      <c r="DH103">
        <v>1059</v>
      </c>
      <c r="DI103">
        <v>5840</v>
      </c>
      <c r="DJ103">
        <v>4565</v>
      </c>
      <c r="DK103">
        <v>1133</v>
      </c>
      <c r="DL103">
        <v>3023</v>
      </c>
      <c r="DM103">
        <v>10380</v>
      </c>
      <c r="DN103">
        <v>15648</v>
      </c>
      <c r="DO103">
        <v>5659</v>
      </c>
      <c r="DP103">
        <v>4074</v>
      </c>
      <c r="DQ103">
        <v>6757</v>
      </c>
      <c r="DR103">
        <v>1394</v>
      </c>
      <c r="DS103">
        <v>1210</v>
      </c>
      <c r="DT103">
        <v>6141</v>
      </c>
      <c r="DU103">
        <v>45945</v>
      </c>
      <c r="DV103">
        <v>17213</v>
      </c>
      <c r="DW103">
        <v>7658</v>
      </c>
      <c r="DX103">
        <v>3843</v>
      </c>
      <c r="DY103">
        <v>1837</v>
      </c>
      <c r="DZ103">
        <v>8764</v>
      </c>
      <c r="EA103">
        <v>610</v>
      </c>
      <c r="EB103">
        <v>5066</v>
      </c>
      <c r="EC103">
        <v>16125</v>
      </c>
      <c r="ED103">
        <v>2726</v>
      </c>
      <c r="EE103">
        <v>7403</v>
      </c>
      <c r="EF103">
        <v>15604</v>
      </c>
      <c r="EI103">
        <v>72020</v>
      </c>
      <c r="EJ103">
        <v>61122</v>
      </c>
      <c r="EK103">
        <v>2147</v>
      </c>
      <c r="EL103">
        <v>2002</v>
      </c>
      <c r="EM103">
        <v>2776</v>
      </c>
      <c r="EN103">
        <v>2620</v>
      </c>
      <c r="EO103">
        <v>2120</v>
      </c>
      <c r="EP103">
        <v>8532</v>
      </c>
      <c r="EQ103">
        <v>43507</v>
      </c>
      <c r="ER103">
        <v>45945</v>
      </c>
      <c r="ES103">
        <v>4797</v>
      </c>
      <c r="ET103">
        <v>18898</v>
      </c>
      <c r="EU103">
        <v>13935</v>
      </c>
      <c r="EV103">
        <v>5152</v>
      </c>
      <c r="EW103">
        <v>22250</v>
      </c>
      <c r="EX103">
        <v>45945</v>
      </c>
    </row>
    <row r="104" spans="1:154" x14ac:dyDescent="0.2">
      <c r="A104" t="s">
        <v>441</v>
      </c>
      <c r="B104" t="s">
        <v>419</v>
      </c>
      <c r="H104">
        <v>135138</v>
      </c>
      <c r="I104">
        <v>6756</v>
      </c>
      <c r="J104">
        <v>11086</v>
      </c>
      <c r="K104">
        <v>1641</v>
      </c>
      <c r="L104">
        <v>7486</v>
      </c>
      <c r="M104">
        <v>1046</v>
      </c>
      <c r="N104">
        <v>33401</v>
      </c>
      <c r="O104">
        <v>2696</v>
      </c>
      <c r="P104">
        <v>88616</v>
      </c>
      <c r="Q104">
        <v>2404</v>
      </c>
      <c r="R104">
        <v>24059</v>
      </c>
      <c r="S104">
        <v>599</v>
      </c>
      <c r="T104">
        <v>88926</v>
      </c>
      <c r="U104">
        <v>3436</v>
      </c>
      <c r="V104">
        <v>506</v>
      </c>
      <c r="W104">
        <v>55</v>
      </c>
      <c r="X104">
        <v>4190</v>
      </c>
      <c r="Y104">
        <v>285</v>
      </c>
      <c r="Z104">
        <v>7388</v>
      </c>
      <c r="AA104">
        <v>1772</v>
      </c>
      <c r="AB104">
        <v>10040</v>
      </c>
      <c r="AC104">
        <v>609</v>
      </c>
      <c r="AD104">
        <v>12558</v>
      </c>
      <c r="AE104">
        <v>2063</v>
      </c>
      <c r="AF104">
        <v>23098</v>
      </c>
      <c r="AG104">
        <v>542</v>
      </c>
      <c r="AH104">
        <v>113290</v>
      </c>
      <c r="AI104">
        <v>4120</v>
      </c>
      <c r="AJ104">
        <v>21848</v>
      </c>
      <c r="AK104">
        <v>2636</v>
      </c>
      <c r="AL104">
        <v>14196</v>
      </c>
      <c r="AM104">
        <v>676</v>
      </c>
      <c r="AN104">
        <v>7652</v>
      </c>
      <c r="AO104">
        <v>1960</v>
      </c>
      <c r="AP104">
        <v>63989</v>
      </c>
      <c r="AQ104">
        <v>3444</v>
      </c>
      <c r="AR104">
        <v>71149</v>
      </c>
      <c r="AS104">
        <v>3312</v>
      </c>
      <c r="AT104">
        <v>14777</v>
      </c>
      <c r="AU104">
        <v>461</v>
      </c>
      <c r="AV104">
        <v>120361</v>
      </c>
      <c r="AW104">
        <v>6295</v>
      </c>
      <c r="AX104">
        <v>5099</v>
      </c>
      <c r="AY104">
        <v>782</v>
      </c>
      <c r="AZ104">
        <v>18039</v>
      </c>
      <c r="BA104">
        <v>1327</v>
      </c>
      <c r="BB104">
        <v>24659</v>
      </c>
      <c r="BC104">
        <v>809</v>
      </c>
      <c r="BD104">
        <v>46522</v>
      </c>
      <c r="BE104">
        <v>1829</v>
      </c>
      <c r="BF104">
        <v>12599</v>
      </c>
      <c r="BG104">
        <v>992</v>
      </c>
      <c r="BH104">
        <v>70013</v>
      </c>
      <c r="BI104">
        <v>4086</v>
      </c>
      <c r="BJ104">
        <v>66190</v>
      </c>
      <c r="BK104">
        <v>3299</v>
      </c>
      <c r="BL104">
        <v>3823</v>
      </c>
      <c r="BM104">
        <v>787</v>
      </c>
      <c r="BN104">
        <v>54705</v>
      </c>
      <c r="BO104">
        <v>1959</v>
      </c>
      <c r="BP104">
        <v>15930</v>
      </c>
      <c r="BQ104">
        <v>1838</v>
      </c>
      <c r="BR104">
        <v>11977</v>
      </c>
      <c r="BS104">
        <v>1281</v>
      </c>
      <c r="BT104">
        <v>31065</v>
      </c>
      <c r="BU104">
        <v>1153</v>
      </c>
      <c r="BV104">
        <v>82612</v>
      </c>
      <c r="BW104">
        <v>5078</v>
      </c>
      <c r="BX104">
        <v>21461</v>
      </c>
      <c r="BY104">
        <v>525</v>
      </c>
      <c r="BZ104">
        <v>8882</v>
      </c>
      <c r="CA104">
        <v>242</v>
      </c>
      <c r="CB104">
        <v>22183</v>
      </c>
      <c r="CC104">
        <v>911</v>
      </c>
      <c r="CD104">
        <v>9754</v>
      </c>
      <c r="CE104">
        <v>856</v>
      </c>
      <c r="CF104">
        <v>13477</v>
      </c>
      <c r="CG104">
        <v>1288</v>
      </c>
      <c r="CH104">
        <v>17788</v>
      </c>
      <c r="CI104">
        <v>1220</v>
      </c>
      <c r="CJ104">
        <v>19083</v>
      </c>
      <c r="CK104">
        <v>1128</v>
      </c>
      <c r="CL104">
        <v>22510</v>
      </c>
      <c r="CM104">
        <v>586</v>
      </c>
      <c r="CN104">
        <v>21461</v>
      </c>
      <c r="CO104">
        <v>525</v>
      </c>
      <c r="CP104">
        <v>6756</v>
      </c>
      <c r="CQ104">
        <v>128382</v>
      </c>
      <c r="CR104">
        <v>108195</v>
      </c>
      <c r="CS104">
        <v>40489</v>
      </c>
      <c r="CT104">
        <v>105953</v>
      </c>
      <c r="CU104">
        <v>23275</v>
      </c>
      <c r="CV104">
        <v>6540</v>
      </c>
      <c r="CW104">
        <v>9401</v>
      </c>
      <c r="CX104">
        <v>3725</v>
      </c>
      <c r="CY104">
        <v>4276</v>
      </c>
      <c r="CZ104">
        <v>1121</v>
      </c>
      <c r="DA104">
        <v>2487</v>
      </c>
      <c r="DB104">
        <v>866</v>
      </c>
      <c r="DC104">
        <v>7111</v>
      </c>
      <c r="DD104">
        <v>828</v>
      </c>
      <c r="DE104">
        <v>257</v>
      </c>
      <c r="DF104">
        <v>3186</v>
      </c>
      <c r="DG104">
        <v>1626</v>
      </c>
      <c r="DH104">
        <v>869</v>
      </c>
      <c r="DI104">
        <v>5424</v>
      </c>
      <c r="DJ104">
        <v>3994</v>
      </c>
      <c r="DK104">
        <v>1720</v>
      </c>
      <c r="DL104">
        <v>3811</v>
      </c>
      <c r="DM104">
        <v>12974</v>
      </c>
      <c r="DN104">
        <v>18373</v>
      </c>
      <c r="DO104">
        <v>4658</v>
      </c>
      <c r="DP104">
        <v>4236</v>
      </c>
      <c r="DQ104">
        <v>12711</v>
      </c>
      <c r="DR104">
        <v>1923</v>
      </c>
      <c r="DS104">
        <v>948</v>
      </c>
      <c r="DT104">
        <v>4083</v>
      </c>
      <c r="DU104">
        <v>50391</v>
      </c>
      <c r="DV104">
        <v>23365</v>
      </c>
      <c r="DW104">
        <v>8653</v>
      </c>
      <c r="DX104">
        <v>3084</v>
      </c>
      <c r="DY104">
        <v>1123</v>
      </c>
      <c r="DZ104">
        <v>7740</v>
      </c>
      <c r="EA104">
        <v>729</v>
      </c>
      <c r="EB104">
        <v>5191</v>
      </c>
      <c r="EC104">
        <v>16202</v>
      </c>
      <c r="ED104">
        <v>3076</v>
      </c>
      <c r="EE104">
        <v>8465</v>
      </c>
      <c r="EF104">
        <v>15802</v>
      </c>
      <c r="EI104">
        <v>107804</v>
      </c>
      <c r="EJ104">
        <v>26175</v>
      </c>
      <c r="EK104">
        <v>908</v>
      </c>
      <c r="EL104">
        <v>1177</v>
      </c>
      <c r="EM104">
        <v>2063</v>
      </c>
      <c r="EN104">
        <v>1147</v>
      </c>
      <c r="EO104">
        <v>363</v>
      </c>
      <c r="EP104">
        <v>4725</v>
      </c>
      <c r="EQ104">
        <v>48681</v>
      </c>
      <c r="ER104">
        <v>50391</v>
      </c>
      <c r="ES104">
        <v>2191</v>
      </c>
      <c r="ET104">
        <v>15309</v>
      </c>
      <c r="EU104">
        <v>18032</v>
      </c>
      <c r="EV104">
        <v>9271</v>
      </c>
      <c r="EW104">
        <v>32891</v>
      </c>
      <c r="EX104">
        <v>50391</v>
      </c>
    </row>
    <row r="105" spans="1:154" x14ac:dyDescent="0.2">
      <c r="A105" t="s">
        <v>442</v>
      </c>
      <c r="B105" t="s">
        <v>419</v>
      </c>
      <c r="H105">
        <v>130703</v>
      </c>
      <c r="I105">
        <v>10074</v>
      </c>
      <c r="J105">
        <v>17898</v>
      </c>
      <c r="K105">
        <v>2799</v>
      </c>
      <c r="L105">
        <v>11958</v>
      </c>
      <c r="M105">
        <v>1574</v>
      </c>
      <c r="N105">
        <v>46585</v>
      </c>
      <c r="O105">
        <v>4922</v>
      </c>
      <c r="P105">
        <v>65415</v>
      </c>
      <c r="Q105">
        <v>2325</v>
      </c>
      <c r="R105">
        <v>8085</v>
      </c>
      <c r="S105">
        <v>350</v>
      </c>
      <c r="T105">
        <v>97220</v>
      </c>
      <c r="U105">
        <v>5568</v>
      </c>
      <c r="V105">
        <v>615</v>
      </c>
      <c r="W105">
        <v>184</v>
      </c>
      <c r="X105">
        <v>3182</v>
      </c>
      <c r="Y105">
        <v>196</v>
      </c>
      <c r="Z105">
        <v>13207</v>
      </c>
      <c r="AA105">
        <v>3181</v>
      </c>
      <c r="AB105">
        <v>8213</v>
      </c>
      <c r="AC105">
        <v>595</v>
      </c>
      <c r="AD105">
        <v>19321</v>
      </c>
      <c r="AE105">
        <v>4200</v>
      </c>
      <c r="AF105">
        <v>6924</v>
      </c>
      <c r="AG105">
        <v>219</v>
      </c>
      <c r="AH105">
        <v>104425</v>
      </c>
      <c r="AI105">
        <v>5503</v>
      </c>
      <c r="AJ105">
        <v>26278</v>
      </c>
      <c r="AK105">
        <v>4571</v>
      </c>
      <c r="AL105">
        <v>14067</v>
      </c>
      <c r="AM105">
        <v>881</v>
      </c>
      <c r="AN105">
        <v>12211</v>
      </c>
      <c r="AO105">
        <v>3690</v>
      </c>
      <c r="AP105">
        <v>62919</v>
      </c>
      <c r="AQ105">
        <v>5815</v>
      </c>
      <c r="AR105">
        <v>67784</v>
      </c>
      <c r="AS105">
        <v>4259</v>
      </c>
      <c r="AT105">
        <v>15121</v>
      </c>
      <c r="AU105">
        <v>384</v>
      </c>
      <c r="AV105">
        <v>115582</v>
      </c>
      <c r="AW105">
        <v>9690</v>
      </c>
      <c r="AX105">
        <v>9760</v>
      </c>
      <c r="AY105">
        <v>1804</v>
      </c>
      <c r="AZ105">
        <v>24471</v>
      </c>
      <c r="BA105">
        <v>2047</v>
      </c>
      <c r="BB105">
        <v>23201</v>
      </c>
      <c r="BC105">
        <v>1352</v>
      </c>
      <c r="BD105">
        <v>33299</v>
      </c>
      <c r="BE105">
        <v>1403</v>
      </c>
      <c r="BF105">
        <v>11955</v>
      </c>
      <c r="BG105">
        <v>1933</v>
      </c>
      <c r="BH105">
        <v>67046</v>
      </c>
      <c r="BI105">
        <v>5591</v>
      </c>
      <c r="BJ105">
        <v>62290</v>
      </c>
      <c r="BK105">
        <v>4660</v>
      </c>
      <c r="BL105">
        <v>4756</v>
      </c>
      <c r="BM105">
        <v>931</v>
      </c>
      <c r="BN105">
        <v>49848</v>
      </c>
      <c r="BO105">
        <v>3086</v>
      </c>
      <c r="BP105">
        <v>17307</v>
      </c>
      <c r="BQ105">
        <v>2443</v>
      </c>
      <c r="BR105">
        <v>11846</v>
      </c>
      <c r="BS105">
        <v>1995</v>
      </c>
      <c r="BT105">
        <v>30078</v>
      </c>
      <c r="BU105">
        <v>2307</v>
      </c>
      <c r="BV105">
        <v>79001</v>
      </c>
      <c r="BW105">
        <v>7524</v>
      </c>
      <c r="BX105">
        <v>21624</v>
      </c>
      <c r="BY105">
        <v>243</v>
      </c>
      <c r="BZ105">
        <v>8957</v>
      </c>
      <c r="CA105">
        <v>369</v>
      </c>
      <c r="CB105">
        <v>21121</v>
      </c>
      <c r="CC105">
        <v>1938</v>
      </c>
      <c r="CD105">
        <v>9894</v>
      </c>
      <c r="CE105">
        <v>1161</v>
      </c>
      <c r="CF105">
        <v>14980</v>
      </c>
      <c r="CG105">
        <v>1869</v>
      </c>
      <c r="CH105">
        <v>18201</v>
      </c>
      <c r="CI105">
        <v>2140</v>
      </c>
      <c r="CJ105">
        <v>19309</v>
      </c>
      <c r="CK105">
        <v>1436</v>
      </c>
      <c r="CL105">
        <v>16617</v>
      </c>
      <c r="CM105">
        <v>918</v>
      </c>
      <c r="CN105">
        <v>21624</v>
      </c>
      <c r="CO105">
        <v>243</v>
      </c>
      <c r="CP105">
        <v>10074</v>
      </c>
      <c r="CQ105">
        <v>120629</v>
      </c>
      <c r="CR105">
        <v>89788</v>
      </c>
      <c r="CS105">
        <v>48689</v>
      </c>
      <c r="CT105">
        <v>94847</v>
      </c>
      <c r="CU105">
        <v>29151</v>
      </c>
      <c r="CV105">
        <v>11275</v>
      </c>
      <c r="CW105">
        <v>15447</v>
      </c>
      <c r="CX105">
        <v>7987</v>
      </c>
      <c r="CY105">
        <v>5650</v>
      </c>
      <c r="CZ105">
        <v>1737</v>
      </c>
      <c r="DA105">
        <v>1587</v>
      </c>
      <c r="DB105">
        <v>570</v>
      </c>
      <c r="DC105">
        <v>6467</v>
      </c>
      <c r="DD105">
        <v>981</v>
      </c>
      <c r="DE105">
        <v>110</v>
      </c>
      <c r="DF105">
        <v>4312</v>
      </c>
      <c r="DG105">
        <v>1650</v>
      </c>
      <c r="DH105">
        <v>811</v>
      </c>
      <c r="DI105">
        <v>5476</v>
      </c>
      <c r="DJ105">
        <v>5148</v>
      </c>
      <c r="DK105">
        <v>1289</v>
      </c>
      <c r="DL105">
        <v>3004</v>
      </c>
      <c r="DM105">
        <v>11237</v>
      </c>
      <c r="DN105">
        <v>15947</v>
      </c>
      <c r="DO105">
        <v>6018</v>
      </c>
      <c r="DP105">
        <v>3818</v>
      </c>
      <c r="DQ105">
        <v>9933</v>
      </c>
      <c r="DR105">
        <v>2090</v>
      </c>
      <c r="DS105">
        <v>1404</v>
      </c>
      <c r="DT105">
        <v>6925</v>
      </c>
      <c r="DU105">
        <v>50031</v>
      </c>
      <c r="DV105">
        <v>17934</v>
      </c>
      <c r="DW105">
        <v>7335</v>
      </c>
      <c r="DX105">
        <v>2533</v>
      </c>
      <c r="DY105">
        <v>1059</v>
      </c>
      <c r="DZ105">
        <v>9545</v>
      </c>
      <c r="EA105">
        <v>748</v>
      </c>
      <c r="EB105">
        <v>6072</v>
      </c>
      <c r="EC105">
        <v>20019</v>
      </c>
      <c r="ED105">
        <v>3956</v>
      </c>
      <c r="EE105">
        <v>9512</v>
      </c>
      <c r="EF105">
        <v>15587</v>
      </c>
      <c r="EI105">
        <v>91037</v>
      </c>
      <c r="EJ105">
        <v>39571</v>
      </c>
      <c r="EK105">
        <v>1859</v>
      </c>
      <c r="EL105">
        <v>1876</v>
      </c>
      <c r="EM105">
        <v>2388</v>
      </c>
      <c r="EN105">
        <v>2307</v>
      </c>
      <c r="EO105">
        <v>1195</v>
      </c>
      <c r="EP105">
        <v>6916</v>
      </c>
      <c r="EQ105">
        <v>46517</v>
      </c>
      <c r="ER105">
        <v>50031</v>
      </c>
      <c r="ES105">
        <v>4838</v>
      </c>
      <c r="ET105">
        <v>18566</v>
      </c>
      <c r="EU105">
        <v>15009</v>
      </c>
      <c r="EV105">
        <v>7809</v>
      </c>
      <c r="EW105">
        <v>26627</v>
      </c>
      <c r="EX105">
        <v>50031</v>
      </c>
    </row>
    <row r="106" spans="1:154" x14ac:dyDescent="0.2">
      <c r="A106" t="s">
        <v>443</v>
      </c>
      <c r="B106" t="s">
        <v>419</v>
      </c>
      <c r="H106">
        <v>128031</v>
      </c>
      <c r="I106">
        <v>8161</v>
      </c>
      <c r="J106">
        <v>17482</v>
      </c>
      <c r="K106">
        <v>1531</v>
      </c>
      <c r="L106">
        <v>12739</v>
      </c>
      <c r="M106">
        <v>1045</v>
      </c>
      <c r="N106">
        <v>43419</v>
      </c>
      <c r="O106">
        <v>4135</v>
      </c>
      <c r="P106">
        <v>66748</v>
      </c>
      <c r="Q106">
        <v>2489</v>
      </c>
      <c r="R106">
        <v>7332</v>
      </c>
      <c r="S106">
        <v>527</v>
      </c>
      <c r="T106">
        <v>103111</v>
      </c>
      <c r="U106">
        <v>4348</v>
      </c>
      <c r="V106">
        <v>615</v>
      </c>
      <c r="W106">
        <v>42</v>
      </c>
      <c r="X106">
        <v>2005</v>
      </c>
      <c r="Y106">
        <v>166</v>
      </c>
      <c r="Z106">
        <v>6319</v>
      </c>
      <c r="AA106">
        <v>2174</v>
      </c>
      <c r="AB106">
        <v>8565</v>
      </c>
      <c r="AC106">
        <v>904</v>
      </c>
      <c r="AD106">
        <v>12053</v>
      </c>
      <c r="AE106">
        <v>3131</v>
      </c>
      <c r="AF106">
        <v>5953</v>
      </c>
      <c r="AG106">
        <v>166</v>
      </c>
      <c r="AH106">
        <v>111145</v>
      </c>
      <c r="AI106">
        <v>4359</v>
      </c>
      <c r="AJ106">
        <v>16886</v>
      </c>
      <c r="AK106">
        <v>3802</v>
      </c>
      <c r="AL106">
        <v>9750</v>
      </c>
      <c r="AM106">
        <v>1120</v>
      </c>
      <c r="AN106">
        <v>7136</v>
      </c>
      <c r="AO106">
        <v>2682</v>
      </c>
      <c r="AP106">
        <v>58263</v>
      </c>
      <c r="AQ106">
        <v>4466</v>
      </c>
      <c r="AR106">
        <v>69768</v>
      </c>
      <c r="AS106">
        <v>3695</v>
      </c>
      <c r="AT106">
        <v>16255</v>
      </c>
      <c r="AU106">
        <v>635</v>
      </c>
      <c r="AV106">
        <v>111776</v>
      </c>
      <c r="AW106">
        <v>7526</v>
      </c>
      <c r="AX106">
        <v>8166</v>
      </c>
      <c r="AY106">
        <v>1570</v>
      </c>
      <c r="AZ106">
        <v>26717</v>
      </c>
      <c r="BA106">
        <v>2037</v>
      </c>
      <c r="BB106">
        <v>24578</v>
      </c>
      <c r="BC106">
        <v>1143</v>
      </c>
      <c r="BD106">
        <v>31246</v>
      </c>
      <c r="BE106">
        <v>1150</v>
      </c>
      <c r="BF106">
        <v>13592</v>
      </c>
      <c r="BG106">
        <v>1795</v>
      </c>
      <c r="BH106">
        <v>65402</v>
      </c>
      <c r="BI106">
        <v>5000</v>
      </c>
      <c r="BJ106">
        <v>60876</v>
      </c>
      <c r="BK106">
        <v>4262</v>
      </c>
      <c r="BL106">
        <v>4526</v>
      </c>
      <c r="BM106">
        <v>738</v>
      </c>
      <c r="BN106">
        <v>49366</v>
      </c>
      <c r="BO106">
        <v>3153</v>
      </c>
      <c r="BP106">
        <v>16010</v>
      </c>
      <c r="BQ106">
        <v>1707</v>
      </c>
      <c r="BR106">
        <v>13618</v>
      </c>
      <c r="BS106">
        <v>1935</v>
      </c>
      <c r="BT106">
        <v>28464</v>
      </c>
      <c r="BU106">
        <v>1110</v>
      </c>
      <c r="BV106">
        <v>78994</v>
      </c>
      <c r="BW106">
        <v>6795</v>
      </c>
      <c r="BX106">
        <v>20573</v>
      </c>
      <c r="BY106">
        <v>256</v>
      </c>
      <c r="BZ106">
        <v>9106</v>
      </c>
      <c r="CA106">
        <v>335</v>
      </c>
      <c r="CB106">
        <v>19358</v>
      </c>
      <c r="CC106">
        <v>775</v>
      </c>
      <c r="CD106">
        <v>8860</v>
      </c>
      <c r="CE106">
        <v>1151</v>
      </c>
      <c r="CF106">
        <v>16690</v>
      </c>
      <c r="CG106">
        <v>1652</v>
      </c>
      <c r="CH106">
        <v>16093</v>
      </c>
      <c r="CI106">
        <v>1322</v>
      </c>
      <c r="CJ106">
        <v>17264</v>
      </c>
      <c r="CK106">
        <v>1407</v>
      </c>
      <c r="CL106">
        <v>20087</v>
      </c>
      <c r="CM106">
        <v>1263</v>
      </c>
      <c r="CN106">
        <v>20573</v>
      </c>
      <c r="CO106">
        <v>256</v>
      </c>
      <c r="CP106">
        <v>8161</v>
      </c>
      <c r="CQ106">
        <v>119870</v>
      </c>
      <c r="CR106">
        <v>91468</v>
      </c>
      <c r="CS106">
        <v>49318</v>
      </c>
      <c r="CT106">
        <v>105683</v>
      </c>
      <c r="CU106">
        <v>17888</v>
      </c>
      <c r="CV106">
        <v>6792</v>
      </c>
      <c r="CW106">
        <v>9778</v>
      </c>
      <c r="CX106">
        <v>5006</v>
      </c>
      <c r="CY106">
        <v>2693</v>
      </c>
      <c r="CZ106">
        <v>466</v>
      </c>
      <c r="DA106">
        <v>1599</v>
      </c>
      <c r="DB106">
        <v>660</v>
      </c>
      <c r="DC106">
        <v>3818</v>
      </c>
      <c r="DD106">
        <v>660</v>
      </c>
      <c r="DE106">
        <v>182</v>
      </c>
      <c r="DF106">
        <v>3356</v>
      </c>
      <c r="DG106">
        <v>903</v>
      </c>
      <c r="DH106">
        <v>485</v>
      </c>
      <c r="DI106">
        <v>5284</v>
      </c>
      <c r="DJ106">
        <v>5399</v>
      </c>
      <c r="DK106">
        <v>1319</v>
      </c>
      <c r="DL106">
        <v>3399</v>
      </c>
      <c r="DM106">
        <v>9220</v>
      </c>
      <c r="DN106">
        <v>14711</v>
      </c>
      <c r="DO106">
        <v>4807</v>
      </c>
      <c r="DP106">
        <v>3296</v>
      </c>
      <c r="DQ106">
        <v>13740</v>
      </c>
      <c r="DR106">
        <v>2839</v>
      </c>
      <c r="DS106">
        <v>1122</v>
      </c>
      <c r="DT106">
        <v>7672</v>
      </c>
      <c r="DU106">
        <v>51834</v>
      </c>
      <c r="DV106">
        <v>17322</v>
      </c>
      <c r="DW106">
        <v>5822</v>
      </c>
      <c r="DX106">
        <v>2033</v>
      </c>
      <c r="DY106">
        <v>836</v>
      </c>
      <c r="DZ106">
        <v>9363</v>
      </c>
      <c r="EA106">
        <v>631</v>
      </c>
      <c r="EB106">
        <v>5934</v>
      </c>
      <c r="EC106">
        <v>23116</v>
      </c>
      <c r="ED106">
        <v>3670</v>
      </c>
      <c r="EE106">
        <v>11670</v>
      </c>
      <c r="EF106">
        <v>14293</v>
      </c>
      <c r="EI106">
        <v>89213</v>
      </c>
      <c r="EJ106">
        <v>39862</v>
      </c>
      <c r="EK106">
        <v>1272</v>
      </c>
      <c r="EL106">
        <v>2010</v>
      </c>
      <c r="EM106">
        <v>2036</v>
      </c>
      <c r="EN106">
        <v>1813</v>
      </c>
      <c r="EO106">
        <v>1598</v>
      </c>
      <c r="EP106">
        <v>7715</v>
      </c>
      <c r="EQ106">
        <v>48105</v>
      </c>
      <c r="ER106">
        <v>51834</v>
      </c>
      <c r="ES106">
        <v>5039</v>
      </c>
      <c r="ET106">
        <v>19703</v>
      </c>
      <c r="EU106">
        <v>16351</v>
      </c>
      <c r="EV106">
        <v>6685</v>
      </c>
      <c r="EW106">
        <v>27092</v>
      </c>
      <c r="EX106">
        <v>51834</v>
      </c>
    </row>
    <row r="107" spans="1:154" x14ac:dyDescent="0.2">
      <c r="A107" t="s">
        <v>444</v>
      </c>
      <c r="B107" t="s">
        <v>419</v>
      </c>
      <c r="H107">
        <v>136365</v>
      </c>
      <c r="I107">
        <v>12565</v>
      </c>
      <c r="J107">
        <v>14160</v>
      </c>
      <c r="K107">
        <v>2145</v>
      </c>
      <c r="L107">
        <v>10429</v>
      </c>
      <c r="M107">
        <v>1476</v>
      </c>
      <c r="N107">
        <v>51517</v>
      </c>
      <c r="O107">
        <v>7332</v>
      </c>
      <c r="P107">
        <v>69634</v>
      </c>
      <c r="Q107">
        <v>2751</v>
      </c>
      <c r="R107">
        <v>11871</v>
      </c>
      <c r="S107">
        <v>1082</v>
      </c>
      <c r="T107">
        <v>92217</v>
      </c>
      <c r="U107">
        <v>4129</v>
      </c>
      <c r="V107">
        <v>1081</v>
      </c>
      <c r="W107">
        <v>197</v>
      </c>
      <c r="X107">
        <v>4478</v>
      </c>
      <c r="Y107">
        <v>206</v>
      </c>
      <c r="Z107">
        <v>17375</v>
      </c>
      <c r="AA107">
        <v>5831</v>
      </c>
      <c r="AB107">
        <v>9272</v>
      </c>
      <c r="AC107">
        <v>1120</v>
      </c>
      <c r="AD107">
        <v>24714</v>
      </c>
      <c r="AE107">
        <v>7251</v>
      </c>
      <c r="AF107">
        <v>9421</v>
      </c>
      <c r="AG107">
        <v>661</v>
      </c>
      <c r="AH107">
        <v>114182</v>
      </c>
      <c r="AI107">
        <v>6385</v>
      </c>
      <c r="AJ107">
        <v>22183</v>
      </c>
      <c r="AK107">
        <v>6180</v>
      </c>
      <c r="AL107">
        <v>10457</v>
      </c>
      <c r="AM107">
        <v>940</v>
      </c>
      <c r="AN107">
        <v>11726</v>
      </c>
      <c r="AO107">
        <v>5240</v>
      </c>
      <c r="AP107">
        <v>64841</v>
      </c>
      <c r="AQ107">
        <v>6904</v>
      </c>
      <c r="AR107">
        <v>71524</v>
      </c>
      <c r="AS107">
        <v>5661</v>
      </c>
      <c r="AT107">
        <v>15339</v>
      </c>
      <c r="AU107">
        <v>299</v>
      </c>
      <c r="AV107">
        <v>121026</v>
      </c>
      <c r="AW107">
        <v>12266</v>
      </c>
      <c r="AX107">
        <v>9732</v>
      </c>
      <c r="AY107">
        <v>2896</v>
      </c>
      <c r="AZ107">
        <v>26456</v>
      </c>
      <c r="BA107">
        <v>2692</v>
      </c>
      <c r="BB107">
        <v>27326</v>
      </c>
      <c r="BC107">
        <v>1643</v>
      </c>
      <c r="BD107">
        <v>34091</v>
      </c>
      <c r="BE107">
        <v>1046</v>
      </c>
      <c r="BF107">
        <v>12756</v>
      </c>
      <c r="BG107">
        <v>2154</v>
      </c>
      <c r="BH107">
        <v>69897</v>
      </c>
      <c r="BI107">
        <v>7726</v>
      </c>
      <c r="BJ107">
        <v>65189</v>
      </c>
      <c r="BK107">
        <v>6496</v>
      </c>
      <c r="BL107">
        <v>4708</v>
      </c>
      <c r="BM107">
        <v>1230</v>
      </c>
      <c r="BN107">
        <v>52331</v>
      </c>
      <c r="BO107">
        <v>4639</v>
      </c>
      <c r="BP107">
        <v>16718</v>
      </c>
      <c r="BQ107">
        <v>2804</v>
      </c>
      <c r="BR107">
        <v>13604</v>
      </c>
      <c r="BS107">
        <v>2437</v>
      </c>
      <c r="BT107">
        <v>28869</v>
      </c>
      <c r="BU107">
        <v>2399</v>
      </c>
      <c r="BV107">
        <v>82653</v>
      </c>
      <c r="BW107">
        <v>9880</v>
      </c>
      <c r="BX107">
        <v>24843</v>
      </c>
      <c r="BY107">
        <v>286</v>
      </c>
      <c r="BZ107">
        <v>9620</v>
      </c>
      <c r="CA107">
        <v>984</v>
      </c>
      <c r="CB107">
        <v>19249</v>
      </c>
      <c r="CC107">
        <v>1415</v>
      </c>
      <c r="CD107">
        <v>9891</v>
      </c>
      <c r="CE107">
        <v>1889</v>
      </c>
      <c r="CF107">
        <v>16312</v>
      </c>
      <c r="CG107">
        <v>2216</v>
      </c>
      <c r="CH107">
        <v>17474</v>
      </c>
      <c r="CI107">
        <v>2347</v>
      </c>
      <c r="CJ107">
        <v>18234</v>
      </c>
      <c r="CK107">
        <v>1844</v>
      </c>
      <c r="CL107">
        <v>20742</v>
      </c>
      <c r="CM107">
        <v>1584</v>
      </c>
      <c r="CN107">
        <v>24843</v>
      </c>
      <c r="CO107">
        <v>286</v>
      </c>
      <c r="CP107">
        <v>12565</v>
      </c>
      <c r="CQ107">
        <v>123800</v>
      </c>
      <c r="CR107">
        <v>97431</v>
      </c>
      <c r="CS107">
        <v>49219</v>
      </c>
      <c r="CT107">
        <v>101507</v>
      </c>
      <c r="CU107">
        <v>28734</v>
      </c>
      <c r="CV107">
        <v>12773</v>
      </c>
      <c r="CW107">
        <v>20484</v>
      </c>
      <c r="CX107">
        <v>10733</v>
      </c>
      <c r="CY107">
        <v>2367</v>
      </c>
      <c r="CZ107">
        <v>613</v>
      </c>
      <c r="DA107">
        <v>3230</v>
      </c>
      <c r="DB107">
        <v>863</v>
      </c>
      <c r="DC107">
        <v>2653</v>
      </c>
      <c r="DD107">
        <v>564</v>
      </c>
      <c r="DE107">
        <v>138</v>
      </c>
      <c r="DF107">
        <v>6844</v>
      </c>
      <c r="DG107">
        <v>1353</v>
      </c>
      <c r="DH107">
        <v>642</v>
      </c>
      <c r="DI107">
        <v>5543</v>
      </c>
      <c r="DJ107">
        <v>5401</v>
      </c>
      <c r="DK107">
        <v>1496</v>
      </c>
      <c r="DL107">
        <v>3795</v>
      </c>
      <c r="DM107">
        <v>12557</v>
      </c>
      <c r="DN107">
        <v>13257</v>
      </c>
      <c r="DO107">
        <v>6102</v>
      </c>
      <c r="DP107">
        <v>3655</v>
      </c>
      <c r="DQ107">
        <v>11220</v>
      </c>
      <c r="DR107">
        <v>2191</v>
      </c>
      <c r="DS107">
        <v>1353</v>
      </c>
      <c r="DT107">
        <v>6071</v>
      </c>
      <c r="DU107">
        <v>52724</v>
      </c>
      <c r="DV107">
        <v>19663</v>
      </c>
      <c r="DW107">
        <v>6093</v>
      </c>
      <c r="DX107">
        <v>2910</v>
      </c>
      <c r="DY107">
        <v>956</v>
      </c>
      <c r="DZ107">
        <v>10774</v>
      </c>
      <c r="EA107">
        <v>822</v>
      </c>
      <c r="EB107">
        <v>7187</v>
      </c>
      <c r="EC107">
        <v>19377</v>
      </c>
      <c r="ED107">
        <v>2384</v>
      </c>
      <c r="EE107">
        <v>10007</v>
      </c>
      <c r="EF107">
        <v>13914</v>
      </c>
      <c r="EI107">
        <v>101246</v>
      </c>
      <c r="EJ107">
        <v>35744</v>
      </c>
      <c r="EK107">
        <v>1077</v>
      </c>
      <c r="EL107">
        <v>1928</v>
      </c>
      <c r="EM107">
        <v>2089</v>
      </c>
      <c r="EN107">
        <v>2319</v>
      </c>
      <c r="EO107">
        <v>1834</v>
      </c>
      <c r="EP107">
        <v>6496</v>
      </c>
      <c r="EQ107">
        <v>49438</v>
      </c>
      <c r="ER107">
        <v>52724</v>
      </c>
      <c r="ES107">
        <v>3901</v>
      </c>
      <c r="ET107">
        <v>19213</v>
      </c>
      <c r="EU107">
        <v>16150</v>
      </c>
      <c r="EV107">
        <v>8569</v>
      </c>
      <c r="EW107">
        <v>29610</v>
      </c>
      <c r="EX107">
        <v>52724</v>
      </c>
    </row>
    <row r="108" spans="1:154" x14ac:dyDescent="0.2">
      <c r="A108" t="s">
        <v>445</v>
      </c>
      <c r="B108" t="s">
        <v>419</v>
      </c>
      <c r="H108">
        <v>134416</v>
      </c>
      <c r="I108">
        <v>5063</v>
      </c>
      <c r="J108">
        <v>10769</v>
      </c>
      <c r="K108">
        <v>1089</v>
      </c>
      <c r="L108">
        <v>7849</v>
      </c>
      <c r="M108">
        <v>736</v>
      </c>
      <c r="N108">
        <v>38771</v>
      </c>
      <c r="O108">
        <v>2174</v>
      </c>
      <c r="P108">
        <v>84632</v>
      </c>
      <c r="Q108">
        <v>1800</v>
      </c>
      <c r="R108">
        <v>65738</v>
      </c>
      <c r="S108">
        <v>1817</v>
      </c>
      <c r="T108">
        <v>49517</v>
      </c>
      <c r="U108">
        <v>2112</v>
      </c>
      <c r="V108">
        <v>423</v>
      </c>
      <c r="W108">
        <v>20</v>
      </c>
      <c r="X108">
        <v>2769</v>
      </c>
      <c r="Y108">
        <v>40</v>
      </c>
      <c r="Z108">
        <v>3478</v>
      </c>
      <c r="AA108">
        <v>534</v>
      </c>
      <c r="AB108">
        <v>12440</v>
      </c>
      <c r="AC108">
        <v>540</v>
      </c>
      <c r="AD108">
        <v>7907</v>
      </c>
      <c r="AE108">
        <v>920</v>
      </c>
      <c r="AF108">
        <v>64311</v>
      </c>
      <c r="AG108">
        <v>1752</v>
      </c>
      <c r="AH108">
        <v>125823</v>
      </c>
      <c r="AI108">
        <v>4120</v>
      </c>
      <c r="AJ108">
        <v>8593</v>
      </c>
      <c r="AK108">
        <v>943</v>
      </c>
      <c r="AL108">
        <v>6024</v>
      </c>
      <c r="AM108">
        <v>272</v>
      </c>
      <c r="AN108">
        <v>2569</v>
      </c>
      <c r="AO108">
        <v>671</v>
      </c>
      <c r="AP108">
        <v>64920</v>
      </c>
      <c r="AQ108">
        <v>2790</v>
      </c>
      <c r="AR108">
        <v>69496</v>
      </c>
      <c r="AS108">
        <v>2273</v>
      </c>
      <c r="AT108">
        <v>15094</v>
      </c>
      <c r="AU108">
        <v>498</v>
      </c>
      <c r="AV108">
        <v>119322</v>
      </c>
      <c r="AW108">
        <v>4565</v>
      </c>
      <c r="AX108">
        <v>5113</v>
      </c>
      <c r="AY108">
        <v>470</v>
      </c>
      <c r="AZ108">
        <v>25054</v>
      </c>
      <c r="BA108">
        <v>1884</v>
      </c>
      <c r="BB108">
        <v>28812</v>
      </c>
      <c r="BC108">
        <v>740</v>
      </c>
      <c r="BD108">
        <v>33108</v>
      </c>
      <c r="BE108">
        <v>544</v>
      </c>
      <c r="BF108">
        <v>14436</v>
      </c>
      <c r="BG108">
        <v>1339</v>
      </c>
      <c r="BH108">
        <v>65864</v>
      </c>
      <c r="BI108">
        <v>2656</v>
      </c>
      <c r="BJ108">
        <v>63729</v>
      </c>
      <c r="BK108">
        <v>2464</v>
      </c>
      <c r="BL108">
        <v>2135</v>
      </c>
      <c r="BM108">
        <v>192</v>
      </c>
      <c r="BN108">
        <v>50488</v>
      </c>
      <c r="BO108">
        <v>1749</v>
      </c>
      <c r="BP108">
        <v>16231</v>
      </c>
      <c r="BQ108">
        <v>1056</v>
      </c>
      <c r="BR108">
        <v>13581</v>
      </c>
      <c r="BS108">
        <v>1190</v>
      </c>
      <c r="BT108">
        <v>32576</v>
      </c>
      <c r="BU108">
        <v>931</v>
      </c>
      <c r="BV108">
        <v>80300</v>
      </c>
      <c r="BW108">
        <v>3995</v>
      </c>
      <c r="BX108">
        <v>21540</v>
      </c>
      <c r="BY108">
        <v>137</v>
      </c>
      <c r="BZ108">
        <v>8718</v>
      </c>
      <c r="CA108">
        <v>94</v>
      </c>
      <c r="CB108">
        <v>23858</v>
      </c>
      <c r="CC108">
        <v>837</v>
      </c>
      <c r="CD108">
        <v>9753</v>
      </c>
      <c r="CE108">
        <v>494</v>
      </c>
      <c r="CF108">
        <v>13369</v>
      </c>
      <c r="CG108">
        <v>1246</v>
      </c>
      <c r="CH108">
        <v>17905</v>
      </c>
      <c r="CI108">
        <v>798</v>
      </c>
      <c r="CJ108">
        <v>18584</v>
      </c>
      <c r="CK108">
        <v>850</v>
      </c>
      <c r="CL108">
        <v>20689</v>
      </c>
      <c r="CM108">
        <v>607</v>
      </c>
      <c r="CN108">
        <v>21540</v>
      </c>
      <c r="CO108">
        <v>137</v>
      </c>
      <c r="CP108">
        <v>5063</v>
      </c>
      <c r="CQ108">
        <v>129353</v>
      </c>
      <c r="CR108">
        <v>111219</v>
      </c>
      <c r="CS108">
        <v>38806</v>
      </c>
      <c r="CT108">
        <v>119530</v>
      </c>
      <c r="CU108">
        <v>10154</v>
      </c>
      <c r="CV108">
        <v>2868</v>
      </c>
      <c r="CW108">
        <v>4578</v>
      </c>
      <c r="CX108">
        <v>1397</v>
      </c>
      <c r="CY108">
        <v>2034</v>
      </c>
      <c r="CZ108">
        <v>407</v>
      </c>
      <c r="DA108">
        <v>1793</v>
      </c>
      <c r="DB108">
        <v>743</v>
      </c>
      <c r="DC108">
        <v>1749</v>
      </c>
      <c r="DD108">
        <v>321</v>
      </c>
      <c r="DE108">
        <v>259</v>
      </c>
      <c r="DF108">
        <v>5634</v>
      </c>
      <c r="DG108">
        <v>2033</v>
      </c>
      <c r="DH108">
        <v>1069</v>
      </c>
      <c r="DI108">
        <v>5755</v>
      </c>
      <c r="DJ108">
        <v>4677</v>
      </c>
      <c r="DK108">
        <v>1090</v>
      </c>
      <c r="DL108">
        <v>2721</v>
      </c>
      <c r="DM108">
        <v>11045</v>
      </c>
      <c r="DN108">
        <v>13519</v>
      </c>
      <c r="DO108">
        <v>5039</v>
      </c>
      <c r="DP108">
        <v>4109</v>
      </c>
      <c r="DQ108">
        <v>13463</v>
      </c>
      <c r="DR108">
        <v>2192</v>
      </c>
      <c r="DS108">
        <v>937</v>
      </c>
      <c r="DT108">
        <v>3273</v>
      </c>
      <c r="DU108">
        <v>48399</v>
      </c>
      <c r="DV108">
        <v>27775</v>
      </c>
      <c r="DW108">
        <v>11026</v>
      </c>
      <c r="DX108">
        <v>2753</v>
      </c>
      <c r="DY108">
        <v>1121</v>
      </c>
      <c r="DZ108">
        <v>6186</v>
      </c>
      <c r="EA108">
        <v>657</v>
      </c>
      <c r="EB108">
        <v>4084</v>
      </c>
      <c r="EC108">
        <v>11685</v>
      </c>
      <c r="ED108">
        <v>2372</v>
      </c>
      <c r="EE108">
        <v>5599</v>
      </c>
      <c r="EF108">
        <v>16913</v>
      </c>
      <c r="EI108">
        <v>119140</v>
      </c>
      <c r="EJ108">
        <v>16702</v>
      </c>
      <c r="EK108">
        <v>655</v>
      </c>
      <c r="EL108">
        <v>707</v>
      </c>
      <c r="EM108">
        <v>650</v>
      </c>
      <c r="EN108">
        <v>1131</v>
      </c>
      <c r="EO108">
        <v>397</v>
      </c>
      <c r="EP108">
        <v>2140</v>
      </c>
      <c r="EQ108">
        <v>45532</v>
      </c>
      <c r="ER108">
        <v>48399</v>
      </c>
      <c r="ES108">
        <v>1601</v>
      </c>
      <c r="ET108">
        <v>10256</v>
      </c>
      <c r="EU108">
        <v>18330</v>
      </c>
      <c r="EV108">
        <v>11260</v>
      </c>
      <c r="EW108">
        <v>36542</v>
      </c>
      <c r="EX108">
        <v>48399</v>
      </c>
    </row>
    <row r="109" spans="1:154" x14ac:dyDescent="0.2">
      <c r="A109" t="s">
        <v>446</v>
      </c>
      <c r="B109" t="s">
        <v>419</v>
      </c>
      <c r="H109">
        <v>138700</v>
      </c>
      <c r="I109">
        <v>6435</v>
      </c>
      <c r="J109">
        <v>13944</v>
      </c>
      <c r="K109">
        <v>1498</v>
      </c>
      <c r="L109">
        <v>9090</v>
      </c>
      <c r="M109">
        <v>974</v>
      </c>
      <c r="N109">
        <v>37570</v>
      </c>
      <c r="O109">
        <v>2268</v>
      </c>
      <c r="P109">
        <v>87024</v>
      </c>
      <c r="Q109">
        <v>2669</v>
      </c>
      <c r="R109">
        <v>47440</v>
      </c>
      <c r="S109">
        <v>1742</v>
      </c>
      <c r="T109">
        <v>67351</v>
      </c>
      <c r="U109">
        <v>2864</v>
      </c>
      <c r="V109">
        <v>710</v>
      </c>
      <c r="W109">
        <v>89</v>
      </c>
      <c r="X109">
        <v>4753</v>
      </c>
      <c r="Y109">
        <v>198</v>
      </c>
      <c r="Z109">
        <v>3729</v>
      </c>
      <c r="AA109">
        <v>904</v>
      </c>
      <c r="AB109">
        <v>14598</v>
      </c>
      <c r="AC109">
        <v>638</v>
      </c>
      <c r="AD109">
        <v>11417</v>
      </c>
      <c r="AE109">
        <v>1461</v>
      </c>
      <c r="AF109">
        <v>45410</v>
      </c>
      <c r="AG109">
        <v>1669</v>
      </c>
      <c r="AH109">
        <v>126419</v>
      </c>
      <c r="AI109">
        <v>4980</v>
      </c>
      <c r="AJ109">
        <v>12281</v>
      </c>
      <c r="AK109">
        <v>1455</v>
      </c>
      <c r="AL109">
        <v>7319</v>
      </c>
      <c r="AM109">
        <v>544</v>
      </c>
      <c r="AN109">
        <v>4962</v>
      </c>
      <c r="AO109">
        <v>911</v>
      </c>
      <c r="AP109">
        <v>66455</v>
      </c>
      <c r="AQ109">
        <v>3556</v>
      </c>
      <c r="AR109">
        <v>72245</v>
      </c>
      <c r="AS109">
        <v>2879</v>
      </c>
      <c r="AT109">
        <v>15183</v>
      </c>
      <c r="AU109">
        <v>542</v>
      </c>
      <c r="AV109">
        <v>123517</v>
      </c>
      <c r="AW109">
        <v>5893</v>
      </c>
      <c r="AX109">
        <v>5119</v>
      </c>
      <c r="AY109">
        <v>800</v>
      </c>
      <c r="AZ109">
        <v>27218</v>
      </c>
      <c r="BA109">
        <v>1651</v>
      </c>
      <c r="BB109">
        <v>28758</v>
      </c>
      <c r="BC109">
        <v>787</v>
      </c>
      <c r="BD109">
        <v>31329</v>
      </c>
      <c r="BE109">
        <v>780</v>
      </c>
      <c r="BF109">
        <v>14482</v>
      </c>
      <c r="BG109">
        <v>1375</v>
      </c>
      <c r="BH109">
        <v>69806</v>
      </c>
      <c r="BI109">
        <v>3580</v>
      </c>
      <c r="BJ109">
        <v>66732</v>
      </c>
      <c r="BK109">
        <v>3031</v>
      </c>
      <c r="BL109">
        <v>3074</v>
      </c>
      <c r="BM109">
        <v>549</v>
      </c>
      <c r="BN109">
        <v>55196</v>
      </c>
      <c r="BO109">
        <v>2163</v>
      </c>
      <c r="BP109">
        <v>14792</v>
      </c>
      <c r="BQ109">
        <v>1393</v>
      </c>
      <c r="BR109">
        <v>14300</v>
      </c>
      <c r="BS109">
        <v>1399</v>
      </c>
      <c r="BT109">
        <v>35688</v>
      </c>
      <c r="BU109">
        <v>1417</v>
      </c>
      <c r="BV109">
        <v>84288</v>
      </c>
      <c r="BW109">
        <v>4955</v>
      </c>
      <c r="BX109">
        <v>18724</v>
      </c>
      <c r="BY109">
        <v>63</v>
      </c>
      <c r="BZ109">
        <v>9506</v>
      </c>
      <c r="CA109">
        <v>438</v>
      </c>
      <c r="CB109">
        <v>26182</v>
      </c>
      <c r="CC109">
        <v>979</v>
      </c>
      <c r="CD109">
        <v>10588</v>
      </c>
      <c r="CE109">
        <v>1000</v>
      </c>
      <c r="CF109">
        <v>14871</v>
      </c>
      <c r="CG109">
        <v>1260</v>
      </c>
      <c r="CH109">
        <v>19123</v>
      </c>
      <c r="CI109">
        <v>1102</v>
      </c>
      <c r="CJ109">
        <v>19569</v>
      </c>
      <c r="CK109">
        <v>911</v>
      </c>
      <c r="CL109">
        <v>20137</v>
      </c>
      <c r="CM109">
        <v>682</v>
      </c>
      <c r="CN109">
        <v>18724</v>
      </c>
      <c r="CO109">
        <v>63</v>
      </c>
      <c r="CP109">
        <v>6435</v>
      </c>
      <c r="CQ109">
        <v>132265</v>
      </c>
      <c r="CR109">
        <v>113249</v>
      </c>
      <c r="CS109">
        <v>41563</v>
      </c>
      <c r="CT109">
        <v>118997</v>
      </c>
      <c r="CU109">
        <v>14107</v>
      </c>
      <c r="CV109">
        <v>4360</v>
      </c>
      <c r="CW109">
        <v>6397</v>
      </c>
      <c r="CX109">
        <v>2529</v>
      </c>
      <c r="CY109">
        <v>3260</v>
      </c>
      <c r="CZ109">
        <v>1023</v>
      </c>
      <c r="DA109">
        <v>2523</v>
      </c>
      <c r="DB109">
        <v>631</v>
      </c>
      <c r="DC109">
        <v>1927</v>
      </c>
      <c r="DD109">
        <v>177</v>
      </c>
      <c r="DE109">
        <v>243</v>
      </c>
      <c r="DF109">
        <v>5349</v>
      </c>
      <c r="DG109">
        <v>1906</v>
      </c>
      <c r="DH109">
        <v>920</v>
      </c>
      <c r="DI109">
        <v>6427</v>
      </c>
      <c r="DJ109">
        <v>4636</v>
      </c>
      <c r="DK109">
        <v>910</v>
      </c>
      <c r="DL109">
        <v>3962</v>
      </c>
      <c r="DM109">
        <v>9878</v>
      </c>
      <c r="DN109">
        <v>14486</v>
      </c>
      <c r="DO109">
        <v>5153</v>
      </c>
      <c r="DP109">
        <v>3458</v>
      </c>
      <c r="DQ109">
        <v>14899</v>
      </c>
      <c r="DR109">
        <v>2283</v>
      </c>
      <c r="DS109">
        <v>1187</v>
      </c>
      <c r="DT109">
        <v>4830</v>
      </c>
      <c r="DU109">
        <v>49774</v>
      </c>
      <c r="DV109">
        <v>25819</v>
      </c>
      <c r="DW109">
        <v>11773</v>
      </c>
      <c r="DX109">
        <v>3102</v>
      </c>
      <c r="DY109">
        <v>1267</v>
      </c>
      <c r="DZ109">
        <v>6892</v>
      </c>
      <c r="EA109">
        <v>470</v>
      </c>
      <c r="EB109">
        <v>4934</v>
      </c>
      <c r="EC109">
        <v>13961</v>
      </c>
      <c r="ED109">
        <v>2630</v>
      </c>
      <c r="EE109">
        <v>7320</v>
      </c>
      <c r="EF109">
        <v>18280</v>
      </c>
      <c r="EI109">
        <v>120586</v>
      </c>
      <c r="EJ109">
        <v>19183</v>
      </c>
      <c r="EK109">
        <v>993</v>
      </c>
      <c r="EL109">
        <v>644</v>
      </c>
      <c r="EM109">
        <v>1275</v>
      </c>
      <c r="EN109">
        <v>1159</v>
      </c>
      <c r="EO109">
        <v>504</v>
      </c>
      <c r="EP109">
        <v>3271</v>
      </c>
      <c r="EQ109">
        <v>46221</v>
      </c>
      <c r="ER109">
        <v>49774</v>
      </c>
      <c r="ES109">
        <v>1953</v>
      </c>
      <c r="ET109">
        <v>12144</v>
      </c>
      <c r="EU109">
        <v>19227</v>
      </c>
      <c r="EV109">
        <v>10099</v>
      </c>
      <c r="EW109">
        <v>35677</v>
      </c>
      <c r="EX109">
        <v>49774</v>
      </c>
    </row>
    <row r="110" spans="1:154" x14ac:dyDescent="0.2">
      <c r="A110" t="s">
        <v>447</v>
      </c>
      <c r="B110" t="s">
        <v>419</v>
      </c>
      <c r="H110">
        <v>133265</v>
      </c>
      <c r="I110">
        <v>5026</v>
      </c>
      <c r="J110">
        <v>13954</v>
      </c>
      <c r="K110">
        <v>964</v>
      </c>
      <c r="L110">
        <v>9664</v>
      </c>
      <c r="M110">
        <v>784</v>
      </c>
      <c r="N110">
        <v>40382</v>
      </c>
      <c r="O110">
        <v>2764</v>
      </c>
      <c r="P110">
        <v>77632</v>
      </c>
      <c r="Q110">
        <v>1240</v>
      </c>
      <c r="R110">
        <v>96239</v>
      </c>
      <c r="S110">
        <v>3808</v>
      </c>
      <c r="T110">
        <v>19195</v>
      </c>
      <c r="U110">
        <v>796</v>
      </c>
      <c r="V110">
        <v>193</v>
      </c>
      <c r="W110">
        <v>0</v>
      </c>
      <c r="X110">
        <v>3356</v>
      </c>
      <c r="Y110">
        <v>161</v>
      </c>
      <c r="Z110">
        <v>2454</v>
      </c>
      <c r="AA110">
        <v>119</v>
      </c>
      <c r="AB110">
        <v>11828</v>
      </c>
      <c r="AC110">
        <v>142</v>
      </c>
      <c r="AD110">
        <v>8000</v>
      </c>
      <c r="AE110">
        <v>238</v>
      </c>
      <c r="AF110">
        <v>94757</v>
      </c>
      <c r="AG110">
        <v>3686</v>
      </c>
      <c r="AH110">
        <v>127784</v>
      </c>
      <c r="AI110">
        <v>4591</v>
      </c>
      <c r="AJ110">
        <v>5481</v>
      </c>
      <c r="AK110">
        <v>435</v>
      </c>
      <c r="AL110">
        <v>3359</v>
      </c>
      <c r="AM110">
        <v>171</v>
      </c>
      <c r="AN110">
        <v>2122</v>
      </c>
      <c r="AO110">
        <v>264</v>
      </c>
      <c r="AP110">
        <v>66107</v>
      </c>
      <c r="AQ110">
        <v>2580</v>
      </c>
      <c r="AR110">
        <v>67158</v>
      </c>
      <c r="AS110">
        <v>2446</v>
      </c>
      <c r="AT110">
        <v>15828</v>
      </c>
      <c r="AU110">
        <v>231</v>
      </c>
      <c r="AV110">
        <v>117437</v>
      </c>
      <c r="AW110">
        <v>4795</v>
      </c>
      <c r="AX110">
        <v>6331</v>
      </c>
      <c r="AY110">
        <v>745</v>
      </c>
      <c r="AZ110">
        <v>24315</v>
      </c>
      <c r="BA110">
        <v>1204</v>
      </c>
      <c r="BB110">
        <v>26281</v>
      </c>
      <c r="BC110">
        <v>629</v>
      </c>
      <c r="BD110">
        <v>31668</v>
      </c>
      <c r="BE110">
        <v>350</v>
      </c>
      <c r="BF110">
        <v>15028</v>
      </c>
      <c r="BG110">
        <v>1225</v>
      </c>
      <c r="BH110">
        <v>65196</v>
      </c>
      <c r="BI110">
        <v>2473</v>
      </c>
      <c r="BJ110">
        <v>62910</v>
      </c>
      <c r="BK110">
        <v>2067</v>
      </c>
      <c r="BL110">
        <v>2286</v>
      </c>
      <c r="BM110">
        <v>406</v>
      </c>
      <c r="BN110">
        <v>51282</v>
      </c>
      <c r="BO110">
        <v>1290</v>
      </c>
      <c r="BP110">
        <v>15382</v>
      </c>
      <c r="BQ110">
        <v>1297</v>
      </c>
      <c r="BR110">
        <v>13560</v>
      </c>
      <c r="BS110">
        <v>1111</v>
      </c>
      <c r="BT110">
        <v>33847</v>
      </c>
      <c r="BU110">
        <v>1300</v>
      </c>
      <c r="BV110">
        <v>80224</v>
      </c>
      <c r="BW110">
        <v>3698</v>
      </c>
      <c r="BX110">
        <v>19194</v>
      </c>
      <c r="BY110">
        <v>28</v>
      </c>
      <c r="BZ110">
        <v>9901</v>
      </c>
      <c r="CA110">
        <v>243</v>
      </c>
      <c r="CB110">
        <v>23946</v>
      </c>
      <c r="CC110">
        <v>1057</v>
      </c>
      <c r="CD110">
        <v>10823</v>
      </c>
      <c r="CE110">
        <v>798</v>
      </c>
      <c r="CF110">
        <v>16674</v>
      </c>
      <c r="CG110">
        <v>591</v>
      </c>
      <c r="CH110">
        <v>17875</v>
      </c>
      <c r="CI110">
        <v>802</v>
      </c>
      <c r="CJ110">
        <v>15844</v>
      </c>
      <c r="CK110">
        <v>565</v>
      </c>
      <c r="CL110">
        <v>19008</v>
      </c>
      <c r="CM110">
        <v>942</v>
      </c>
      <c r="CN110">
        <v>19194</v>
      </c>
      <c r="CO110">
        <v>28</v>
      </c>
      <c r="CP110">
        <v>5026</v>
      </c>
      <c r="CQ110">
        <v>128239</v>
      </c>
      <c r="CR110">
        <v>106465</v>
      </c>
      <c r="CS110">
        <v>41266</v>
      </c>
      <c r="CT110">
        <v>119806</v>
      </c>
      <c r="CU110">
        <v>9477</v>
      </c>
      <c r="CV110">
        <v>3181</v>
      </c>
      <c r="CW110">
        <v>3347</v>
      </c>
      <c r="CX110">
        <v>1051</v>
      </c>
      <c r="CY110">
        <v>3090</v>
      </c>
      <c r="CZ110">
        <v>1070</v>
      </c>
      <c r="DA110">
        <v>2446</v>
      </c>
      <c r="DB110">
        <v>988</v>
      </c>
      <c r="DC110">
        <v>594</v>
      </c>
      <c r="DD110">
        <v>72</v>
      </c>
      <c r="DE110">
        <v>677</v>
      </c>
      <c r="DF110">
        <v>6123</v>
      </c>
      <c r="DG110">
        <v>3540</v>
      </c>
      <c r="DH110">
        <v>766</v>
      </c>
      <c r="DI110">
        <v>5925</v>
      </c>
      <c r="DJ110">
        <v>3768</v>
      </c>
      <c r="DK110">
        <v>673</v>
      </c>
      <c r="DL110">
        <v>2022</v>
      </c>
      <c r="DM110">
        <v>11478</v>
      </c>
      <c r="DN110">
        <v>13628</v>
      </c>
      <c r="DO110">
        <v>3852</v>
      </c>
      <c r="DP110">
        <v>2981</v>
      </c>
      <c r="DQ110">
        <v>13290</v>
      </c>
      <c r="DR110">
        <v>2004</v>
      </c>
      <c r="DS110">
        <v>1584</v>
      </c>
      <c r="DT110">
        <v>5112</v>
      </c>
      <c r="DU110">
        <v>50707</v>
      </c>
      <c r="DV110">
        <v>27738</v>
      </c>
      <c r="DW110">
        <v>11863</v>
      </c>
      <c r="DX110">
        <v>3361</v>
      </c>
      <c r="DY110">
        <v>953</v>
      </c>
      <c r="DZ110">
        <v>8379</v>
      </c>
      <c r="EA110">
        <v>708</v>
      </c>
      <c r="EB110">
        <v>5962</v>
      </c>
      <c r="EC110">
        <v>11229</v>
      </c>
      <c r="ED110">
        <v>2593</v>
      </c>
      <c r="EE110">
        <v>5544</v>
      </c>
      <c r="EF110">
        <v>17836</v>
      </c>
      <c r="EI110">
        <v>105690</v>
      </c>
      <c r="EJ110">
        <v>28892</v>
      </c>
      <c r="EK110">
        <v>1759</v>
      </c>
      <c r="EL110">
        <v>1902</v>
      </c>
      <c r="EM110">
        <v>1676</v>
      </c>
      <c r="EN110">
        <v>1121</v>
      </c>
      <c r="EO110">
        <v>854</v>
      </c>
      <c r="EP110">
        <v>4530</v>
      </c>
      <c r="EQ110">
        <v>47412</v>
      </c>
      <c r="ER110">
        <v>50707</v>
      </c>
      <c r="ES110">
        <v>1496</v>
      </c>
      <c r="ET110">
        <v>12202</v>
      </c>
      <c r="EU110">
        <v>20139</v>
      </c>
      <c r="EV110">
        <v>11376</v>
      </c>
      <c r="EW110">
        <v>37009</v>
      </c>
      <c r="EX110">
        <v>50707</v>
      </c>
    </row>
    <row r="111" spans="1:154" x14ac:dyDescent="0.2">
      <c r="A111" t="s">
        <v>448</v>
      </c>
      <c r="B111" t="s">
        <v>419</v>
      </c>
      <c r="H111">
        <v>123297</v>
      </c>
      <c r="I111">
        <v>5647</v>
      </c>
      <c r="J111">
        <v>10960</v>
      </c>
      <c r="K111">
        <v>1050</v>
      </c>
      <c r="L111">
        <v>7485</v>
      </c>
      <c r="M111">
        <v>976</v>
      </c>
      <c r="N111">
        <v>28268</v>
      </c>
      <c r="O111">
        <v>2835</v>
      </c>
      <c r="P111">
        <v>83471</v>
      </c>
      <c r="Q111">
        <v>1699</v>
      </c>
      <c r="R111">
        <v>91101</v>
      </c>
      <c r="S111">
        <v>2757</v>
      </c>
      <c r="T111">
        <v>12902</v>
      </c>
      <c r="U111">
        <v>628</v>
      </c>
      <c r="V111">
        <v>239</v>
      </c>
      <c r="W111">
        <v>121</v>
      </c>
      <c r="X111">
        <v>2674</v>
      </c>
      <c r="Y111">
        <v>166</v>
      </c>
      <c r="Z111">
        <v>6572</v>
      </c>
      <c r="AA111">
        <v>1640</v>
      </c>
      <c r="AB111">
        <v>9650</v>
      </c>
      <c r="AC111">
        <v>290</v>
      </c>
      <c r="AD111">
        <v>13051</v>
      </c>
      <c r="AE111">
        <v>2089</v>
      </c>
      <c r="AF111">
        <v>89125</v>
      </c>
      <c r="AG111">
        <v>2511</v>
      </c>
      <c r="AH111">
        <v>113941</v>
      </c>
      <c r="AI111">
        <v>3707</v>
      </c>
      <c r="AJ111">
        <v>9356</v>
      </c>
      <c r="AK111">
        <v>1940</v>
      </c>
      <c r="AL111">
        <v>5475</v>
      </c>
      <c r="AM111">
        <v>289</v>
      </c>
      <c r="AN111">
        <v>3881</v>
      </c>
      <c r="AO111">
        <v>1651</v>
      </c>
      <c r="AP111">
        <v>60293</v>
      </c>
      <c r="AQ111">
        <v>3562</v>
      </c>
      <c r="AR111">
        <v>63004</v>
      </c>
      <c r="AS111">
        <v>2085</v>
      </c>
      <c r="AT111">
        <v>14009</v>
      </c>
      <c r="AU111">
        <v>252</v>
      </c>
      <c r="AV111">
        <v>109288</v>
      </c>
      <c r="AW111">
        <v>5395</v>
      </c>
      <c r="AX111">
        <v>5233</v>
      </c>
      <c r="AY111">
        <v>1110</v>
      </c>
      <c r="AZ111">
        <v>15381</v>
      </c>
      <c r="BA111">
        <v>842</v>
      </c>
      <c r="BB111">
        <v>20258</v>
      </c>
      <c r="BC111">
        <v>944</v>
      </c>
      <c r="BD111">
        <v>47897</v>
      </c>
      <c r="BE111">
        <v>1050</v>
      </c>
      <c r="BF111">
        <v>11861</v>
      </c>
      <c r="BG111">
        <v>966</v>
      </c>
      <c r="BH111">
        <v>57701</v>
      </c>
      <c r="BI111">
        <v>3596</v>
      </c>
      <c r="BJ111">
        <v>55464</v>
      </c>
      <c r="BK111">
        <v>3338</v>
      </c>
      <c r="BL111">
        <v>2237</v>
      </c>
      <c r="BM111">
        <v>258</v>
      </c>
      <c r="BN111">
        <v>44351</v>
      </c>
      <c r="BO111">
        <v>2189</v>
      </c>
      <c r="BP111">
        <v>15188</v>
      </c>
      <c r="BQ111">
        <v>1685</v>
      </c>
      <c r="BR111">
        <v>10023</v>
      </c>
      <c r="BS111">
        <v>688</v>
      </c>
      <c r="BT111">
        <v>26482</v>
      </c>
      <c r="BU111">
        <v>1046</v>
      </c>
      <c r="BV111">
        <v>69562</v>
      </c>
      <c r="BW111">
        <v>4562</v>
      </c>
      <c r="BX111">
        <v>27253</v>
      </c>
      <c r="BY111">
        <v>39</v>
      </c>
      <c r="BZ111">
        <v>8895</v>
      </c>
      <c r="CA111">
        <v>530</v>
      </c>
      <c r="CB111">
        <v>17587</v>
      </c>
      <c r="CC111">
        <v>516</v>
      </c>
      <c r="CD111">
        <v>8046</v>
      </c>
      <c r="CE111">
        <v>655</v>
      </c>
      <c r="CF111">
        <v>12197</v>
      </c>
      <c r="CG111">
        <v>1305</v>
      </c>
      <c r="CH111">
        <v>14946</v>
      </c>
      <c r="CI111">
        <v>1131</v>
      </c>
      <c r="CJ111">
        <v>15124</v>
      </c>
      <c r="CK111">
        <v>784</v>
      </c>
      <c r="CL111">
        <v>19249</v>
      </c>
      <c r="CM111">
        <v>687</v>
      </c>
      <c r="CN111">
        <v>27253</v>
      </c>
      <c r="CO111">
        <v>39</v>
      </c>
      <c r="CP111">
        <v>5647</v>
      </c>
      <c r="CQ111">
        <v>117650</v>
      </c>
      <c r="CR111">
        <v>99527</v>
      </c>
      <c r="CS111">
        <v>40763</v>
      </c>
      <c r="CT111">
        <v>107218</v>
      </c>
      <c r="CU111">
        <v>13741</v>
      </c>
      <c r="CV111">
        <v>4400</v>
      </c>
      <c r="CW111">
        <v>7717</v>
      </c>
      <c r="CX111">
        <v>2954</v>
      </c>
      <c r="CY111">
        <v>3162</v>
      </c>
      <c r="CZ111">
        <v>872</v>
      </c>
      <c r="DA111">
        <v>2265</v>
      </c>
      <c r="DB111">
        <v>480</v>
      </c>
      <c r="DC111">
        <v>597</v>
      </c>
      <c r="DD111">
        <v>94</v>
      </c>
      <c r="DE111">
        <v>322</v>
      </c>
      <c r="DF111">
        <v>5596</v>
      </c>
      <c r="DG111">
        <v>2698</v>
      </c>
      <c r="DH111">
        <v>1055</v>
      </c>
      <c r="DI111">
        <v>4898</v>
      </c>
      <c r="DJ111">
        <v>2458</v>
      </c>
      <c r="DK111">
        <v>1519</v>
      </c>
      <c r="DL111">
        <v>4462</v>
      </c>
      <c r="DM111">
        <v>12335</v>
      </c>
      <c r="DN111">
        <v>13415</v>
      </c>
      <c r="DO111">
        <v>5365</v>
      </c>
      <c r="DP111">
        <v>3327</v>
      </c>
      <c r="DQ111">
        <v>6740</v>
      </c>
      <c r="DR111">
        <v>1427</v>
      </c>
      <c r="DS111">
        <v>1149</v>
      </c>
      <c r="DT111">
        <v>3398</v>
      </c>
      <c r="DU111">
        <v>52275</v>
      </c>
      <c r="DV111">
        <v>26149</v>
      </c>
      <c r="DW111">
        <v>9498</v>
      </c>
      <c r="DX111">
        <v>2853</v>
      </c>
      <c r="DY111">
        <v>640</v>
      </c>
      <c r="DZ111">
        <v>8914</v>
      </c>
      <c r="EA111">
        <v>277</v>
      </c>
      <c r="EB111">
        <v>7160</v>
      </c>
      <c r="EC111">
        <v>14359</v>
      </c>
      <c r="ED111">
        <v>1797</v>
      </c>
      <c r="EE111">
        <v>9875</v>
      </c>
      <c r="EF111">
        <v>13078</v>
      </c>
      <c r="EI111">
        <v>97919</v>
      </c>
      <c r="EJ111">
        <v>25842</v>
      </c>
      <c r="EK111">
        <v>1426</v>
      </c>
      <c r="EL111">
        <v>1594</v>
      </c>
      <c r="EM111">
        <v>1576</v>
      </c>
      <c r="EN111">
        <v>1744</v>
      </c>
      <c r="EO111">
        <v>1235</v>
      </c>
      <c r="EP111">
        <v>4514</v>
      </c>
      <c r="EQ111">
        <v>49367</v>
      </c>
      <c r="ER111">
        <v>52275</v>
      </c>
      <c r="ES111">
        <v>3027</v>
      </c>
      <c r="ET111">
        <v>18176</v>
      </c>
      <c r="EU111">
        <v>18743</v>
      </c>
      <c r="EV111">
        <v>8135</v>
      </c>
      <c r="EW111">
        <v>31072</v>
      </c>
      <c r="EX111">
        <v>52275</v>
      </c>
    </row>
    <row r="112" spans="1:154" x14ac:dyDescent="0.2">
      <c r="A112" t="s">
        <v>449</v>
      </c>
      <c r="B112" t="s">
        <v>419</v>
      </c>
      <c r="H112">
        <v>129215</v>
      </c>
      <c r="I112">
        <v>4467</v>
      </c>
      <c r="J112">
        <v>8737</v>
      </c>
      <c r="K112">
        <v>906</v>
      </c>
      <c r="L112">
        <v>6116</v>
      </c>
      <c r="M112">
        <v>666</v>
      </c>
      <c r="N112">
        <v>36730</v>
      </c>
      <c r="O112">
        <v>1560</v>
      </c>
      <c r="P112">
        <v>83374</v>
      </c>
      <c r="Q112">
        <v>1995</v>
      </c>
      <c r="R112">
        <v>97309</v>
      </c>
      <c r="S112">
        <v>2100</v>
      </c>
      <c r="T112">
        <v>12991</v>
      </c>
      <c r="U112">
        <v>223</v>
      </c>
      <c r="V112">
        <v>285</v>
      </c>
      <c r="W112">
        <v>70</v>
      </c>
      <c r="X112">
        <v>4699</v>
      </c>
      <c r="Y112">
        <v>572</v>
      </c>
      <c r="Z112">
        <v>4530</v>
      </c>
      <c r="AA112">
        <v>1200</v>
      </c>
      <c r="AB112">
        <v>9392</v>
      </c>
      <c r="AC112">
        <v>302</v>
      </c>
      <c r="AD112">
        <v>9056</v>
      </c>
      <c r="AE112">
        <v>1457</v>
      </c>
      <c r="AF112">
        <v>95249</v>
      </c>
      <c r="AG112">
        <v>2000</v>
      </c>
      <c r="AH112">
        <v>118884</v>
      </c>
      <c r="AI112">
        <v>2729</v>
      </c>
      <c r="AJ112">
        <v>10331</v>
      </c>
      <c r="AK112">
        <v>1738</v>
      </c>
      <c r="AL112">
        <v>6585</v>
      </c>
      <c r="AM112">
        <v>503</v>
      </c>
      <c r="AN112">
        <v>3746</v>
      </c>
      <c r="AO112">
        <v>1235</v>
      </c>
      <c r="AP112">
        <v>63727</v>
      </c>
      <c r="AQ112">
        <v>2318</v>
      </c>
      <c r="AR112">
        <v>65488</v>
      </c>
      <c r="AS112">
        <v>2149</v>
      </c>
      <c r="AT112">
        <v>14978</v>
      </c>
      <c r="AU112">
        <v>237</v>
      </c>
      <c r="AV112">
        <v>114237</v>
      </c>
      <c r="AW112">
        <v>4230</v>
      </c>
      <c r="AX112">
        <v>5742</v>
      </c>
      <c r="AY112">
        <v>650</v>
      </c>
      <c r="AZ112">
        <v>22861</v>
      </c>
      <c r="BA112">
        <v>1065</v>
      </c>
      <c r="BB112">
        <v>23865</v>
      </c>
      <c r="BC112">
        <v>673</v>
      </c>
      <c r="BD112">
        <v>35719</v>
      </c>
      <c r="BE112">
        <v>1001</v>
      </c>
      <c r="BF112">
        <v>12687</v>
      </c>
      <c r="BG112">
        <v>913</v>
      </c>
      <c r="BH112">
        <v>64628</v>
      </c>
      <c r="BI112">
        <v>2718</v>
      </c>
      <c r="BJ112">
        <v>62953</v>
      </c>
      <c r="BK112">
        <v>2650</v>
      </c>
      <c r="BL112">
        <v>1675</v>
      </c>
      <c r="BM112">
        <v>68</v>
      </c>
      <c r="BN112">
        <v>50914</v>
      </c>
      <c r="BO112">
        <v>2030</v>
      </c>
      <c r="BP112">
        <v>14741</v>
      </c>
      <c r="BQ112">
        <v>847</v>
      </c>
      <c r="BR112">
        <v>11660</v>
      </c>
      <c r="BS112">
        <v>754</v>
      </c>
      <c r="BT112">
        <v>31372</v>
      </c>
      <c r="BU112">
        <v>632</v>
      </c>
      <c r="BV112">
        <v>77315</v>
      </c>
      <c r="BW112">
        <v>3631</v>
      </c>
      <c r="BX112">
        <v>20528</v>
      </c>
      <c r="BY112">
        <v>204</v>
      </c>
      <c r="BZ112">
        <v>8479</v>
      </c>
      <c r="CA112">
        <v>194</v>
      </c>
      <c r="CB112">
        <v>22893</v>
      </c>
      <c r="CC112">
        <v>438</v>
      </c>
      <c r="CD112">
        <v>9656</v>
      </c>
      <c r="CE112">
        <v>446</v>
      </c>
      <c r="CF112">
        <v>15561</v>
      </c>
      <c r="CG112">
        <v>1105</v>
      </c>
      <c r="CH112">
        <v>17925</v>
      </c>
      <c r="CI112">
        <v>673</v>
      </c>
      <c r="CJ112">
        <v>15819</v>
      </c>
      <c r="CK112">
        <v>699</v>
      </c>
      <c r="CL112">
        <v>18354</v>
      </c>
      <c r="CM112">
        <v>708</v>
      </c>
      <c r="CN112">
        <v>20528</v>
      </c>
      <c r="CO112">
        <v>204</v>
      </c>
      <c r="CP112">
        <v>4467</v>
      </c>
      <c r="CQ112">
        <v>124748</v>
      </c>
      <c r="CR112">
        <v>106312</v>
      </c>
      <c r="CS112">
        <v>37583</v>
      </c>
      <c r="CT112">
        <v>111200</v>
      </c>
      <c r="CU112">
        <v>12736</v>
      </c>
      <c r="CV112">
        <v>3853</v>
      </c>
      <c r="CW112">
        <v>6113</v>
      </c>
      <c r="CX112">
        <v>2121</v>
      </c>
      <c r="CY112">
        <v>2575</v>
      </c>
      <c r="CZ112">
        <v>634</v>
      </c>
      <c r="DA112">
        <v>2804</v>
      </c>
      <c r="DB112">
        <v>964</v>
      </c>
      <c r="DC112">
        <v>1244</v>
      </c>
      <c r="DD112">
        <v>134</v>
      </c>
      <c r="DE112">
        <v>80</v>
      </c>
      <c r="DF112">
        <v>6864</v>
      </c>
      <c r="DG112">
        <v>3661</v>
      </c>
      <c r="DH112">
        <v>2289</v>
      </c>
      <c r="DI112">
        <v>6798</v>
      </c>
      <c r="DJ112">
        <v>3290</v>
      </c>
      <c r="DK112">
        <v>870</v>
      </c>
      <c r="DL112">
        <v>3769</v>
      </c>
      <c r="DM112">
        <v>11638</v>
      </c>
      <c r="DN112">
        <v>14797</v>
      </c>
      <c r="DO112">
        <v>4490</v>
      </c>
      <c r="DP112">
        <v>3150</v>
      </c>
      <c r="DQ112">
        <v>7682</v>
      </c>
      <c r="DR112">
        <v>1397</v>
      </c>
      <c r="DS112">
        <v>485</v>
      </c>
      <c r="DT112">
        <v>2777</v>
      </c>
      <c r="DU112">
        <v>47228</v>
      </c>
      <c r="DV112">
        <v>28366</v>
      </c>
      <c r="DW112">
        <v>11016</v>
      </c>
      <c r="DX112">
        <v>3305</v>
      </c>
      <c r="DY112">
        <v>760</v>
      </c>
      <c r="DZ112">
        <v>6379</v>
      </c>
      <c r="EA112">
        <v>363</v>
      </c>
      <c r="EB112">
        <v>4318</v>
      </c>
      <c r="EC112">
        <v>9178</v>
      </c>
      <c r="ED112">
        <v>1444</v>
      </c>
      <c r="EE112">
        <v>4857</v>
      </c>
      <c r="EF112">
        <v>15464</v>
      </c>
      <c r="EI112">
        <v>115292</v>
      </c>
      <c r="EJ112">
        <v>15150</v>
      </c>
      <c r="EK112">
        <v>585</v>
      </c>
      <c r="EL112">
        <v>896</v>
      </c>
      <c r="EM112">
        <v>907</v>
      </c>
      <c r="EN112">
        <v>476</v>
      </c>
      <c r="EO112">
        <v>509</v>
      </c>
      <c r="EP112">
        <v>2304</v>
      </c>
      <c r="EQ112">
        <v>45571</v>
      </c>
      <c r="ER112">
        <v>47228</v>
      </c>
      <c r="ES112">
        <v>1078</v>
      </c>
      <c r="ET112">
        <v>9646</v>
      </c>
      <c r="EU112">
        <v>20370</v>
      </c>
      <c r="EV112">
        <v>11366</v>
      </c>
      <c r="EW112">
        <v>36504</v>
      </c>
      <c r="EX112">
        <v>47228</v>
      </c>
    </row>
    <row r="113" spans="1:154" x14ac:dyDescent="0.2">
      <c r="A113" t="s">
        <v>450</v>
      </c>
      <c r="B113" t="s">
        <v>419</v>
      </c>
      <c r="H113">
        <v>130895</v>
      </c>
      <c r="I113">
        <v>10257</v>
      </c>
      <c r="J113">
        <v>13708</v>
      </c>
      <c r="K113">
        <v>2362</v>
      </c>
      <c r="L113">
        <v>10086</v>
      </c>
      <c r="M113">
        <v>1803</v>
      </c>
      <c r="N113">
        <v>49545</v>
      </c>
      <c r="O113">
        <v>5256</v>
      </c>
      <c r="P113">
        <v>66856</v>
      </c>
      <c r="Q113">
        <v>2564</v>
      </c>
      <c r="R113">
        <v>53430</v>
      </c>
      <c r="S113">
        <v>1778</v>
      </c>
      <c r="T113">
        <v>42766</v>
      </c>
      <c r="U113">
        <v>2745</v>
      </c>
      <c r="V113">
        <v>1503</v>
      </c>
      <c r="W113">
        <v>483</v>
      </c>
      <c r="X113">
        <v>8547</v>
      </c>
      <c r="Y113">
        <v>910</v>
      </c>
      <c r="Z113">
        <v>10540</v>
      </c>
      <c r="AA113">
        <v>3761</v>
      </c>
      <c r="AB113">
        <v>14035</v>
      </c>
      <c r="AC113">
        <v>580</v>
      </c>
      <c r="AD113">
        <v>18616</v>
      </c>
      <c r="AE113">
        <v>4617</v>
      </c>
      <c r="AF113">
        <v>51929</v>
      </c>
      <c r="AG113">
        <v>1599</v>
      </c>
      <c r="AH113">
        <v>111154</v>
      </c>
      <c r="AI113">
        <v>4398</v>
      </c>
      <c r="AJ113">
        <v>19741</v>
      </c>
      <c r="AK113">
        <v>5859</v>
      </c>
      <c r="AL113">
        <v>9640</v>
      </c>
      <c r="AM113">
        <v>834</v>
      </c>
      <c r="AN113">
        <v>10101</v>
      </c>
      <c r="AO113">
        <v>5025</v>
      </c>
      <c r="AP113">
        <v>62521</v>
      </c>
      <c r="AQ113">
        <v>5760</v>
      </c>
      <c r="AR113">
        <v>68374</v>
      </c>
      <c r="AS113">
        <v>4497</v>
      </c>
      <c r="AT113">
        <v>13807</v>
      </c>
      <c r="AU113">
        <v>480</v>
      </c>
      <c r="AV113">
        <v>117088</v>
      </c>
      <c r="AW113">
        <v>9777</v>
      </c>
      <c r="AX113">
        <v>6378</v>
      </c>
      <c r="AY113">
        <v>2287</v>
      </c>
      <c r="AZ113">
        <v>20901</v>
      </c>
      <c r="BA113">
        <v>2496</v>
      </c>
      <c r="BB113">
        <v>24639</v>
      </c>
      <c r="BC113">
        <v>1498</v>
      </c>
      <c r="BD113">
        <v>33828</v>
      </c>
      <c r="BE113">
        <v>1215</v>
      </c>
      <c r="BF113">
        <v>12936</v>
      </c>
      <c r="BG113">
        <v>1617</v>
      </c>
      <c r="BH113">
        <v>68625</v>
      </c>
      <c r="BI113">
        <v>6979</v>
      </c>
      <c r="BJ113">
        <v>65225</v>
      </c>
      <c r="BK113">
        <v>6460</v>
      </c>
      <c r="BL113">
        <v>3400</v>
      </c>
      <c r="BM113">
        <v>519</v>
      </c>
      <c r="BN113">
        <v>53523</v>
      </c>
      <c r="BO113">
        <v>5082</v>
      </c>
      <c r="BP113">
        <v>15455</v>
      </c>
      <c r="BQ113">
        <v>1917</v>
      </c>
      <c r="BR113">
        <v>12583</v>
      </c>
      <c r="BS113">
        <v>1597</v>
      </c>
      <c r="BT113">
        <v>33766</v>
      </c>
      <c r="BU113">
        <v>1184</v>
      </c>
      <c r="BV113">
        <v>81561</v>
      </c>
      <c r="BW113">
        <v>8596</v>
      </c>
      <c r="BX113">
        <v>15568</v>
      </c>
      <c r="BY113">
        <v>477</v>
      </c>
      <c r="BZ113">
        <v>12062</v>
      </c>
      <c r="CA113">
        <v>475</v>
      </c>
      <c r="CB113">
        <v>21704</v>
      </c>
      <c r="CC113">
        <v>709</v>
      </c>
      <c r="CD113">
        <v>11383</v>
      </c>
      <c r="CE113">
        <v>1577</v>
      </c>
      <c r="CF113">
        <v>19842</v>
      </c>
      <c r="CG113">
        <v>2627</v>
      </c>
      <c r="CH113">
        <v>19619</v>
      </c>
      <c r="CI113">
        <v>2357</v>
      </c>
      <c r="CJ113">
        <v>15396</v>
      </c>
      <c r="CK113">
        <v>973</v>
      </c>
      <c r="CL113">
        <v>15321</v>
      </c>
      <c r="CM113">
        <v>1062</v>
      </c>
      <c r="CN113">
        <v>15568</v>
      </c>
      <c r="CO113">
        <v>477</v>
      </c>
      <c r="CP113">
        <v>10257</v>
      </c>
      <c r="CQ113">
        <v>120638</v>
      </c>
      <c r="CR113">
        <v>98307</v>
      </c>
      <c r="CS113">
        <v>39136</v>
      </c>
      <c r="CT113">
        <v>105359</v>
      </c>
      <c r="CU113">
        <v>26500</v>
      </c>
      <c r="CV113">
        <v>9782</v>
      </c>
      <c r="CW113">
        <v>12779</v>
      </c>
      <c r="CX113">
        <v>5381</v>
      </c>
      <c r="CY113">
        <v>4536</v>
      </c>
      <c r="CZ113">
        <v>1081</v>
      </c>
      <c r="DA113">
        <v>5393</v>
      </c>
      <c r="DB113">
        <v>2792</v>
      </c>
      <c r="DC113">
        <v>3792</v>
      </c>
      <c r="DD113">
        <v>528</v>
      </c>
      <c r="DE113">
        <v>69</v>
      </c>
      <c r="DF113">
        <v>4483</v>
      </c>
      <c r="DG113">
        <v>3428</v>
      </c>
      <c r="DH113">
        <v>1643</v>
      </c>
      <c r="DI113">
        <v>7845</v>
      </c>
      <c r="DJ113">
        <v>4839</v>
      </c>
      <c r="DK113">
        <v>1450</v>
      </c>
      <c r="DL113">
        <v>3292</v>
      </c>
      <c r="DM113">
        <v>10443</v>
      </c>
      <c r="DN113">
        <v>14305</v>
      </c>
      <c r="DO113">
        <v>4951</v>
      </c>
      <c r="DP113">
        <v>3520</v>
      </c>
      <c r="DQ113">
        <v>10035</v>
      </c>
      <c r="DR113">
        <v>1656</v>
      </c>
      <c r="DS113">
        <v>1066</v>
      </c>
      <c r="DT113">
        <v>4117</v>
      </c>
      <c r="DU113">
        <v>51164</v>
      </c>
      <c r="DV113">
        <v>23471</v>
      </c>
      <c r="DW113">
        <v>9744</v>
      </c>
      <c r="DX113">
        <v>4178</v>
      </c>
      <c r="DY113">
        <v>1755</v>
      </c>
      <c r="DZ113">
        <v>9684</v>
      </c>
      <c r="EA113">
        <v>875</v>
      </c>
      <c r="EB113">
        <v>6347</v>
      </c>
      <c r="EC113">
        <v>13831</v>
      </c>
      <c r="ED113">
        <v>3030</v>
      </c>
      <c r="EE113">
        <v>6481</v>
      </c>
      <c r="EF113">
        <v>17815</v>
      </c>
      <c r="EI113">
        <v>84017</v>
      </c>
      <c r="EJ113">
        <v>51257</v>
      </c>
      <c r="EK113">
        <v>2022</v>
      </c>
      <c r="EL113">
        <v>3165</v>
      </c>
      <c r="EM113">
        <v>2582</v>
      </c>
      <c r="EN113">
        <v>2704</v>
      </c>
      <c r="EO113">
        <v>1810</v>
      </c>
      <c r="EP113">
        <v>7717</v>
      </c>
      <c r="EQ113">
        <v>49079</v>
      </c>
      <c r="ER113">
        <v>51164</v>
      </c>
      <c r="ES113">
        <v>2358</v>
      </c>
      <c r="ET113">
        <v>16195</v>
      </c>
      <c r="EU113">
        <v>21984</v>
      </c>
      <c r="EV113">
        <v>7269</v>
      </c>
      <c r="EW113">
        <v>32611</v>
      </c>
      <c r="EX113">
        <v>51164</v>
      </c>
    </row>
    <row r="114" spans="1:154" x14ac:dyDescent="0.2">
      <c r="A114" t="s">
        <v>451</v>
      </c>
      <c r="B114" t="s">
        <v>419</v>
      </c>
      <c r="H114">
        <v>132942</v>
      </c>
      <c r="I114">
        <v>3563</v>
      </c>
      <c r="J114">
        <v>6783</v>
      </c>
      <c r="K114">
        <v>515</v>
      </c>
      <c r="L114">
        <v>4611</v>
      </c>
      <c r="M114">
        <v>446</v>
      </c>
      <c r="N114">
        <v>28674</v>
      </c>
      <c r="O114">
        <v>1185</v>
      </c>
      <c r="P114">
        <v>97318</v>
      </c>
      <c r="Q114">
        <v>1826</v>
      </c>
      <c r="R114">
        <v>93080</v>
      </c>
      <c r="S114">
        <v>1581</v>
      </c>
      <c r="T114">
        <v>17043</v>
      </c>
      <c r="U114">
        <v>1058</v>
      </c>
      <c r="V114">
        <v>310</v>
      </c>
      <c r="W114">
        <v>52</v>
      </c>
      <c r="X114">
        <v>5948</v>
      </c>
      <c r="Y114">
        <v>460</v>
      </c>
      <c r="Z114">
        <v>3647</v>
      </c>
      <c r="AA114">
        <v>253</v>
      </c>
      <c r="AB114">
        <v>12872</v>
      </c>
      <c r="AC114">
        <v>159</v>
      </c>
      <c r="AD114">
        <v>10677</v>
      </c>
      <c r="AE114">
        <v>338</v>
      </c>
      <c r="AF114">
        <v>90491</v>
      </c>
      <c r="AG114">
        <v>1557</v>
      </c>
      <c r="AH114">
        <v>121255</v>
      </c>
      <c r="AI114">
        <v>2710</v>
      </c>
      <c r="AJ114">
        <v>11687</v>
      </c>
      <c r="AK114">
        <v>853</v>
      </c>
      <c r="AL114">
        <v>8123</v>
      </c>
      <c r="AM114">
        <v>246</v>
      </c>
      <c r="AN114">
        <v>3564</v>
      </c>
      <c r="AO114">
        <v>607</v>
      </c>
      <c r="AP114">
        <v>64550</v>
      </c>
      <c r="AQ114">
        <v>2112</v>
      </c>
      <c r="AR114">
        <v>68392</v>
      </c>
      <c r="AS114">
        <v>1451</v>
      </c>
      <c r="AT114">
        <v>11830</v>
      </c>
      <c r="AU114">
        <v>45</v>
      </c>
      <c r="AV114">
        <v>121112</v>
      </c>
      <c r="AW114">
        <v>3518</v>
      </c>
      <c r="AX114">
        <v>2444</v>
      </c>
      <c r="AY114">
        <v>140</v>
      </c>
      <c r="AZ114">
        <v>13732</v>
      </c>
      <c r="BA114">
        <v>480</v>
      </c>
      <c r="BB114">
        <v>22223</v>
      </c>
      <c r="BC114">
        <v>807</v>
      </c>
      <c r="BD114">
        <v>50572</v>
      </c>
      <c r="BE114">
        <v>964</v>
      </c>
      <c r="BF114">
        <v>11069</v>
      </c>
      <c r="BG114">
        <v>654</v>
      </c>
      <c r="BH114">
        <v>65662</v>
      </c>
      <c r="BI114">
        <v>2336</v>
      </c>
      <c r="BJ114">
        <v>63875</v>
      </c>
      <c r="BK114">
        <v>2014</v>
      </c>
      <c r="BL114">
        <v>1787</v>
      </c>
      <c r="BM114">
        <v>322</v>
      </c>
      <c r="BN114">
        <v>51452</v>
      </c>
      <c r="BO114">
        <v>1491</v>
      </c>
      <c r="BP114">
        <v>15458</v>
      </c>
      <c r="BQ114">
        <v>945</v>
      </c>
      <c r="BR114">
        <v>9821</v>
      </c>
      <c r="BS114">
        <v>554</v>
      </c>
      <c r="BT114">
        <v>35226</v>
      </c>
      <c r="BU114">
        <v>550</v>
      </c>
      <c r="BV114">
        <v>76731</v>
      </c>
      <c r="BW114">
        <v>2990</v>
      </c>
      <c r="BX114">
        <v>20985</v>
      </c>
      <c r="BY114">
        <v>23</v>
      </c>
      <c r="BZ114">
        <v>8761</v>
      </c>
      <c r="CA114">
        <v>105</v>
      </c>
      <c r="CB114">
        <v>26465</v>
      </c>
      <c r="CC114">
        <v>445</v>
      </c>
      <c r="CD114">
        <v>8745</v>
      </c>
      <c r="CE114">
        <v>622</v>
      </c>
      <c r="CF114">
        <v>13837</v>
      </c>
      <c r="CG114">
        <v>808</v>
      </c>
      <c r="CH114">
        <v>19043</v>
      </c>
      <c r="CI114">
        <v>787</v>
      </c>
      <c r="CJ114">
        <v>18253</v>
      </c>
      <c r="CK114">
        <v>565</v>
      </c>
      <c r="CL114">
        <v>16853</v>
      </c>
      <c r="CM114">
        <v>208</v>
      </c>
      <c r="CN114">
        <v>20985</v>
      </c>
      <c r="CO114">
        <v>23</v>
      </c>
      <c r="CP114">
        <v>3563</v>
      </c>
      <c r="CQ114">
        <v>129379</v>
      </c>
      <c r="CR114">
        <v>115577</v>
      </c>
      <c r="CS114">
        <v>33220</v>
      </c>
      <c r="CT114">
        <v>113942</v>
      </c>
      <c r="CU114">
        <v>14473</v>
      </c>
      <c r="CV114">
        <v>3365</v>
      </c>
      <c r="CW114">
        <v>5570</v>
      </c>
      <c r="CX114">
        <v>967</v>
      </c>
      <c r="CY114">
        <v>4157</v>
      </c>
      <c r="CZ114">
        <v>1052</v>
      </c>
      <c r="DA114">
        <v>3260</v>
      </c>
      <c r="DB114">
        <v>1145</v>
      </c>
      <c r="DC114">
        <v>1486</v>
      </c>
      <c r="DD114">
        <v>201</v>
      </c>
      <c r="DE114">
        <v>136</v>
      </c>
      <c r="DF114">
        <v>4598</v>
      </c>
      <c r="DG114">
        <v>2710</v>
      </c>
      <c r="DH114">
        <v>1882</v>
      </c>
      <c r="DI114">
        <v>5183</v>
      </c>
      <c r="DJ114">
        <v>2955</v>
      </c>
      <c r="DK114">
        <v>1371</v>
      </c>
      <c r="DL114">
        <v>4751</v>
      </c>
      <c r="DM114">
        <v>13230</v>
      </c>
      <c r="DN114">
        <v>15484</v>
      </c>
      <c r="DO114">
        <v>5308</v>
      </c>
      <c r="DP114">
        <v>3174</v>
      </c>
      <c r="DQ114">
        <v>10045</v>
      </c>
      <c r="DR114">
        <v>1197</v>
      </c>
      <c r="DS114">
        <v>519</v>
      </c>
      <c r="DT114">
        <v>1460</v>
      </c>
      <c r="DU114">
        <v>50241</v>
      </c>
      <c r="DV114">
        <v>28503</v>
      </c>
      <c r="DW114">
        <v>13280</v>
      </c>
      <c r="DX114">
        <v>2547</v>
      </c>
      <c r="DY114">
        <v>1117</v>
      </c>
      <c r="DZ114">
        <v>6245</v>
      </c>
      <c r="EA114">
        <v>859</v>
      </c>
      <c r="EB114">
        <v>3820</v>
      </c>
      <c r="EC114">
        <v>12946</v>
      </c>
      <c r="ED114">
        <v>2284</v>
      </c>
      <c r="EE114">
        <v>7682</v>
      </c>
      <c r="EF114">
        <v>18721</v>
      </c>
      <c r="EI114">
        <v>110342</v>
      </c>
      <c r="EJ114">
        <v>24387</v>
      </c>
      <c r="EK114">
        <v>1306</v>
      </c>
      <c r="EL114">
        <v>1287</v>
      </c>
      <c r="EM114">
        <v>1222</v>
      </c>
      <c r="EN114">
        <v>1478</v>
      </c>
      <c r="EO114">
        <v>633</v>
      </c>
      <c r="EP114">
        <v>4221</v>
      </c>
      <c r="EQ114">
        <v>48518</v>
      </c>
      <c r="ER114">
        <v>50241</v>
      </c>
      <c r="ES114">
        <v>1142</v>
      </c>
      <c r="ET114">
        <v>13875</v>
      </c>
      <c r="EU114">
        <v>21650</v>
      </c>
      <c r="EV114">
        <v>9171</v>
      </c>
      <c r="EW114">
        <v>35224</v>
      </c>
      <c r="EX114">
        <v>50241</v>
      </c>
    </row>
    <row r="115" spans="1:154" x14ac:dyDescent="0.2">
      <c r="A115" t="s">
        <v>452</v>
      </c>
      <c r="B115" t="s">
        <v>419</v>
      </c>
      <c r="H115">
        <v>133533</v>
      </c>
      <c r="I115">
        <v>5890</v>
      </c>
      <c r="J115">
        <v>16267</v>
      </c>
      <c r="K115">
        <v>1721</v>
      </c>
      <c r="L115">
        <v>11934</v>
      </c>
      <c r="M115">
        <v>1347</v>
      </c>
      <c r="N115">
        <v>46898</v>
      </c>
      <c r="O115">
        <v>2838</v>
      </c>
      <c r="P115">
        <v>70263</v>
      </c>
      <c r="Q115">
        <v>1331</v>
      </c>
      <c r="R115">
        <v>81632</v>
      </c>
      <c r="S115">
        <v>2392</v>
      </c>
      <c r="T115">
        <v>31747</v>
      </c>
      <c r="U115">
        <v>1420</v>
      </c>
      <c r="V115">
        <v>288</v>
      </c>
      <c r="W115">
        <v>34</v>
      </c>
      <c r="X115">
        <v>4412</v>
      </c>
      <c r="Y115">
        <v>224</v>
      </c>
      <c r="Z115">
        <v>4460</v>
      </c>
      <c r="AA115">
        <v>1237</v>
      </c>
      <c r="AB115">
        <v>10932</v>
      </c>
      <c r="AC115">
        <v>583</v>
      </c>
      <c r="AD115">
        <v>10034</v>
      </c>
      <c r="AE115">
        <v>1480</v>
      </c>
      <c r="AF115">
        <v>78900</v>
      </c>
      <c r="AG115">
        <v>2178</v>
      </c>
      <c r="AH115">
        <v>123092</v>
      </c>
      <c r="AI115">
        <v>4324</v>
      </c>
      <c r="AJ115">
        <v>10441</v>
      </c>
      <c r="AK115">
        <v>1566</v>
      </c>
      <c r="AL115">
        <v>6747</v>
      </c>
      <c r="AM115">
        <v>516</v>
      </c>
      <c r="AN115">
        <v>3694</v>
      </c>
      <c r="AO115">
        <v>1050</v>
      </c>
      <c r="AP115">
        <v>65244</v>
      </c>
      <c r="AQ115">
        <v>3274</v>
      </c>
      <c r="AR115">
        <v>68289</v>
      </c>
      <c r="AS115">
        <v>2616</v>
      </c>
      <c r="AT115">
        <v>16587</v>
      </c>
      <c r="AU115">
        <v>318</v>
      </c>
      <c r="AV115">
        <v>116946</v>
      </c>
      <c r="AW115">
        <v>5572</v>
      </c>
      <c r="AX115">
        <v>4967</v>
      </c>
      <c r="AY115">
        <v>459</v>
      </c>
      <c r="AZ115">
        <v>24969</v>
      </c>
      <c r="BA115">
        <v>1584</v>
      </c>
      <c r="BB115">
        <v>27426</v>
      </c>
      <c r="BC115">
        <v>829</v>
      </c>
      <c r="BD115">
        <v>34566</v>
      </c>
      <c r="BE115">
        <v>503</v>
      </c>
      <c r="BF115">
        <v>13510</v>
      </c>
      <c r="BG115">
        <v>839</v>
      </c>
      <c r="BH115">
        <v>67996</v>
      </c>
      <c r="BI115">
        <v>3366</v>
      </c>
      <c r="BJ115">
        <v>64977</v>
      </c>
      <c r="BK115">
        <v>2795</v>
      </c>
      <c r="BL115">
        <v>3019</v>
      </c>
      <c r="BM115">
        <v>571</v>
      </c>
      <c r="BN115">
        <v>51978</v>
      </c>
      <c r="BO115">
        <v>1590</v>
      </c>
      <c r="BP115">
        <v>15920</v>
      </c>
      <c r="BQ115">
        <v>1530</v>
      </c>
      <c r="BR115">
        <v>13608</v>
      </c>
      <c r="BS115">
        <v>1085</v>
      </c>
      <c r="BT115">
        <v>30677</v>
      </c>
      <c r="BU115">
        <v>1581</v>
      </c>
      <c r="BV115">
        <v>81506</v>
      </c>
      <c r="BW115">
        <v>4205</v>
      </c>
      <c r="BX115">
        <v>21350</v>
      </c>
      <c r="BY115">
        <v>104</v>
      </c>
      <c r="BZ115">
        <v>9321</v>
      </c>
      <c r="CA115">
        <v>709</v>
      </c>
      <c r="CB115">
        <v>21356</v>
      </c>
      <c r="CC115">
        <v>872</v>
      </c>
      <c r="CD115">
        <v>10928</v>
      </c>
      <c r="CE115">
        <v>934</v>
      </c>
      <c r="CF115">
        <v>18196</v>
      </c>
      <c r="CG115">
        <v>917</v>
      </c>
      <c r="CH115">
        <v>17595</v>
      </c>
      <c r="CI115">
        <v>1125</v>
      </c>
      <c r="CJ115">
        <v>16592</v>
      </c>
      <c r="CK115">
        <v>676</v>
      </c>
      <c r="CL115">
        <v>18195</v>
      </c>
      <c r="CM115">
        <v>553</v>
      </c>
      <c r="CN115">
        <v>21350</v>
      </c>
      <c r="CO115">
        <v>104</v>
      </c>
      <c r="CP115">
        <v>5890</v>
      </c>
      <c r="CQ115">
        <v>127643</v>
      </c>
      <c r="CR115">
        <v>101907</v>
      </c>
      <c r="CS115">
        <v>45945</v>
      </c>
      <c r="CT115">
        <v>113889</v>
      </c>
      <c r="CU115">
        <v>13531</v>
      </c>
      <c r="CV115">
        <v>4378</v>
      </c>
      <c r="CW115">
        <v>5658</v>
      </c>
      <c r="CX115">
        <v>2281</v>
      </c>
      <c r="CY115">
        <v>3178</v>
      </c>
      <c r="CZ115">
        <v>603</v>
      </c>
      <c r="DA115">
        <v>2367</v>
      </c>
      <c r="DB115">
        <v>1012</v>
      </c>
      <c r="DC115">
        <v>2328</v>
      </c>
      <c r="DD115">
        <v>482</v>
      </c>
      <c r="DE115">
        <v>185</v>
      </c>
      <c r="DF115">
        <v>4177</v>
      </c>
      <c r="DG115">
        <v>4117</v>
      </c>
      <c r="DH115">
        <v>1300</v>
      </c>
      <c r="DI115">
        <v>7846</v>
      </c>
      <c r="DJ115">
        <v>4780</v>
      </c>
      <c r="DK115">
        <v>670</v>
      </c>
      <c r="DL115">
        <v>3970</v>
      </c>
      <c r="DM115">
        <v>10360</v>
      </c>
      <c r="DN115">
        <v>16342</v>
      </c>
      <c r="DO115">
        <v>5309</v>
      </c>
      <c r="DP115">
        <v>2912</v>
      </c>
      <c r="DQ115">
        <v>8955</v>
      </c>
      <c r="DR115">
        <v>2604</v>
      </c>
      <c r="DS115">
        <v>1890</v>
      </c>
      <c r="DT115">
        <v>5336</v>
      </c>
      <c r="DU115">
        <v>54212</v>
      </c>
      <c r="DV115">
        <v>25895</v>
      </c>
      <c r="DW115">
        <v>10136</v>
      </c>
      <c r="DX115">
        <v>3811</v>
      </c>
      <c r="DY115">
        <v>1093</v>
      </c>
      <c r="DZ115">
        <v>9989</v>
      </c>
      <c r="EA115">
        <v>966</v>
      </c>
      <c r="EB115">
        <v>6772</v>
      </c>
      <c r="EC115">
        <v>14517</v>
      </c>
      <c r="ED115">
        <v>2661</v>
      </c>
      <c r="EE115">
        <v>8236</v>
      </c>
      <c r="EF115">
        <v>16679</v>
      </c>
      <c r="EI115">
        <v>101853</v>
      </c>
      <c r="EJ115">
        <v>32254</v>
      </c>
      <c r="EK115">
        <v>2173</v>
      </c>
      <c r="EL115">
        <v>1661</v>
      </c>
      <c r="EM115">
        <v>1548</v>
      </c>
      <c r="EN115">
        <v>1777</v>
      </c>
      <c r="EO115">
        <v>1460</v>
      </c>
      <c r="EP115">
        <v>5317</v>
      </c>
      <c r="EQ115">
        <v>49934</v>
      </c>
      <c r="ER115">
        <v>54212</v>
      </c>
      <c r="ES115">
        <v>3295</v>
      </c>
      <c r="ET115">
        <v>18154</v>
      </c>
      <c r="EU115">
        <v>21058</v>
      </c>
      <c r="EV115">
        <v>8236</v>
      </c>
      <c r="EW115">
        <v>32763</v>
      </c>
      <c r="EX115">
        <v>54212</v>
      </c>
    </row>
    <row r="116" spans="1:154" x14ac:dyDescent="0.2">
      <c r="A116" t="s">
        <v>453</v>
      </c>
      <c r="B116" t="s">
        <v>419</v>
      </c>
      <c r="H116">
        <v>132199</v>
      </c>
      <c r="I116">
        <v>3759</v>
      </c>
      <c r="J116">
        <v>12514</v>
      </c>
      <c r="K116">
        <v>675</v>
      </c>
      <c r="L116">
        <v>8404</v>
      </c>
      <c r="M116">
        <v>482</v>
      </c>
      <c r="N116">
        <v>41723</v>
      </c>
      <c r="O116">
        <v>1673</v>
      </c>
      <c r="P116">
        <v>77482</v>
      </c>
      <c r="Q116">
        <v>1403</v>
      </c>
      <c r="R116">
        <v>113709</v>
      </c>
      <c r="S116">
        <v>2976</v>
      </c>
      <c r="T116">
        <v>6250</v>
      </c>
      <c r="U116">
        <v>124</v>
      </c>
      <c r="V116">
        <v>155</v>
      </c>
      <c r="W116">
        <v>0</v>
      </c>
      <c r="X116">
        <v>2356</v>
      </c>
      <c r="Y116">
        <v>145</v>
      </c>
      <c r="Z116">
        <v>1985</v>
      </c>
      <c r="AA116">
        <v>258</v>
      </c>
      <c r="AB116">
        <v>7683</v>
      </c>
      <c r="AC116">
        <v>256</v>
      </c>
      <c r="AD116">
        <v>5183</v>
      </c>
      <c r="AE116">
        <v>354</v>
      </c>
      <c r="AF116">
        <v>112677</v>
      </c>
      <c r="AG116">
        <v>2956</v>
      </c>
      <c r="AH116">
        <v>127902</v>
      </c>
      <c r="AI116">
        <v>3341</v>
      </c>
      <c r="AJ116">
        <v>4297</v>
      </c>
      <c r="AK116">
        <v>418</v>
      </c>
      <c r="AL116">
        <v>3106</v>
      </c>
      <c r="AM116">
        <v>164</v>
      </c>
      <c r="AN116">
        <v>1191</v>
      </c>
      <c r="AO116">
        <v>254</v>
      </c>
      <c r="AP116">
        <v>66183</v>
      </c>
      <c r="AQ116">
        <v>2150</v>
      </c>
      <c r="AR116">
        <v>66016</v>
      </c>
      <c r="AS116">
        <v>1609</v>
      </c>
      <c r="AT116">
        <v>14511</v>
      </c>
      <c r="AU116">
        <v>200</v>
      </c>
      <c r="AV116">
        <v>117688</v>
      </c>
      <c r="AW116">
        <v>3559</v>
      </c>
      <c r="AX116">
        <v>5252</v>
      </c>
      <c r="AY116">
        <v>411</v>
      </c>
      <c r="AZ116">
        <v>25865</v>
      </c>
      <c r="BA116">
        <v>1010</v>
      </c>
      <c r="BB116">
        <v>25789</v>
      </c>
      <c r="BC116">
        <v>720</v>
      </c>
      <c r="BD116">
        <v>33339</v>
      </c>
      <c r="BE116">
        <v>364</v>
      </c>
      <c r="BF116">
        <v>13927</v>
      </c>
      <c r="BG116">
        <v>604</v>
      </c>
      <c r="BH116">
        <v>63641</v>
      </c>
      <c r="BI116">
        <v>2147</v>
      </c>
      <c r="BJ116">
        <v>60908</v>
      </c>
      <c r="BK116">
        <v>1813</v>
      </c>
      <c r="BL116">
        <v>2733</v>
      </c>
      <c r="BM116">
        <v>334</v>
      </c>
      <c r="BN116">
        <v>49033</v>
      </c>
      <c r="BO116">
        <v>1377</v>
      </c>
      <c r="BP116">
        <v>15579</v>
      </c>
      <c r="BQ116">
        <v>774</v>
      </c>
      <c r="BR116">
        <v>12956</v>
      </c>
      <c r="BS116">
        <v>600</v>
      </c>
      <c r="BT116">
        <v>32283</v>
      </c>
      <c r="BU116">
        <v>886</v>
      </c>
      <c r="BV116">
        <v>77568</v>
      </c>
      <c r="BW116">
        <v>2751</v>
      </c>
      <c r="BX116">
        <v>22348</v>
      </c>
      <c r="BY116">
        <v>122</v>
      </c>
      <c r="BZ116">
        <v>7945</v>
      </c>
      <c r="CA116">
        <v>210</v>
      </c>
      <c r="CB116">
        <v>24338</v>
      </c>
      <c r="CC116">
        <v>676</v>
      </c>
      <c r="CD116">
        <v>9671</v>
      </c>
      <c r="CE116">
        <v>368</v>
      </c>
      <c r="CF116">
        <v>11503</v>
      </c>
      <c r="CG116">
        <v>509</v>
      </c>
      <c r="CH116">
        <v>17839</v>
      </c>
      <c r="CI116">
        <v>706</v>
      </c>
      <c r="CJ116">
        <v>17610</v>
      </c>
      <c r="CK116">
        <v>523</v>
      </c>
      <c r="CL116">
        <v>20945</v>
      </c>
      <c r="CM116">
        <v>645</v>
      </c>
      <c r="CN116">
        <v>22348</v>
      </c>
      <c r="CO116">
        <v>122</v>
      </c>
      <c r="CP116">
        <v>3759</v>
      </c>
      <c r="CQ116">
        <v>128440</v>
      </c>
      <c r="CR116">
        <v>107901</v>
      </c>
      <c r="CS116">
        <v>39868</v>
      </c>
      <c r="CT116">
        <v>119213</v>
      </c>
      <c r="CU116">
        <v>7604</v>
      </c>
      <c r="CV116">
        <v>2016</v>
      </c>
      <c r="CW116">
        <v>3311</v>
      </c>
      <c r="CX116">
        <v>1044</v>
      </c>
      <c r="CY116">
        <v>3062</v>
      </c>
      <c r="CZ116">
        <v>610</v>
      </c>
      <c r="DA116">
        <v>936</v>
      </c>
      <c r="DB116">
        <v>347</v>
      </c>
      <c r="DC116">
        <v>295</v>
      </c>
      <c r="DD116">
        <v>15</v>
      </c>
      <c r="DE116">
        <v>629</v>
      </c>
      <c r="DF116">
        <v>5404</v>
      </c>
      <c r="DG116">
        <v>5551</v>
      </c>
      <c r="DH116">
        <v>1352</v>
      </c>
      <c r="DI116">
        <v>7487</v>
      </c>
      <c r="DJ116">
        <v>3758</v>
      </c>
      <c r="DK116">
        <v>875</v>
      </c>
      <c r="DL116">
        <v>3975</v>
      </c>
      <c r="DM116">
        <v>8655</v>
      </c>
      <c r="DN116">
        <v>15380</v>
      </c>
      <c r="DO116">
        <v>4034</v>
      </c>
      <c r="DP116">
        <v>2480</v>
      </c>
      <c r="DQ116">
        <v>7447</v>
      </c>
      <c r="DR116">
        <v>1798</v>
      </c>
      <c r="DS116">
        <v>993</v>
      </c>
      <c r="DT116">
        <v>3550</v>
      </c>
      <c r="DU116">
        <v>49551</v>
      </c>
      <c r="DV116">
        <v>30295</v>
      </c>
      <c r="DW116">
        <v>11612</v>
      </c>
      <c r="DX116">
        <v>2600</v>
      </c>
      <c r="DY116">
        <v>957</v>
      </c>
      <c r="DZ116">
        <v>7107</v>
      </c>
      <c r="EA116">
        <v>683</v>
      </c>
      <c r="EB116">
        <v>5008</v>
      </c>
      <c r="EC116">
        <v>9549</v>
      </c>
      <c r="ED116">
        <v>1644</v>
      </c>
      <c r="EE116">
        <v>5652</v>
      </c>
      <c r="EF116">
        <v>16602</v>
      </c>
      <c r="EI116">
        <v>115251</v>
      </c>
      <c r="EJ116">
        <v>16873</v>
      </c>
      <c r="EK116">
        <v>730</v>
      </c>
      <c r="EL116">
        <v>829</v>
      </c>
      <c r="EM116">
        <v>1170</v>
      </c>
      <c r="EN116">
        <v>1127</v>
      </c>
      <c r="EO116">
        <v>491</v>
      </c>
      <c r="EP116">
        <v>2517</v>
      </c>
      <c r="EQ116">
        <v>46034</v>
      </c>
      <c r="ER116">
        <v>49551</v>
      </c>
      <c r="ES116">
        <v>1529</v>
      </c>
      <c r="ET116">
        <v>11523</v>
      </c>
      <c r="EU116">
        <v>20362</v>
      </c>
      <c r="EV116">
        <v>10074</v>
      </c>
      <c r="EW116">
        <v>36499</v>
      </c>
      <c r="EX116">
        <v>49551</v>
      </c>
    </row>
    <row r="117" spans="1:154" x14ac:dyDescent="0.2">
      <c r="A117" t="s">
        <v>454</v>
      </c>
      <c r="B117" t="s">
        <v>419</v>
      </c>
      <c r="H117">
        <v>137036</v>
      </c>
      <c r="I117">
        <v>7684</v>
      </c>
      <c r="J117">
        <v>20677</v>
      </c>
      <c r="K117">
        <v>2493</v>
      </c>
      <c r="L117">
        <v>13466</v>
      </c>
      <c r="M117">
        <v>1718</v>
      </c>
      <c r="N117">
        <v>48056</v>
      </c>
      <c r="O117">
        <v>3822</v>
      </c>
      <c r="P117">
        <v>66911</v>
      </c>
      <c r="Q117">
        <v>1319</v>
      </c>
      <c r="R117">
        <v>109839</v>
      </c>
      <c r="S117">
        <v>4228</v>
      </c>
      <c r="T117">
        <v>9992</v>
      </c>
      <c r="U117">
        <v>576</v>
      </c>
      <c r="V117">
        <v>375</v>
      </c>
      <c r="W117">
        <v>100</v>
      </c>
      <c r="X117">
        <v>1621</v>
      </c>
      <c r="Y117">
        <v>212</v>
      </c>
      <c r="Z117">
        <v>4730</v>
      </c>
      <c r="AA117">
        <v>1206</v>
      </c>
      <c r="AB117">
        <v>10441</v>
      </c>
      <c r="AC117">
        <v>1362</v>
      </c>
      <c r="AD117">
        <v>9779</v>
      </c>
      <c r="AE117">
        <v>2409</v>
      </c>
      <c r="AF117">
        <v>108320</v>
      </c>
      <c r="AG117">
        <v>4192</v>
      </c>
      <c r="AH117">
        <v>129648</v>
      </c>
      <c r="AI117">
        <v>5336</v>
      </c>
      <c r="AJ117">
        <v>7388</v>
      </c>
      <c r="AK117">
        <v>2348</v>
      </c>
      <c r="AL117">
        <v>3243</v>
      </c>
      <c r="AM117">
        <v>137</v>
      </c>
      <c r="AN117">
        <v>4145</v>
      </c>
      <c r="AO117">
        <v>2211</v>
      </c>
      <c r="AP117">
        <v>66848</v>
      </c>
      <c r="AQ117">
        <v>4104</v>
      </c>
      <c r="AR117">
        <v>70188</v>
      </c>
      <c r="AS117">
        <v>3580</v>
      </c>
      <c r="AT117">
        <v>17402</v>
      </c>
      <c r="AU117">
        <v>385</v>
      </c>
      <c r="AV117">
        <v>119634</v>
      </c>
      <c r="AW117">
        <v>7299</v>
      </c>
      <c r="AX117">
        <v>7853</v>
      </c>
      <c r="AY117">
        <v>1401</v>
      </c>
      <c r="AZ117">
        <v>31248</v>
      </c>
      <c r="BA117">
        <v>2338</v>
      </c>
      <c r="BB117">
        <v>25040</v>
      </c>
      <c r="BC117">
        <v>1109</v>
      </c>
      <c r="BD117">
        <v>31474</v>
      </c>
      <c r="BE117">
        <v>515</v>
      </c>
      <c r="BF117">
        <v>15926</v>
      </c>
      <c r="BG117">
        <v>1535</v>
      </c>
      <c r="BH117">
        <v>62552</v>
      </c>
      <c r="BI117">
        <v>4551</v>
      </c>
      <c r="BJ117">
        <v>59944</v>
      </c>
      <c r="BK117">
        <v>4169</v>
      </c>
      <c r="BL117">
        <v>2608</v>
      </c>
      <c r="BM117">
        <v>382</v>
      </c>
      <c r="BN117">
        <v>45623</v>
      </c>
      <c r="BO117">
        <v>2728</v>
      </c>
      <c r="BP117">
        <v>18677</v>
      </c>
      <c r="BQ117">
        <v>1909</v>
      </c>
      <c r="BR117">
        <v>14178</v>
      </c>
      <c r="BS117">
        <v>1449</v>
      </c>
      <c r="BT117">
        <v>30653</v>
      </c>
      <c r="BU117">
        <v>1504</v>
      </c>
      <c r="BV117">
        <v>78478</v>
      </c>
      <c r="BW117">
        <v>6086</v>
      </c>
      <c r="BX117">
        <v>27905</v>
      </c>
      <c r="BY117">
        <v>94</v>
      </c>
      <c r="BZ117">
        <v>9074</v>
      </c>
      <c r="CA117">
        <v>597</v>
      </c>
      <c r="CB117">
        <v>21579</v>
      </c>
      <c r="CC117">
        <v>907</v>
      </c>
      <c r="CD117">
        <v>10768</v>
      </c>
      <c r="CE117">
        <v>817</v>
      </c>
      <c r="CF117">
        <v>14978</v>
      </c>
      <c r="CG117">
        <v>1713</v>
      </c>
      <c r="CH117">
        <v>15447</v>
      </c>
      <c r="CI117">
        <v>1515</v>
      </c>
      <c r="CJ117">
        <v>16373</v>
      </c>
      <c r="CK117">
        <v>1049</v>
      </c>
      <c r="CL117">
        <v>20912</v>
      </c>
      <c r="CM117">
        <v>992</v>
      </c>
      <c r="CN117">
        <v>27905</v>
      </c>
      <c r="CO117">
        <v>94</v>
      </c>
      <c r="CP117">
        <v>7684</v>
      </c>
      <c r="CQ117">
        <v>129352</v>
      </c>
      <c r="CR117">
        <v>96722</v>
      </c>
      <c r="CS117">
        <v>55442</v>
      </c>
      <c r="CT117">
        <v>121454</v>
      </c>
      <c r="CU117">
        <v>9692</v>
      </c>
      <c r="CV117">
        <v>3812</v>
      </c>
      <c r="CW117">
        <v>5985</v>
      </c>
      <c r="CX117">
        <v>2590</v>
      </c>
      <c r="CY117">
        <v>2053</v>
      </c>
      <c r="CZ117">
        <v>604</v>
      </c>
      <c r="DA117">
        <v>864</v>
      </c>
      <c r="DB117">
        <v>331</v>
      </c>
      <c r="DC117">
        <v>790</v>
      </c>
      <c r="DD117">
        <v>287</v>
      </c>
      <c r="DE117">
        <v>1509</v>
      </c>
      <c r="DF117">
        <v>6362</v>
      </c>
      <c r="DG117">
        <v>6056</v>
      </c>
      <c r="DH117">
        <v>1248</v>
      </c>
      <c r="DI117">
        <v>7454</v>
      </c>
      <c r="DJ117">
        <v>3570</v>
      </c>
      <c r="DK117">
        <v>676</v>
      </c>
      <c r="DL117">
        <v>3881</v>
      </c>
      <c r="DM117">
        <v>8009</v>
      </c>
      <c r="DN117">
        <v>14450</v>
      </c>
      <c r="DO117">
        <v>6017</v>
      </c>
      <c r="DP117">
        <v>3683</v>
      </c>
      <c r="DQ117">
        <v>5343</v>
      </c>
      <c r="DR117">
        <v>2711</v>
      </c>
      <c r="DS117">
        <v>1699</v>
      </c>
      <c r="DT117">
        <v>6478</v>
      </c>
      <c r="DU117">
        <v>54241</v>
      </c>
      <c r="DV117">
        <v>28050</v>
      </c>
      <c r="DW117">
        <v>9257</v>
      </c>
      <c r="DX117">
        <v>4102</v>
      </c>
      <c r="DY117">
        <v>1492</v>
      </c>
      <c r="DZ117">
        <v>8530</v>
      </c>
      <c r="EA117">
        <v>401</v>
      </c>
      <c r="EB117">
        <v>6281</v>
      </c>
      <c r="EC117">
        <v>13559</v>
      </c>
      <c r="ED117">
        <v>2599</v>
      </c>
      <c r="EE117">
        <v>7633</v>
      </c>
      <c r="EF117">
        <v>15295</v>
      </c>
      <c r="EI117">
        <v>104618</v>
      </c>
      <c r="EJ117">
        <v>30777</v>
      </c>
      <c r="EK117">
        <v>1436</v>
      </c>
      <c r="EL117">
        <v>1152</v>
      </c>
      <c r="EM117">
        <v>1507</v>
      </c>
      <c r="EN117">
        <v>986</v>
      </c>
      <c r="EO117">
        <v>1401</v>
      </c>
      <c r="EP117">
        <v>5058</v>
      </c>
      <c r="EQ117">
        <v>48320</v>
      </c>
      <c r="ER117">
        <v>54241</v>
      </c>
      <c r="ES117">
        <v>2555</v>
      </c>
      <c r="ET117">
        <v>14771</v>
      </c>
      <c r="EU117">
        <v>20599</v>
      </c>
      <c r="EV117">
        <v>10508</v>
      </c>
      <c r="EW117">
        <v>36915</v>
      </c>
      <c r="EX117">
        <v>54241</v>
      </c>
    </row>
    <row r="118" spans="1:154" x14ac:dyDescent="0.2">
      <c r="A118" t="s">
        <v>455</v>
      </c>
      <c r="B118" t="s">
        <v>419</v>
      </c>
      <c r="H118">
        <v>131959</v>
      </c>
      <c r="I118">
        <v>6583</v>
      </c>
      <c r="J118">
        <v>26976</v>
      </c>
      <c r="K118">
        <v>1495</v>
      </c>
      <c r="L118">
        <v>18367</v>
      </c>
      <c r="M118">
        <v>1104</v>
      </c>
      <c r="N118">
        <v>52920</v>
      </c>
      <c r="O118">
        <v>3476</v>
      </c>
      <c r="P118">
        <v>51595</v>
      </c>
      <c r="Q118">
        <v>1556</v>
      </c>
      <c r="R118">
        <v>85063</v>
      </c>
      <c r="S118">
        <v>2935</v>
      </c>
      <c r="T118">
        <v>30355</v>
      </c>
      <c r="U118">
        <v>1750</v>
      </c>
      <c r="V118">
        <v>346</v>
      </c>
      <c r="W118">
        <v>42</v>
      </c>
      <c r="X118">
        <v>1869</v>
      </c>
      <c r="Y118">
        <v>20</v>
      </c>
      <c r="Z118">
        <v>4009</v>
      </c>
      <c r="AA118">
        <v>752</v>
      </c>
      <c r="AB118">
        <v>10285</v>
      </c>
      <c r="AC118">
        <v>1065</v>
      </c>
      <c r="AD118">
        <v>9198</v>
      </c>
      <c r="AE118">
        <v>1789</v>
      </c>
      <c r="AF118">
        <v>83867</v>
      </c>
      <c r="AG118">
        <v>2878</v>
      </c>
      <c r="AH118">
        <v>123092</v>
      </c>
      <c r="AI118">
        <v>4635</v>
      </c>
      <c r="AJ118">
        <v>8867</v>
      </c>
      <c r="AK118">
        <v>1948</v>
      </c>
      <c r="AL118">
        <v>4034</v>
      </c>
      <c r="AM118">
        <v>188</v>
      </c>
      <c r="AN118">
        <v>4833</v>
      </c>
      <c r="AO118">
        <v>1760</v>
      </c>
      <c r="AP118">
        <v>62038</v>
      </c>
      <c r="AQ118">
        <v>3645</v>
      </c>
      <c r="AR118">
        <v>69921</v>
      </c>
      <c r="AS118">
        <v>2938</v>
      </c>
      <c r="AT118">
        <v>20336</v>
      </c>
      <c r="AU118">
        <v>456</v>
      </c>
      <c r="AV118">
        <v>111623</v>
      </c>
      <c r="AW118">
        <v>6127</v>
      </c>
      <c r="AX118">
        <v>10003</v>
      </c>
      <c r="AY118">
        <v>1080</v>
      </c>
      <c r="AZ118">
        <v>30322</v>
      </c>
      <c r="BA118">
        <v>2078</v>
      </c>
      <c r="BB118">
        <v>24694</v>
      </c>
      <c r="BC118">
        <v>1111</v>
      </c>
      <c r="BD118">
        <v>25815</v>
      </c>
      <c r="BE118">
        <v>305</v>
      </c>
      <c r="BF118">
        <v>15445</v>
      </c>
      <c r="BG118">
        <v>1234</v>
      </c>
      <c r="BH118">
        <v>57398</v>
      </c>
      <c r="BI118">
        <v>4178</v>
      </c>
      <c r="BJ118">
        <v>54272</v>
      </c>
      <c r="BK118">
        <v>3905</v>
      </c>
      <c r="BL118">
        <v>3126</v>
      </c>
      <c r="BM118">
        <v>273</v>
      </c>
      <c r="BN118">
        <v>41235</v>
      </c>
      <c r="BO118">
        <v>2653</v>
      </c>
      <c r="BP118">
        <v>17183</v>
      </c>
      <c r="BQ118">
        <v>1675</v>
      </c>
      <c r="BR118">
        <v>14425</v>
      </c>
      <c r="BS118">
        <v>1084</v>
      </c>
      <c r="BT118">
        <v>30469</v>
      </c>
      <c r="BU118">
        <v>1027</v>
      </c>
      <c r="BV118">
        <v>72843</v>
      </c>
      <c r="BW118">
        <v>5412</v>
      </c>
      <c r="BX118">
        <v>28647</v>
      </c>
      <c r="BY118">
        <v>144</v>
      </c>
      <c r="BZ118">
        <v>9268</v>
      </c>
      <c r="CA118">
        <v>373</v>
      </c>
      <c r="CB118">
        <v>21201</v>
      </c>
      <c r="CC118">
        <v>654</v>
      </c>
      <c r="CD118">
        <v>10656</v>
      </c>
      <c r="CE118">
        <v>982</v>
      </c>
      <c r="CF118">
        <v>13216</v>
      </c>
      <c r="CG118">
        <v>1276</v>
      </c>
      <c r="CH118">
        <v>14380</v>
      </c>
      <c r="CI118">
        <v>1371</v>
      </c>
      <c r="CJ118">
        <v>14453</v>
      </c>
      <c r="CK118">
        <v>938</v>
      </c>
      <c r="CL118">
        <v>20138</v>
      </c>
      <c r="CM118">
        <v>845</v>
      </c>
      <c r="CN118">
        <v>28647</v>
      </c>
      <c r="CO118">
        <v>144</v>
      </c>
      <c r="CP118">
        <v>6583</v>
      </c>
      <c r="CQ118">
        <v>125376</v>
      </c>
      <c r="CR118">
        <v>81224</v>
      </c>
      <c r="CS118">
        <v>67042</v>
      </c>
      <c r="CT118">
        <v>114584</v>
      </c>
      <c r="CU118">
        <v>11298</v>
      </c>
      <c r="CV118">
        <v>5111</v>
      </c>
      <c r="CW118">
        <v>6461</v>
      </c>
      <c r="CX118">
        <v>2816</v>
      </c>
      <c r="CY118">
        <v>3408</v>
      </c>
      <c r="CZ118">
        <v>1823</v>
      </c>
      <c r="DA118">
        <v>1201</v>
      </c>
      <c r="DB118">
        <v>401</v>
      </c>
      <c r="DC118">
        <v>228</v>
      </c>
      <c r="DD118">
        <v>71</v>
      </c>
      <c r="DE118">
        <v>1765</v>
      </c>
      <c r="DF118">
        <v>5302</v>
      </c>
      <c r="DG118">
        <v>5192</v>
      </c>
      <c r="DH118">
        <v>998</v>
      </c>
      <c r="DI118">
        <v>7103</v>
      </c>
      <c r="DJ118">
        <v>2924</v>
      </c>
      <c r="DK118">
        <v>796</v>
      </c>
      <c r="DL118">
        <v>2471</v>
      </c>
      <c r="DM118">
        <v>6806</v>
      </c>
      <c r="DN118">
        <v>15686</v>
      </c>
      <c r="DO118">
        <v>5633</v>
      </c>
      <c r="DP118">
        <v>3244</v>
      </c>
      <c r="DQ118">
        <v>3989</v>
      </c>
      <c r="DR118">
        <v>3037</v>
      </c>
      <c r="DS118">
        <v>1848</v>
      </c>
      <c r="DT118">
        <v>9876</v>
      </c>
      <c r="DU118">
        <v>54023</v>
      </c>
      <c r="DV118">
        <v>24001</v>
      </c>
      <c r="DW118">
        <v>6712</v>
      </c>
      <c r="DX118">
        <v>3877</v>
      </c>
      <c r="DY118">
        <v>1348</v>
      </c>
      <c r="DZ118">
        <v>8338</v>
      </c>
      <c r="EA118">
        <v>780</v>
      </c>
      <c r="EB118">
        <v>5750</v>
      </c>
      <c r="EC118">
        <v>17807</v>
      </c>
      <c r="ED118">
        <v>3674</v>
      </c>
      <c r="EE118">
        <v>10173</v>
      </c>
      <c r="EF118">
        <v>13934</v>
      </c>
      <c r="EI118">
        <v>88685</v>
      </c>
      <c r="EJ118">
        <v>42548</v>
      </c>
      <c r="EK118">
        <v>2278</v>
      </c>
      <c r="EL118">
        <v>1629</v>
      </c>
      <c r="EM118">
        <v>2038</v>
      </c>
      <c r="EN118">
        <v>1510</v>
      </c>
      <c r="EO118">
        <v>1762</v>
      </c>
      <c r="EP118">
        <v>6977</v>
      </c>
      <c r="EQ118">
        <v>47673</v>
      </c>
      <c r="ER118">
        <v>54023</v>
      </c>
      <c r="ES118">
        <v>4342</v>
      </c>
      <c r="ET118">
        <v>16920</v>
      </c>
      <c r="EU118">
        <v>19468</v>
      </c>
      <c r="EV118">
        <v>8452</v>
      </c>
      <c r="EW118">
        <v>32761</v>
      </c>
      <c r="EX118">
        <v>54023</v>
      </c>
    </row>
    <row r="119" spans="1:154" x14ac:dyDescent="0.2">
      <c r="A119" t="s">
        <v>456</v>
      </c>
      <c r="B119" t="s">
        <v>419</v>
      </c>
      <c r="H119">
        <v>136813</v>
      </c>
      <c r="I119">
        <v>7940</v>
      </c>
      <c r="J119">
        <v>23260</v>
      </c>
      <c r="K119">
        <v>2328</v>
      </c>
      <c r="L119">
        <v>15866</v>
      </c>
      <c r="M119">
        <v>1560</v>
      </c>
      <c r="N119">
        <v>54230</v>
      </c>
      <c r="O119">
        <v>3426</v>
      </c>
      <c r="P119">
        <v>54955</v>
      </c>
      <c r="Q119">
        <v>1935</v>
      </c>
      <c r="R119">
        <v>93973</v>
      </c>
      <c r="S119">
        <v>4439</v>
      </c>
      <c r="T119">
        <v>26947</v>
      </c>
      <c r="U119">
        <v>1437</v>
      </c>
      <c r="V119">
        <v>96</v>
      </c>
      <c r="W119">
        <v>8</v>
      </c>
      <c r="X119">
        <v>2606</v>
      </c>
      <c r="Y119">
        <v>133</v>
      </c>
      <c r="Z119">
        <v>2699</v>
      </c>
      <c r="AA119">
        <v>682</v>
      </c>
      <c r="AB119">
        <v>10443</v>
      </c>
      <c r="AC119">
        <v>1241</v>
      </c>
      <c r="AD119">
        <v>7741</v>
      </c>
      <c r="AE119">
        <v>1527</v>
      </c>
      <c r="AF119">
        <v>92282</v>
      </c>
      <c r="AG119">
        <v>4022</v>
      </c>
      <c r="AH119">
        <v>127011</v>
      </c>
      <c r="AI119">
        <v>5842</v>
      </c>
      <c r="AJ119">
        <v>9802</v>
      </c>
      <c r="AK119">
        <v>2098</v>
      </c>
      <c r="AL119">
        <v>4521</v>
      </c>
      <c r="AM119">
        <v>306</v>
      </c>
      <c r="AN119">
        <v>5281</v>
      </c>
      <c r="AO119">
        <v>1792</v>
      </c>
      <c r="AP119">
        <v>66864</v>
      </c>
      <c r="AQ119">
        <v>4682</v>
      </c>
      <c r="AR119">
        <v>69949</v>
      </c>
      <c r="AS119">
        <v>3258</v>
      </c>
      <c r="AT119">
        <v>17820</v>
      </c>
      <c r="AU119">
        <v>715</v>
      </c>
      <c r="AV119">
        <v>118993</v>
      </c>
      <c r="AW119">
        <v>7225</v>
      </c>
      <c r="AX119">
        <v>6802</v>
      </c>
      <c r="AY119">
        <v>578</v>
      </c>
      <c r="AZ119">
        <v>29037</v>
      </c>
      <c r="BA119">
        <v>2093</v>
      </c>
      <c r="BB119">
        <v>27125</v>
      </c>
      <c r="BC119">
        <v>1506</v>
      </c>
      <c r="BD119">
        <v>29570</v>
      </c>
      <c r="BE119">
        <v>1111</v>
      </c>
      <c r="BF119">
        <v>16642</v>
      </c>
      <c r="BG119">
        <v>1314</v>
      </c>
      <c r="BH119">
        <v>61417</v>
      </c>
      <c r="BI119">
        <v>5112</v>
      </c>
      <c r="BJ119">
        <v>57685</v>
      </c>
      <c r="BK119">
        <v>4106</v>
      </c>
      <c r="BL119">
        <v>3732</v>
      </c>
      <c r="BM119">
        <v>1006</v>
      </c>
      <c r="BN119">
        <v>42481</v>
      </c>
      <c r="BO119">
        <v>3012</v>
      </c>
      <c r="BP119">
        <v>21438</v>
      </c>
      <c r="BQ119">
        <v>1845</v>
      </c>
      <c r="BR119">
        <v>14140</v>
      </c>
      <c r="BS119">
        <v>1569</v>
      </c>
      <c r="BT119">
        <v>29297</v>
      </c>
      <c r="BU119">
        <v>1367</v>
      </c>
      <c r="BV119">
        <v>78059</v>
      </c>
      <c r="BW119">
        <v>6426</v>
      </c>
      <c r="BX119">
        <v>29457</v>
      </c>
      <c r="BY119">
        <v>147</v>
      </c>
      <c r="BZ119">
        <v>8280</v>
      </c>
      <c r="CA119">
        <v>291</v>
      </c>
      <c r="CB119">
        <v>21017</v>
      </c>
      <c r="CC119">
        <v>1076</v>
      </c>
      <c r="CD119">
        <v>14982</v>
      </c>
      <c r="CE119">
        <v>1285</v>
      </c>
      <c r="CF119">
        <v>14485</v>
      </c>
      <c r="CG119">
        <v>1831</v>
      </c>
      <c r="CH119">
        <v>14831</v>
      </c>
      <c r="CI119">
        <v>1406</v>
      </c>
      <c r="CJ119">
        <v>15489</v>
      </c>
      <c r="CK119">
        <v>1170</v>
      </c>
      <c r="CL119">
        <v>18272</v>
      </c>
      <c r="CM119">
        <v>734</v>
      </c>
      <c r="CN119">
        <v>29457</v>
      </c>
      <c r="CO119">
        <v>147</v>
      </c>
      <c r="CP119">
        <v>7940</v>
      </c>
      <c r="CQ119">
        <v>128873</v>
      </c>
      <c r="CR119">
        <v>91581</v>
      </c>
      <c r="CS119">
        <v>61166</v>
      </c>
      <c r="CT119">
        <v>121222</v>
      </c>
      <c r="CU119">
        <v>13429</v>
      </c>
      <c r="CV119">
        <v>5655</v>
      </c>
      <c r="CW119">
        <v>5197</v>
      </c>
      <c r="CX119">
        <v>1709</v>
      </c>
      <c r="CY119">
        <v>5499</v>
      </c>
      <c r="CZ119">
        <v>2558</v>
      </c>
      <c r="DA119">
        <v>1548</v>
      </c>
      <c r="DB119">
        <v>769</v>
      </c>
      <c r="DC119">
        <v>1185</v>
      </c>
      <c r="DD119">
        <v>619</v>
      </c>
      <c r="DE119">
        <v>1579</v>
      </c>
      <c r="DF119">
        <v>4437</v>
      </c>
      <c r="DG119">
        <v>5125</v>
      </c>
      <c r="DH119">
        <v>1141</v>
      </c>
      <c r="DI119">
        <v>7229</v>
      </c>
      <c r="DJ119">
        <v>2609</v>
      </c>
      <c r="DK119">
        <v>913</v>
      </c>
      <c r="DL119">
        <v>3772</v>
      </c>
      <c r="DM119">
        <v>6285</v>
      </c>
      <c r="DN119">
        <v>16936</v>
      </c>
      <c r="DO119">
        <v>8259</v>
      </c>
      <c r="DP119">
        <v>3044</v>
      </c>
      <c r="DQ119">
        <v>4918</v>
      </c>
      <c r="DR119">
        <v>2637</v>
      </c>
      <c r="DS119">
        <v>1429</v>
      </c>
      <c r="DT119">
        <v>7650</v>
      </c>
      <c r="DU119">
        <v>56812</v>
      </c>
      <c r="DV119">
        <v>25754</v>
      </c>
      <c r="DW119">
        <v>7916</v>
      </c>
      <c r="DX119">
        <v>4573</v>
      </c>
      <c r="DY119">
        <v>1168</v>
      </c>
      <c r="DZ119">
        <v>9528</v>
      </c>
      <c r="EA119">
        <v>525</v>
      </c>
      <c r="EB119">
        <v>6773</v>
      </c>
      <c r="EC119">
        <v>16957</v>
      </c>
      <c r="ED119">
        <v>2722</v>
      </c>
      <c r="EE119">
        <v>10032</v>
      </c>
      <c r="EF119">
        <v>13719</v>
      </c>
      <c r="EI119">
        <v>95028</v>
      </c>
      <c r="EJ119">
        <v>37473</v>
      </c>
      <c r="EK119">
        <v>2131</v>
      </c>
      <c r="EL119">
        <v>1985</v>
      </c>
      <c r="EM119">
        <v>1848</v>
      </c>
      <c r="EN119">
        <v>1491</v>
      </c>
      <c r="EO119">
        <v>1403</v>
      </c>
      <c r="EP119">
        <v>6120</v>
      </c>
      <c r="EQ119">
        <v>50986</v>
      </c>
      <c r="ER119">
        <v>56812</v>
      </c>
      <c r="ES119">
        <v>3250</v>
      </c>
      <c r="ET119">
        <v>18256</v>
      </c>
      <c r="EU119">
        <v>21614</v>
      </c>
      <c r="EV119">
        <v>8940</v>
      </c>
      <c r="EW119">
        <v>35306</v>
      </c>
      <c r="EX119">
        <v>56812</v>
      </c>
    </row>
    <row r="120" spans="1:154" x14ac:dyDescent="0.2">
      <c r="A120" t="s">
        <v>457</v>
      </c>
      <c r="B120" t="s">
        <v>419</v>
      </c>
      <c r="H120">
        <v>131344</v>
      </c>
      <c r="I120">
        <v>12245</v>
      </c>
      <c r="J120">
        <v>18116</v>
      </c>
      <c r="K120">
        <v>3183</v>
      </c>
      <c r="L120">
        <v>12866</v>
      </c>
      <c r="M120">
        <v>2688</v>
      </c>
      <c r="N120">
        <v>48320</v>
      </c>
      <c r="O120">
        <v>6319</v>
      </c>
      <c r="P120">
        <v>64859</v>
      </c>
      <c r="Q120">
        <v>2723</v>
      </c>
      <c r="R120">
        <v>36516</v>
      </c>
      <c r="S120">
        <v>2812</v>
      </c>
      <c r="T120">
        <v>32149</v>
      </c>
      <c r="U120">
        <v>2051</v>
      </c>
      <c r="V120">
        <v>1358</v>
      </c>
      <c r="W120">
        <v>47</v>
      </c>
      <c r="X120">
        <v>23960</v>
      </c>
      <c r="Y120">
        <v>1460</v>
      </c>
      <c r="Z120">
        <v>18185</v>
      </c>
      <c r="AA120">
        <v>4030</v>
      </c>
      <c r="AB120">
        <v>19038</v>
      </c>
      <c r="AC120">
        <v>1845</v>
      </c>
      <c r="AD120">
        <v>37516</v>
      </c>
      <c r="AE120">
        <v>7597</v>
      </c>
      <c r="AF120">
        <v>30548</v>
      </c>
      <c r="AG120">
        <v>1198</v>
      </c>
      <c r="AH120">
        <v>82275</v>
      </c>
      <c r="AI120">
        <v>4511</v>
      </c>
      <c r="AJ120">
        <v>49069</v>
      </c>
      <c r="AK120">
        <v>7734</v>
      </c>
      <c r="AL120">
        <v>28791</v>
      </c>
      <c r="AM120">
        <v>1760</v>
      </c>
      <c r="AN120">
        <v>20278</v>
      </c>
      <c r="AO120">
        <v>5974</v>
      </c>
      <c r="AP120">
        <v>65167</v>
      </c>
      <c r="AQ120">
        <v>6357</v>
      </c>
      <c r="AR120">
        <v>66177</v>
      </c>
      <c r="AS120">
        <v>5888</v>
      </c>
      <c r="AT120">
        <v>13761</v>
      </c>
      <c r="AU120">
        <v>1108</v>
      </c>
      <c r="AV120">
        <v>117583</v>
      </c>
      <c r="AW120">
        <v>11137</v>
      </c>
      <c r="AX120">
        <v>10041</v>
      </c>
      <c r="AY120">
        <v>2381</v>
      </c>
      <c r="AZ120">
        <v>16296</v>
      </c>
      <c r="BA120">
        <v>3066</v>
      </c>
      <c r="BB120">
        <v>18144</v>
      </c>
      <c r="BC120">
        <v>1528</v>
      </c>
      <c r="BD120">
        <v>42774</v>
      </c>
      <c r="BE120">
        <v>2348</v>
      </c>
      <c r="BF120">
        <v>13317</v>
      </c>
      <c r="BG120">
        <v>2063</v>
      </c>
      <c r="BH120">
        <v>67216</v>
      </c>
      <c r="BI120">
        <v>8086</v>
      </c>
      <c r="BJ120">
        <v>63216</v>
      </c>
      <c r="BK120">
        <v>6981</v>
      </c>
      <c r="BL120">
        <v>4000</v>
      </c>
      <c r="BM120">
        <v>1105</v>
      </c>
      <c r="BN120">
        <v>47146</v>
      </c>
      <c r="BO120">
        <v>4457</v>
      </c>
      <c r="BP120">
        <v>20509</v>
      </c>
      <c r="BQ120">
        <v>3572</v>
      </c>
      <c r="BR120">
        <v>12878</v>
      </c>
      <c r="BS120">
        <v>2120</v>
      </c>
      <c r="BT120">
        <v>33457</v>
      </c>
      <c r="BU120">
        <v>1493</v>
      </c>
      <c r="BV120">
        <v>80533</v>
      </c>
      <c r="BW120">
        <v>10149</v>
      </c>
      <c r="BX120">
        <v>17354</v>
      </c>
      <c r="BY120">
        <v>603</v>
      </c>
      <c r="BZ120">
        <v>10033</v>
      </c>
      <c r="CA120">
        <v>247</v>
      </c>
      <c r="CB120">
        <v>23424</v>
      </c>
      <c r="CC120">
        <v>1246</v>
      </c>
      <c r="CD120">
        <v>10632</v>
      </c>
      <c r="CE120">
        <v>1429</v>
      </c>
      <c r="CF120">
        <v>16370</v>
      </c>
      <c r="CG120">
        <v>2965</v>
      </c>
      <c r="CH120">
        <v>17623</v>
      </c>
      <c r="CI120">
        <v>2649</v>
      </c>
      <c r="CJ120">
        <v>18366</v>
      </c>
      <c r="CK120">
        <v>1763</v>
      </c>
      <c r="CL120">
        <v>17542</v>
      </c>
      <c r="CM120">
        <v>1343</v>
      </c>
      <c r="CN120">
        <v>17354</v>
      </c>
      <c r="CO120">
        <v>603</v>
      </c>
      <c r="CP120">
        <v>12245</v>
      </c>
      <c r="CQ120">
        <v>119099</v>
      </c>
      <c r="CR120">
        <v>91932</v>
      </c>
      <c r="CS120">
        <v>41084</v>
      </c>
      <c r="CT120">
        <v>60973</v>
      </c>
      <c r="CU120">
        <v>62219</v>
      </c>
      <c r="CV120">
        <v>24973</v>
      </c>
      <c r="CW120">
        <v>29678</v>
      </c>
      <c r="CX120">
        <v>13095</v>
      </c>
      <c r="CY120">
        <v>13952</v>
      </c>
      <c r="CZ120">
        <v>4983</v>
      </c>
      <c r="DA120">
        <v>12726</v>
      </c>
      <c r="DB120">
        <v>5539</v>
      </c>
      <c r="DC120">
        <v>5863</v>
      </c>
      <c r="DD120">
        <v>1356</v>
      </c>
      <c r="DE120">
        <v>130</v>
      </c>
      <c r="DF120">
        <v>4769</v>
      </c>
      <c r="DG120">
        <v>3362</v>
      </c>
      <c r="DH120">
        <v>908</v>
      </c>
      <c r="DI120">
        <v>6644</v>
      </c>
      <c r="DJ120">
        <v>3003</v>
      </c>
      <c r="DK120">
        <v>1189</v>
      </c>
      <c r="DL120">
        <v>3478</v>
      </c>
      <c r="DM120">
        <v>14076</v>
      </c>
      <c r="DN120">
        <v>15725</v>
      </c>
      <c r="DO120">
        <v>5953</v>
      </c>
      <c r="DP120">
        <v>4380</v>
      </c>
      <c r="DQ120">
        <v>6048</v>
      </c>
      <c r="DR120">
        <v>1927</v>
      </c>
      <c r="DS120">
        <v>1307</v>
      </c>
      <c r="DT120">
        <v>4686</v>
      </c>
      <c r="DU120">
        <v>44853</v>
      </c>
      <c r="DV120">
        <v>23342</v>
      </c>
      <c r="DW120">
        <v>10289</v>
      </c>
      <c r="DX120">
        <v>2863</v>
      </c>
      <c r="DY120">
        <v>1139</v>
      </c>
      <c r="DZ120">
        <v>6662</v>
      </c>
      <c r="EA120">
        <v>695</v>
      </c>
      <c r="EB120">
        <v>4189</v>
      </c>
      <c r="EC120">
        <v>11986</v>
      </c>
      <c r="ED120">
        <v>2630</v>
      </c>
      <c r="EE120">
        <v>5593</v>
      </c>
      <c r="EF120">
        <v>16389</v>
      </c>
      <c r="EI120">
        <v>92488</v>
      </c>
      <c r="EJ120">
        <v>39043</v>
      </c>
      <c r="EK120">
        <v>1356</v>
      </c>
      <c r="EL120">
        <v>1578</v>
      </c>
      <c r="EM120">
        <v>1582</v>
      </c>
      <c r="EN120">
        <v>1355</v>
      </c>
      <c r="EO120">
        <v>1076</v>
      </c>
      <c r="EP120">
        <v>5814</v>
      </c>
      <c r="EQ120">
        <v>42934</v>
      </c>
      <c r="ER120">
        <v>44853</v>
      </c>
      <c r="ES120">
        <v>3040</v>
      </c>
      <c r="ET120">
        <v>15165</v>
      </c>
      <c r="EU120">
        <v>17923</v>
      </c>
      <c r="EV120">
        <v>6209</v>
      </c>
      <c r="EW120">
        <v>26648</v>
      </c>
      <c r="EX120">
        <v>44853</v>
      </c>
    </row>
    <row r="121" spans="1:154" x14ac:dyDescent="0.2">
      <c r="A121" t="s">
        <v>458</v>
      </c>
      <c r="B121" t="s">
        <v>419</v>
      </c>
      <c r="H121">
        <v>121960</v>
      </c>
      <c r="I121">
        <v>6204</v>
      </c>
      <c r="J121">
        <v>42269</v>
      </c>
      <c r="K121">
        <v>2855</v>
      </c>
      <c r="L121">
        <v>30872</v>
      </c>
      <c r="M121">
        <v>2215</v>
      </c>
      <c r="N121">
        <v>46576</v>
      </c>
      <c r="O121">
        <v>2324</v>
      </c>
      <c r="P121">
        <v>30899</v>
      </c>
      <c r="Q121">
        <v>934</v>
      </c>
      <c r="R121">
        <v>24559</v>
      </c>
      <c r="S121">
        <v>730</v>
      </c>
      <c r="T121">
        <v>84713</v>
      </c>
      <c r="U121">
        <v>4713</v>
      </c>
      <c r="V121">
        <v>387</v>
      </c>
      <c r="W121">
        <v>55</v>
      </c>
      <c r="X121">
        <v>2884</v>
      </c>
      <c r="Y121">
        <v>149</v>
      </c>
      <c r="Z121">
        <v>1851</v>
      </c>
      <c r="AA121">
        <v>296</v>
      </c>
      <c r="AB121">
        <v>7517</v>
      </c>
      <c r="AC121">
        <v>261</v>
      </c>
      <c r="AD121">
        <v>5353</v>
      </c>
      <c r="AE121">
        <v>654</v>
      </c>
      <c r="AF121">
        <v>23680</v>
      </c>
      <c r="AG121">
        <v>613</v>
      </c>
      <c r="AH121">
        <v>113727</v>
      </c>
      <c r="AI121">
        <v>5088</v>
      </c>
      <c r="AJ121">
        <v>8233</v>
      </c>
      <c r="AK121">
        <v>1116</v>
      </c>
      <c r="AL121">
        <v>3941</v>
      </c>
      <c r="AM121">
        <v>183</v>
      </c>
      <c r="AN121">
        <v>4292</v>
      </c>
      <c r="AO121">
        <v>933</v>
      </c>
      <c r="AP121">
        <v>55604</v>
      </c>
      <c r="AQ121">
        <v>3161</v>
      </c>
      <c r="AR121">
        <v>66356</v>
      </c>
      <c r="AS121">
        <v>3043</v>
      </c>
      <c r="AT121">
        <v>23738</v>
      </c>
      <c r="AU121">
        <v>822</v>
      </c>
      <c r="AV121">
        <v>98222</v>
      </c>
      <c r="AW121">
        <v>5382</v>
      </c>
      <c r="AX121">
        <v>13000</v>
      </c>
      <c r="AY121">
        <v>933</v>
      </c>
      <c r="AZ121">
        <v>26536</v>
      </c>
      <c r="BA121">
        <v>1929</v>
      </c>
      <c r="BB121">
        <v>21571</v>
      </c>
      <c r="BC121">
        <v>1361</v>
      </c>
      <c r="BD121">
        <v>24038</v>
      </c>
      <c r="BE121">
        <v>851</v>
      </c>
      <c r="BF121">
        <v>20865</v>
      </c>
      <c r="BG121">
        <v>2362</v>
      </c>
      <c r="BH121">
        <v>56593</v>
      </c>
      <c r="BI121">
        <v>3453</v>
      </c>
      <c r="BJ121">
        <v>51793</v>
      </c>
      <c r="BK121">
        <v>2980</v>
      </c>
      <c r="BL121">
        <v>4800</v>
      </c>
      <c r="BM121">
        <v>473</v>
      </c>
      <c r="BN121">
        <v>38992</v>
      </c>
      <c r="BO121">
        <v>2049</v>
      </c>
      <c r="BP121">
        <v>17888</v>
      </c>
      <c r="BQ121">
        <v>1441</v>
      </c>
      <c r="BR121">
        <v>20578</v>
      </c>
      <c r="BS121">
        <v>2325</v>
      </c>
      <c r="BT121">
        <v>25293</v>
      </c>
      <c r="BU121">
        <v>284</v>
      </c>
      <c r="BV121">
        <v>77458</v>
      </c>
      <c r="BW121">
        <v>5815</v>
      </c>
      <c r="BX121">
        <v>19209</v>
      </c>
      <c r="BY121">
        <v>105</v>
      </c>
      <c r="BZ121">
        <v>8247</v>
      </c>
      <c r="CA121">
        <v>53</v>
      </c>
      <c r="CB121">
        <v>17046</v>
      </c>
      <c r="CC121">
        <v>231</v>
      </c>
      <c r="CD121">
        <v>11522</v>
      </c>
      <c r="CE121">
        <v>846</v>
      </c>
      <c r="CF121">
        <v>19498</v>
      </c>
      <c r="CG121">
        <v>1811</v>
      </c>
      <c r="CH121">
        <v>18244</v>
      </c>
      <c r="CI121">
        <v>1427</v>
      </c>
      <c r="CJ121">
        <v>12376</v>
      </c>
      <c r="CK121">
        <v>948</v>
      </c>
      <c r="CL121">
        <v>15818</v>
      </c>
      <c r="CM121">
        <v>783</v>
      </c>
      <c r="CN121">
        <v>19209</v>
      </c>
      <c r="CO121">
        <v>105</v>
      </c>
      <c r="CP121">
        <v>6204</v>
      </c>
      <c r="CQ121">
        <v>115756</v>
      </c>
      <c r="CR121">
        <v>61379</v>
      </c>
      <c r="CS121">
        <v>67258</v>
      </c>
      <c r="CT121">
        <v>105074</v>
      </c>
      <c r="CU121">
        <v>10194</v>
      </c>
      <c r="CV121">
        <v>2769</v>
      </c>
      <c r="CW121">
        <v>4283</v>
      </c>
      <c r="CX121">
        <v>1258</v>
      </c>
      <c r="CY121">
        <v>2119</v>
      </c>
      <c r="CZ121">
        <v>381</v>
      </c>
      <c r="DA121">
        <v>2260</v>
      </c>
      <c r="DB121">
        <v>886</v>
      </c>
      <c r="DC121">
        <v>1532</v>
      </c>
      <c r="DD121">
        <v>244</v>
      </c>
      <c r="DE121">
        <v>132</v>
      </c>
      <c r="DF121">
        <v>2640</v>
      </c>
      <c r="DG121">
        <v>2157</v>
      </c>
      <c r="DH121">
        <v>914</v>
      </c>
      <c r="DI121">
        <v>4706</v>
      </c>
      <c r="DJ121">
        <v>4058</v>
      </c>
      <c r="DK121">
        <v>1178</v>
      </c>
      <c r="DL121">
        <v>3065</v>
      </c>
      <c r="DM121">
        <v>7248</v>
      </c>
      <c r="DN121">
        <v>17976</v>
      </c>
      <c r="DO121">
        <v>4072</v>
      </c>
      <c r="DP121">
        <v>2742</v>
      </c>
      <c r="DQ121">
        <v>4510</v>
      </c>
      <c r="DR121">
        <v>6472</v>
      </c>
      <c r="DS121">
        <v>4011</v>
      </c>
      <c r="DT121">
        <v>18720</v>
      </c>
      <c r="DU121">
        <v>60186</v>
      </c>
      <c r="DV121">
        <v>9335</v>
      </c>
      <c r="DW121">
        <v>2713</v>
      </c>
      <c r="DX121">
        <v>4673</v>
      </c>
      <c r="DY121">
        <v>1260</v>
      </c>
      <c r="DZ121">
        <v>17607</v>
      </c>
      <c r="EA121">
        <v>450</v>
      </c>
      <c r="EB121">
        <v>14425</v>
      </c>
      <c r="EC121">
        <v>28571</v>
      </c>
      <c r="ED121">
        <v>5690</v>
      </c>
      <c r="EE121">
        <v>16094</v>
      </c>
      <c r="EF121">
        <v>11766</v>
      </c>
      <c r="EI121">
        <v>47102</v>
      </c>
      <c r="EJ121">
        <v>72351</v>
      </c>
      <c r="EK121">
        <v>4726</v>
      </c>
      <c r="EL121">
        <v>3510</v>
      </c>
      <c r="EM121">
        <v>3450</v>
      </c>
      <c r="EN121">
        <v>4143</v>
      </c>
      <c r="EO121">
        <v>3504</v>
      </c>
      <c r="EP121">
        <v>16115</v>
      </c>
      <c r="EQ121">
        <v>49440</v>
      </c>
      <c r="ER121">
        <v>60186</v>
      </c>
      <c r="ES121">
        <v>23235</v>
      </c>
      <c r="ET121">
        <v>25706</v>
      </c>
      <c r="EU121">
        <v>9232</v>
      </c>
      <c r="EV121">
        <v>1413</v>
      </c>
      <c r="EW121">
        <v>11245</v>
      </c>
      <c r="EX121">
        <v>60186</v>
      </c>
    </row>
    <row r="122" spans="1:154" x14ac:dyDescent="0.2">
      <c r="A122" t="s">
        <v>459</v>
      </c>
      <c r="B122" t="s">
        <v>419</v>
      </c>
      <c r="H122">
        <v>126898</v>
      </c>
      <c r="I122">
        <v>6505</v>
      </c>
      <c r="J122">
        <v>29970</v>
      </c>
      <c r="K122">
        <v>1777</v>
      </c>
      <c r="L122">
        <v>21372</v>
      </c>
      <c r="M122">
        <v>1323</v>
      </c>
      <c r="N122">
        <v>48797</v>
      </c>
      <c r="O122">
        <v>3251</v>
      </c>
      <c r="P122">
        <v>45290</v>
      </c>
      <c r="Q122">
        <v>1212</v>
      </c>
      <c r="R122">
        <v>31765</v>
      </c>
      <c r="S122">
        <v>570</v>
      </c>
      <c r="T122">
        <v>80307</v>
      </c>
      <c r="U122">
        <v>4360</v>
      </c>
      <c r="V122">
        <v>114</v>
      </c>
      <c r="W122">
        <v>22</v>
      </c>
      <c r="X122">
        <v>2565</v>
      </c>
      <c r="Y122">
        <v>59</v>
      </c>
      <c r="Z122">
        <v>5924</v>
      </c>
      <c r="AA122">
        <v>1057</v>
      </c>
      <c r="AB122">
        <v>6163</v>
      </c>
      <c r="AC122">
        <v>377</v>
      </c>
      <c r="AD122">
        <v>8297</v>
      </c>
      <c r="AE122">
        <v>1417</v>
      </c>
      <c r="AF122">
        <v>30771</v>
      </c>
      <c r="AG122">
        <v>428</v>
      </c>
      <c r="AH122">
        <v>117126</v>
      </c>
      <c r="AI122">
        <v>5249</v>
      </c>
      <c r="AJ122">
        <v>9772</v>
      </c>
      <c r="AK122">
        <v>1256</v>
      </c>
      <c r="AL122">
        <v>5086</v>
      </c>
      <c r="AM122">
        <v>309</v>
      </c>
      <c r="AN122">
        <v>4686</v>
      </c>
      <c r="AO122">
        <v>947</v>
      </c>
      <c r="AP122">
        <v>58366</v>
      </c>
      <c r="AQ122">
        <v>3656</v>
      </c>
      <c r="AR122">
        <v>68532</v>
      </c>
      <c r="AS122">
        <v>2849</v>
      </c>
      <c r="AT122">
        <v>22526</v>
      </c>
      <c r="AU122">
        <v>866</v>
      </c>
      <c r="AV122">
        <v>104372</v>
      </c>
      <c r="AW122">
        <v>5639</v>
      </c>
      <c r="AX122">
        <v>8550</v>
      </c>
      <c r="AY122">
        <v>759</v>
      </c>
      <c r="AZ122">
        <v>23714</v>
      </c>
      <c r="BA122">
        <v>1888</v>
      </c>
      <c r="BB122">
        <v>21977</v>
      </c>
      <c r="BC122">
        <v>1184</v>
      </c>
      <c r="BD122">
        <v>29908</v>
      </c>
      <c r="BE122">
        <v>511</v>
      </c>
      <c r="BF122">
        <v>16750</v>
      </c>
      <c r="BG122">
        <v>1585</v>
      </c>
      <c r="BH122">
        <v>54983</v>
      </c>
      <c r="BI122">
        <v>3927</v>
      </c>
      <c r="BJ122">
        <v>51124</v>
      </c>
      <c r="BK122">
        <v>3310</v>
      </c>
      <c r="BL122">
        <v>3859</v>
      </c>
      <c r="BM122">
        <v>617</v>
      </c>
      <c r="BN122">
        <v>39372</v>
      </c>
      <c r="BO122">
        <v>2403</v>
      </c>
      <c r="BP122">
        <v>15838</v>
      </c>
      <c r="BQ122">
        <v>1330</v>
      </c>
      <c r="BR122">
        <v>16523</v>
      </c>
      <c r="BS122">
        <v>1779</v>
      </c>
      <c r="BT122">
        <v>31857</v>
      </c>
      <c r="BU122">
        <v>948</v>
      </c>
      <c r="BV122">
        <v>71733</v>
      </c>
      <c r="BW122">
        <v>5512</v>
      </c>
      <c r="BX122">
        <v>23308</v>
      </c>
      <c r="BY122">
        <v>45</v>
      </c>
      <c r="BZ122">
        <v>10972</v>
      </c>
      <c r="CA122">
        <v>315</v>
      </c>
      <c r="CB122">
        <v>20885</v>
      </c>
      <c r="CC122">
        <v>633</v>
      </c>
      <c r="CD122">
        <v>10892</v>
      </c>
      <c r="CE122">
        <v>1215</v>
      </c>
      <c r="CF122">
        <v>16285</v>
      </c>
      <c r="CG122">
        <v>1692</v>
      </c>
      <c r="CH122">
        <v>14363</v>
      </c>
      <c r="CI122">
        <v>1013</v>
      </c>
      <c r="CJ122">
        <v>13899</v>
      </c>
      <c r="CK122">
        <v>902</v>
      </c>
      <c r="CL122">
        <v>16294</v>
      </c>
      <c r="CM122">
        <v>690</v>
      </c>
      <c r="CN122">
        <v>23308</v>
      </c>
      <c r="CO122">
        <v>45</v>
      </c>
      <c r="CP122">
        <v>6505</v>
      </c>
      <c r="CQ122">
        <v>120393</v>
      </c>
      <c r="CR122">
        <v>76801</v>
      </c>
      <c r="CS122">
        <v>61476</v>
      </c>
      <c r="CT122">
        <v>107077</v>
      </c>
      <c r="CU122">
        <v>12744</v>
      </c>
      <c r="CV122">
        <v>4839</v>
      </c>
      <c r="CW122">
        <v>5704</v>
      </c>
      <c r="CX122">
        <v>2081</v>
      </c>
      <c r="CY122">
        <v>3094</v>
      </c>
      <c r="CZ122">
        <v>1119</v>
      </c>
      <c r="DA122">
        <v>1647</v>
      </c>
      <c r="DB122">
        <v>750</v>
      </c>
      <c r="DC122">
        <v>2299</v>
      </c>
      <c r="DD122">
        <v>889</v>
      </c>
      <c r="DE122">
        <v>128</v>
      </c>
      <c r="DF122">
        <v>2538</v>
      </c>
      <c r="DG122">
        <v>1647</v>
      </c>
      <c r="DH122">
        <v>890</v>
      </c>
      <c r="DI122">
        <v>5577</v>
      </c>
      <c r="DJ122">
        <v>3161</v>
      </c>
      <c r="DK122">
        <v>625</v>
      </c>
      <c r="DL122">
        <v>3046</v>
      </c>
      <c r="DM122">
        <v>7428</v>
      </c>
      <c r="DN122">
        <v>18323</v>
      </c>
      <c r="DO122">
        <v>3978</v>
      </c>
      <c r="DP122">
        <v>2999</v>
      </c>
      <c r="DQ122">
        <v>5691</v>
      </c>
      <c r="DR122">
        <v>4411</v>
      </c>
      <c r="DS122">
        <v>2760</v>
      </c>
      <c r="DT122">
        <v>11627</v>
      </c>
      <c r="DU122">
        <v>52077</v>
      </c>
      <c r="DV122">
        <v>14714</v>
      </c>
      <c r="DW122">
        <v>6022</v>
      </c>
      <c r="DX122">
        <v>2958</v>
      </c>
      <c r="DY122">
        <v>1346</v>
      </c>
      <c r="DZ122">
        <v>11259</v>
      </c>
      <c r="EA122">
        <v>766</v>
      </c>
      <c r="EB122">
        <v>8116</v>
      </c>
      <c r="EC122">
        <v>23146</v>
      </c>
      <c r="ED122">
        <v>2847</v>
      </c>
      <c r="EE122">
        <v>13316</v>
      </c>
      <c r="EF122">
        <v>13175</v>
      </c>
      <c r="EI122">
        <v>77828</v>
      </c>
      <c r="EJ122">
        <v>46058</v>
      </c>
      <c r="EK122">
        <v>2190</v>
      </c>
      <c r="EL122">
        <v>2266</v>
      </c>
      <c r="EM122">
        <v>2416</v>
      </c>
      <c r="EN122">
        <v>2599</v>
      </c>
      <c r="EO122">
        <v>1819</v>
      </c>
      <c r="EP122">
        <v>10603</v>
      </c>
      <c r="EQ122">
        <v>43028</v>
      </c>
      <c r="ER122">
        <v>52077</v>
      </c>
      <c r="ES122">
        <v>11863</v>
      </c>
      <c r="ET122">
        <v>21526</v>
      </c>
      <c r="EU122">
        <v>13827</v>
      </c>
      <c r="EV122">
        <v>3389</v>
      </c>
      <c r="EW122">
        <v>18688</v>
      </c>
      <c r="EX122">
        <v>52077</v>
      </c>
    </row>
    <row r="123" spans="1:154" x14ac:dyDescent="0.2">
      <c r="A123" t="s">
        <v>460</v>
      </c>
      <c r="B123" t="s">
        <v>419</v>
      </c>
      <c r="H123">
        <v>122025</v>
      </c>
      <c r="I123">
        <v>3171</v>
      </c>
      <c r="J123">
        <v>9337</v>
      </c>
      <c r="K123">
        <v>565</v>
      </c>
      <c r="L123">
        <v>7180</v>
      </c>
      <c r="M123">
        <v>472</v>
      </c>
      <c r="N123">
        <v>32169</v>
      </c>
      <c r="O123">
        <v>1196</v>
      </c>
      <c r="P123">
        <v>80207</v>
      </c>
      <c r="Q123">
        <v>1341</v>
      </c>
      <c r="R123">
        <v>98572</v>
      </c>
      <c r="S123">
        <v>1964</v>
      </c>
      <c r="T123">
        <v>7716</v>
      </c>
      <c r="U123">
        <v>366</v>
      </c>
      <c r="V123">
        <v>87</v>
      </c>
      <c r="W123">
        <v>0</v>
      </c>
      <c r="X123">
        <v>5420</v>
      </c>
      <c r="Y123">
        <v>214</v>
      </c>
      <c r="Z123">
        <v>2011</v>
      </c>
      <c r="AA123">
        <v>370</v>
      </c>
      <c r="AB123">
        <v>8219</v>
      </c>
      <c r="AC123">
        <v>257</v>
      </c>
      <c r="AD123">
        <v>6386</v>
      </c>
      <c r="AE123">
        <v>516</v>
      </c>
      <c r="AF123">
        <v>97512</v>
      </c>
      <c r="AG123">
        <v>1898</v>
      </c>
      <c r="AH123">
        <v>112446</v>
      </c>
      <c r="AI123">
        <v>2287</v>
      </c>
      <c r="AJ123">
        <v>9579</v>
      </c>
      <c r="AK123">
        <v>884</v>
      </c>
      <c r="AL123">
        <v>5568</v>
      </c>
      <c r="AM123">
        <v>348</v>
      </c>
      <c r="AN123">
        <v>4011</v>
      </c>
      <c r="AO123">
        <v>536</v>
      </c>
      <c r="AP123">
        <v>61307</v>
      </c>
      <c r="AQ123">
        <v>1852</v>
      </c>
      <c r="AR123">
        <v>60718</v>
      </c>
      <c r="AS123">
        <v>1319</v>
      </c>
      <c r="AT123">
        <v>12763</v>
      </c>
      <c r="AU123">
        <v>290</v>
      </c>
      <c r="AV123">
        <v>109262</v>
      </c>
      <c r="AW123">
        <v>2881</v>
      </c>
      <c r="AX123">
        <v>3439</v>
      </c>
      <c r="AY123">
        <v>513</v>
      </c>
      <c r="AZ123">
        <v>17746</v>
      </c>
      <c r="BA123">
        <v>619</v>
      </c>
      <c r="BB123">
        <v>19568</v>
      </c>
      <c r="BC123">
        <v>589</v>
      </c>
      <c r="BD123">
        <v>45378</v>
      </c>
      <c r="BE123">
        <v>610</v>
      </c>
      <c r="BF123">
        <v>11368</v>
      </c>
      <c r="BG123">
        <v>530</v>
      </c>
      <c r="BH123">
        <v>60090</v>
      </c>
      <c r="BI123">
        <v>1795</v>
      </c>
      <c r="BJ123">
        <v>57697</v>
      </c>
      <c r="BK123">
        <v>1556</v>
      </c>
      <c r="BL123">
        <v>2393</v>
      </c>
      <c r="BM123">
        <v>239</v>
      </c>
      <c r="BN123">
        <v>44688</v>
      </c>
      <c r="BO123">
        <v>1102</v>
      </c>
      <c r="BP123">
        <v>16426</v>
      </c>
      <c r="BQ123">
        <v>648</v>
      </c>
      <c r="BR123">
        <v>10344</v>
      </c>
      <c r="BS123">
        <v>575</v>
      </c>
      <c r="BT123">
        <v>27371</v>
      </c>
      <c r="BU123">
        <v>633</v>
      </c>
      <c r="BV123">
        <v>71458</v>
      </c>
      <c r="BW123">
        <v>2325</v>
      </c>
      <c r="BX123">
        <v>23196</v>
      </c>
      <c r="BY123">
        <v>213</v>
      </c>
      <c r="BZ123">
        <v>7436</v>
      </c>
      <c r="CA123">
        <v>288</v>
      </c>
      <c r="CB123">
        <v>19935</v>
      </c>
      <c r="CC123">
        <v>345</v>
      </c>
      <c r="CD123">
        <v>8523</v>
      </c>
      <c r="CE123">
        <v>207</v>
      </c>
      <c r="CF123">
        <v>12806</v>
      </c>
      <c r="CG123">
        <v>603</v>
      </c>
      <c r="CH123">
        <v>14961</v>
      </c>
      <c r="CI123">
        <v>627</v>
      </c>
      <c r="CJ123">
        <v>15732</v>
      </c>
      <c r="CK123">
        <v>525</v>
      </c>
      <c r="CL123">
        <v>19436</v>
      </c>
      <c r="CM123">
        <v>363</v>
      </c>
      <c r="CN123">
        <v>23196</v>
      </c>
      <c r="CO123">
        <v>213</v>
      </c>
      <c r="CP123">
        <v>3171</v>
      </c>
      <c r="CQ123">
        <v>118854</v>
      </c>
      <c r="CR123">
        <v>104617</v>
      </c>
      <c r="CS123">
        <v>33581</v>
      </c>
      <c r="CT123">
        <v>107277</v>
      </c>
      <c r="CU123">
        <v>10559</v>
      </c>
      <c r="CV123">
        <v>3652</v>
      </c>
      <c r="CW123">
        <v>3329</v>
      </c>
      <c r="CX123">
        <v>1164</v>
      </c>
      <c r="CY123">
        <v>3706</v>
      </c>
      <c r="CZ123">
        <v>1042</v>
      </c>
      <c r="DA123">
        <v>2788</v>
      </c>
      <c r="DB123">
        <v>1133</v>
      </c>
      <c r="DC123">
        <v>736</v>
      </c>
      <c r="DD123">
        <v>313</v>
      </c>
      <c r="DE123">
        <v>586</v>
      </c>
      <c r="DF123">
        <v>4900</v>
      </c>
      <c r="DG123">
        <v>4835</v>
      </c>
      <c r="DH123">
        <v>1398</v>
      </c>
      <c r="DI123">
        <v>5875</v>
      </c>
      <c r="DJ123">
        <v>2187</v>
      </c>
      <c r="DK123">
        <v>1076</v>
      </c>
      <c r="DL123">
        <v>6153</v>
      </c>
      <c r="DM123">
        <v>10577</v>
      </c>
      <c r="DN123">
        <v>15711</v>
      </c>
      <c r="DO123">
        <v>4142</v>
      </c>
      <c r="DP123">
        <v>3114</v>
      </c>
      <c r="DQ123">
        <v>4425</v>
      </c>
      <c r="DR123">
        <v>1013</v>
      </c>
      <c r="DS123">
        <v>1009</v>
      </c>
      <c r="DT123">
        <v>2593</v>
      </c>
      <c r="DU123">
        <v>48208</v>
      </c>
      <c r="DV123">
        <v>27722</v>
      </c>
      <c r="DW123">
        <v>10599</v>
      </c>
      <c r="DX123">
        <v>2692</v>
      </c>
      <c r="DY123">
        <v>556</v>
      </c>
      <c r="DZ123">
        <v>7008</v>
      </c>
      <c r="EA123">
        <v>385</v>
      </c>
      <c r="EB123">
        <v>5364</v>
      </c>
      <c r="EC123">
        <v>10786</v>
      </c>
      <c r="ED123">
        <v>1693</v>
      </c>
      <c r="EE123">
        <v>6745</v>
      </c>
      <c r="EF123">
        <v>14163</v>
      </c>
      <c r="EI123">
        <v>100484</v>
      </c>
      <c r="EJ123">
        <v>21329</v>
      </c>
      <c r="EK123">
        <v>1431</v>
      </c>
      <c r="EL123">
        <v>966</v>
      </c>
      <c r="EM123">
        <v>1362</v>
      </c>
      <c r="EN123">
        <v>1175</v>
      </c>
      <c r="EO123">
        <v>803</v>
      </c>
      <c r="EP123">
        <v>4382</v>
      </c>
      <c r="EQ123">
        <v>45104</v>
      </c>
      <c r="ER123">
        <v>48208</v>
      </c>
      <c r="ES123">
        <v>1684</v>
      </c>
      <c r="ET123">
        <v>12665</v>
      </c>
      <c r="EU123">
        <v>18936</v>
      </c>
      <c r="EV123">
        <v>9939</v>
      </c>
      <c r="EW123">
        <v>33859</v>
      </c>
      <c r="EX123">
        <v>48208</v>
      </c>
    </row>
    <row r="124" spans="1:154" x14ac:dyDescent="0.2">
      <c r="A124" t="s">
        <v>461</v>
      </c>
      <c r="B124" t="s">
        <v>419</v>
      </c>
      <c r="H124">
        <v>124654</v>
      </c>
      <c r="I124">
        <v>4403</v>
      </c>
      <c r="J124">
        <v>23012</v>
      </c>
      <c r="K124">
        <v>1420</v>
      </c>
      <c r="L124">
        <v>17077</v>
      </c>
      <c r="M124">
        <v>959</v>
      </c>
      <c r="N124">
        <v>39956</v>
      </c>
      <c r="O124">
        <v>1501</v>
      </c>
      <c r="P124">
        <v>48955</v>
      </c>
      <c r="Q124">
        <v>797</v>
      </c>
      <c r="R124">
        <v>46930</v>
      </c>
      <c r="S124">
        <v>1023</v>
      </c>
      <c r="T124">
        <v>59766</v>
      </c>
      <c r="U124">
        <v>2625</v>
      </c>
      <c r="V124">
        <v>562</v>
      </c>
      <c r="W124">
        <v>196</v>
      </c>
      <c r="X124">
        <v>6676</v>
      </c>
      <c r="Y124">
        <v>142</v>
      </c>
      <c r="Z124">
        <v>2108</v>
      </c>
      <c r="AA124">
        <v>125</v>
      </c>
      <c r="AB124">
        <v>8565</v>
      </c>
      <c r="AC124">
        <v>292</v>
      </c>
      <c r="AD124">
        <v>7793</v>
      </c>
      <c r="AE124">
        <v>577</v>
      </c>
      <c r="AF124">
        <v>45571</v>
      </c>
      <c r="AG124">
        <v>949</v>
      </c>
      <c r="AH124">
        <v>111262</v>
      </c>
      <c r="AI124">
        <v>3532</v>
      </c>
      <c r="AJ124">
        <v>13392</v>
      </c>
      <c r="AK124">
        <v>871</v>
      </c>
      <c r="AL124">
        <v>7411</v>
      </c>
      <c r="AM124">
        <v>142</v>
      </c>
      <c r="AN124">
        <v>5981</v>
      </c>
      <c r="AO124">
        <v>729</v>
      </c>
      <c r="AP124">
        <v>55585</v>
      </c>
      <c r="AQ124">
        <v>2444</v>
      </c>
      <c r="AR124">
        <v>69069</v>
      </c>
      <c r="AS124">
        <v>1959</v>
      </c>
      <c r="AT124">
        <v>15806</v>
      </c>
      <c r="AU124">
        <v>421</v>
      </c>
      <c r="AV124">
        <v>108848</v>
      </c>
      <c r="AW124">
        <v>3982</v>
      </c>
      <c r="AX124">
        <v>5390</v>
      </c>
      <c r="AY124">
        <v>329</v>
      </c>
      <c r="AZ124">
        <v>15531</v>
      </c>
      <c r="BA124">
        <v>550</v>
      </c>
      <c r="BB124">
        <v>17139</v>
      </c>
      <c r="BC124">
        <v>834</v>
      </c>
      <c r="BD124">
        <v>39154</v>
      </c>
      <c r="BE124">
        <v>1158</v>
      </c>
      <c r="BF124">
        <v>17971</v>
      </c>
      <c r="BG124">
        <v>1407</v>
      </c>
      <c r="BH124">
        <v>60701</v>
      </c>
      <c r="BI124">
        <v>2447</v>
      </c>
      <c r="BJ124">
        <v>57480</v>
      </c>
      <c r="BK124">
        <v>2180</v>
      </c>
      <c r="BL124">
        <v>3221</v>
      </c>
      <c r="BM124">
        <v>267</v>
      </c>
      <c r="BN124">
        <v>41326</v>
      </c>
      <c r="BO124">
        <v>1113</v>
      </c>
      <c r="BP124">
        <v>23049</v>
      </c>
      <c r="BQ124">
        <v>1885</v>
      </c>
      <c r="BR124">
        <v>14297</v>
      </c>
      <c r="BS124">
        <v>856</v>
      </c>
      <c r="BT124">
        <v>26300</v>
      </c>
      <c r="BU124">
        <v>541</v>
      </c>
      <c r="BV124">
        <v>78672</v>
      </c>
      <c r="BW124">
        <v>3854</v>
      </c>
      <c r="BX124">
        <v>19682</v>
      </c>
      <c r="BY124">
        <v>8</v>
      </c>
      <c r="BZ124">
        <v>7510</v>
      </c>
      <c r="CA124">
        <v>91</v>
      </c>
      <c r="CB124">
        <v>18790</v>
      </c>
      <c r="CC124">
        <v>450</v>
      </c>
      <c r="CD124">
        <v>21140</v>
      </c>
      <c r="CE124">
        <v>991</v>
      </c>
      <c r="CF124">
        <v>15949</v>
      </c>
      <c r="CG124">
        <v>903</v>
      </c>
      <c r="CH124">
        <v>15783</v>
      </c>
      <c r="CI124">
        <v>760</v>
      </c>
      <c r="CJ124">
        <v>12482</v>
      </c>
      <c r="CK124">
        <v>628</v>
      </c>
      <c r="CL124">
        <v>13318</v>
      </c>
      <c r="CM124">
        <v>572</v>
      </c>
      <c r="CN124">
        <v>19682</v>
      </c>
      <c r="CO124">
        <v>8</v>
      </c>
      <c r="CP124">
        <v>4403</v>
      </c>
      <c r="CQ124">
        <v>120251</v>
      </c>
      <c r="CR124">
        <v>93242</v>
      </c>
      <c r="CS124">
        <v>43411</v>
      </c>
      <c r="CT124">
        <v>103061</v>
      </c>
      <c r="CU124">
        <v>16385</v>
      </c>
      <c r="CV124">
        <v>4060</v>
      </c>
      <c r="CW124">
        <v>4827</v>
      </c>
      <c r="CX124">
        <v>1094</v>
      </c>
      <c r="CY124">
        <v>5662</v>
      </c>
      <c r="CZ124">
        <v>1592</v>
      </c>
      <c r="DA124">
        <v>3609</v>
      </c>
      <c r="DB124">
        <v>1105</v>
      </c>
      <c r="DC124">
        <v>2287</v>
      </c>
      <c r="DD124">
        <v>269</v>
      </c>
      <c r="DE124">
        <v>203</v>
      </c>
      <c r="DF124">
        <v>1967</v>
      </c>
      <c r="DG124">
        <v>2622</v>
      </c>
      <c r="DH124">
        <v>818</v>
      </c>
      <c r="DI124">
        <v>5643</v>
      </c>
      <c r="DJ124">
        <v>3492</v>
      </c>
      <c r="DK124">
        <v>1478</v>
      </c>
      <c r="DL124">
        <v>3692</v>
      </c>
      <c r="DM124">
        <v>8491</v>
      </c>
      <c r="DN124">
        <v>23179</v>
      </c>
      <c r="DO124">
        <v>4629</v>
      </c>
      <c r="DP124">
        <v>2164</v>
      </c>
      <c r="DQ124">
        <v>5485</v>
      </c>
      <c r="DR124">
        <v>3022</v>
      </c>
      <c r="DS124">
        <v>2069</v>
      </c>
      <c r="DT124">
        <v>7267</v>
      </c>
      <c r="DU124">
        <v>52840</v>
      </c>
      <c r="DV124">
        <v>15099</v>
      </c>
      <c r="DW124">
        <v>5592</v>
      </c>
      <c r="DX124">
        <v>3517</v>
      </c>
      <c r="DY124">
        <v>861</v>
      </c>
      <c r="DZ124">
        <v>11355</v>
      </c>
      <c r="EA124">
        <v>668</v>
      </c>
      <c r="EB124">
        <v>8199</v>
      </c>
      <c r="EC124">
        <v>22869</v>
      </c>
      <c r="ED124">
        <v>3210</v>
      </c>
      <c r="EE124">
        <v>14032</v>
      </c>
      <c r="EF124">
        <v>11442</v>
      </c>
      <c r="EI124">
        <v>64161</v>
      </c>
      <c r="EJ124">
        <v>47691</v>
      </c>
      <c r="EK124">
        <v>2541</v>
      </c>
      <c r="EL124">
        <v>2978</v>
      </c>
      <c r="EM124">
        <v>2766</v>
      </c>
      <c r="EN124">
        <v>2342</v>
      </c>
      <c r="EO124">
        <v>2763</v>
      </c>
      <c r="EP124">
        <v>10279</v>
      </c>
      <c r="EQ124">
        <v>47134</v>
      </c>
      <c r="ER124">
        <v>52840</v>
      </c>
      <c r="ES124">
        <v>10490</v>
      </c>
      <c r="ET124">
        <v>24025</v>
      </c>
      <c r="EU124">
        <v>14305</v>
      </c>
      <c r="EV124">
        <v>3228</v>
      </c>
      <c r="EW124">
        <v>18325</v>
      </c>
      <c r="EX124">
        <v>52840</v>
      </c>
    </row>
    <row r="125" spans="1:154" x14ac:dyDescent="0.2">
      <c r="A125" t="s">
        <v>462</v>
      </c>
      <c r="B125" t="s">
        <v>419</v>
      </c>
      <c r="H125">
        <v>131559</v>
      </c>
      <c r="I125">
        <v>10368</v>
      </c>
      <c r="J125">
        <v>20637</v>
      </c>
      <c r="K125">
        <v>3200</v>
      </c>
      <c r="L125">
        <v>14804</v>
      </c>
      <c r="M125">
        <v>2392</v>
      </c>
      <c r="N125">
        <v>48251</v>
      </c>
      <c r="O125">
        <v>4770</v>
      </c>
      <c r="P125">
        <v>58777</v>
      </c>
      <c r="Q125">
        <v>2170</v>
      </c>
      <c r="R125">
        <v>46768</v>
      </c>
      <c r="S125">
        <v>1978</v>
      </c>
      <c r="T125">
        <v>54653</v>
      </c>
      <c r="U125">
        <v>3583</v>
      </c>
      <c r="V125">
        <v>361</v>
      </c>
      <c r="W125">
        <v>103</v>
      </c>
      <c r="X125">
        <v>11446</v>
      </c>
      <c r="Y125">
        <v>519</v>
      </c>
      <c r="Z125">
        <v>7967</v>
      </c>
      <c r="AA125">
        <v>2982</v>
      </c>
      <c r="AB125">
        <v>10237</v>
      </c>
      <c r="AC125">
        <v>1203</v>
      </c>
      <c r="AD125">
        <v>14555</v>
      </c>
      <c r="AE125">
        <v>4020</v>
      </c>
      <c r="AF125">
        <v>45519</v>
      </c>
      <c r="AG125">
        <v>1877</v>
      </c>
      <c r="AH125">
        <v>111026</v>
      </c>
      <c r="AI125">
        <v>6228</v>
      </c>
      <c r="AJ125">
        <v>20533</v>
      </c>
      <c r="AK125">
        <v>4140</v>
      </c>
      <c r="AL125">
        <v>11589</v>
      </c>
      <c r="AM125">
        <v>825</v>
      </c>
      <c r="AN125">
        <v>8944</v>
      </c>
      <c r="AO125">
        <v>3315</v>
      </c>
      <c r="AP125">
        <v>62409</v>
      </c>
      <c r="AQ125">
        <v>6081</v>
      </c>
      <c r="AR125">
        <v>69150</v>
      </c>
      <c r="AS125">
        <v>4287</v>
      </c>
      <c r="AT125">
        <v>15975</v>
      </c>
      <c r="AU125">
        <v>790</v>
      </c>
      <c r="AV125">
        <v>115584</v>
      </c>
      <c r="AW125">
        <v>9578</v>
      </c>
      <c r="AX125">
        <v>9694</v>
      </c>
      <c r="AY125">
        <v>2321</v>
      </c>
      <c r="AZ125">
        <v>23426</v>
      </c>
      <c r="BA125">
        <v>2293</v>
      </c>
      <c r="BB125">
        <v>22618</v>
      </c>
      <c r="BC125">
        <v>1185</v>
      </c>
      <c r="BD125">
        <v>31487</v>
      </c>
      <c r="BE125">
        <v>1070</v>
      </c>
      <c r="BF125">
        <v>15137</v>
      </c>
      <c r="BG125">
        <v>2001</v>
      </c>
      <c r="BH125">
        <v>63056</v>
      </c>
      <c r="BI125">
        <v>5564</v>
      </c>
      <c r="BJ125">
        <v>60060</v>
      </c>
      <c r="BK125">
        <v>5190</v>
      </c>
      <c r="BL125">
        <v>2996</v>
      </c>
      <c r="BM125">
        <v>374</v>
      </c>
      <c r="BN125">
        <v>45717</v>
      </c>
      <c r="BO125">
        <v>3335</v>
      </c>
      <c r="BP125">
        <v>18642</v>
      </c>
      <c r="BQ125">
        <v>2371</v>
      </c>
      <c r="BR125">
        <v>13834</v>
      </c>
      <c r="BS125">
        <v>1859</v>
      </c>
      <c r="BT125">
        <v>31542</v>
      </c>
      <c r="BU125">
        <v>2540</v>
      </c>
      <c r="BV125">
        <v>78193</v>
      </c>
      <c r="BW125">
        <v>7565</v>
      </c>
      <c r="BX125">
        <v>21824</v>
      </c>
      <c r="BY125">
        <v>263</v>
      </c>
      <c r="BZ125">
        <v>10298</v>
      </c>
      <c r="CA125">
        <v>532</v>
      </c>
      <c r="CB125">
        <v>21244</v>
      </c>
      <c r="CC125">
        <v>2008</v>
      </c>
      <c r="CD125">
        <v>12792</v>
      </c>
      <c r="CE125">
        <v>959</v>
      </c>
      <c r="CF125">
        <v>16913</v>
      </c>
      <c r="CG125">
        <v>2188</v>
      </c>
      <c r="CH125">
        <v>17347</v>
      </c>
      <c r="CI125">
        <v>1873</v>
      </c>
      <c r="CJ125">
        <v>13870</v>
      </c>
      <c r="CK125">
        <v>1495</v>
      </c>
      <c r="CL125">
        <v>17271</v>
      </c>
      <c r="CM125">
        <v>1050</v>
      </c>
      <c r="CN125">
        <v>21824</v>
      </c>
      <c r="CO125">
        <v>263</v>
      </c>
      <c r="CP125">
        <v>10368</v>
      </c>
      <c r="CQ125">
        <v>121191</v>
      </c>
      <c r="CR125">
        <v>87797</v>
      </c>
      <c r="CS125">
        <v>52462</v>
      </c>
      <c r="CT125">
        <v>100476</v>
      </c>
      <c r="CU125">
        <v>23679</v>
      </c>
      <c r="CV125">
        <v>8825</v>
      </c>
      <c r="CW125">
        <v>9046</v>
      </c>
      <c r="CX125">
        <v>3640</v>
      </c>
      <c r="CY125">
        <v>6036</v>
      </c>
      <c r="CZ125">
        <v>2032</v>
      </c>
      <c r="DA125">
        <v>5188</v>
      </c>
      <c r="DB125">
        <v>2348</v>
      </c>
      <c r="DC125">
        <v>3409</v>
      </c>
      <c r="DD125">
        <v>805</v>
      </c>
      <c r="DE125">
        <v>130</v>
      </c>
      <c r="DF125">
        <v>3951</v>
      </c>
      <c r="DG125">
        <v>3089</v>
      </c>
      <c r="DH125">
        <v>1180</v>
      </c>
      <c r="DI125">
        <v>6806</v>
      </c>
      <c r="DJ125">
        <v>4263</v>
      </c>
      <c r="DK125">
        <v>1082</v>
      </c>
      <c r="DL125">
        <v>4062</v>
      </c>
      <c r="DM125">
        <v>8984</v>
      </c>
      <c r="DN125">
        <v>17397</v>
      </c>
      <c r="DO125">
        <v>5379</v>
      </c>
      <c r="DP125">
        <v>3501</v>
      </c>
      <c r="DQ125">
        <v>6506</v>
      </c>
      <c r="DR125">
        <v>2379</v>
      </c>
      <c r="DS125">
        <v>1650</v>
      </c>
      <c r="DT125">
        <v>7511</v>
      </c>
      <c r="DU125">
        <v>50372</v>
      </c>
      <c r="DV125">
        <v>19540</v>
      </c>
      <c r="DW125">
        <v>7582</v>
      </c>
      <c r="DX125">
        <v>3012</v>
      </c>
      <c r="DY125">
        <v>969</v>
      </c>
      <c r="DZ125">
        <v>10171</v>
      </c>
      <c r="EA125">
        <v>627</v>
      </c>
      <c r="EB125">
        <v>6947</v>
      </c>
      <c r="EC125">
        <v>17649</v>
      </c>
      <c r="ED125">
        <v>3152</v>
      </c>
      <c r="EE125">
        <v>9604</v>
      </c>
      <c r="EF125">
        <v>14735</v>
      </c>
      <c r="EI125">
        <v>87477</v>
      </c>
      <c r="EJ125">
        <v>40449</v>
      </c>
      <c r="EK125">
        <v>1887</v>
      </c>
      <c r="EL125">
        <v>1921</v>
      </c>
      <c r="EM125">
        <v>1553</v>
      </c>
      <c r="EN125">
        <v>1975</v>
      </c>
      <c r="EO125">
        <v>1625</v>
      </c>
      <c r="EP125">
        <v>7906</v>
      </c>
      <c r="EQ125">
        <v>44300</v>
      </c>
      <c r="ER125">
        <v>50372</v>
      </c>
      <c r="ES125">
        <v>4806</v>
      </c>
      <c r="ET125">
        <v>20036</v>
      </c>
      <c r="EU125">
        <v>15898</v>
      </c>
      <c r="EV125">
        <v>6550</v>
      </c>
      <c r="EW125">
        <v>25530</v>
      </c>
      <c r="EX125">
        <v>50372</v>
      </c>
    </row>
    <row r="126" spans="1:154" x14ac:dyDescent="0.2">
      <c r="A126" t="s">
        <v>463</v>
      </c>
      <c r="B126" t="s">
        <v>419</v>
      </c>
      <c r="H126">
        <v>121380</v>
      </c>
      <c r="I126">
        <v>7090</v>
      </c>
      <c r="J126">
        <v>33875</v>
      </c>
      <c r="K126">
        <v>2284</v>
      </c>
      <c r="L126">
        <v>23687</v>
      </c>
      <c r="M126">
        <v>1634</v>
      </c>
      <c r="N126">
        <v>50897</v>
      </c>
      <c r="O126">
        <v>3189</v>
      </c>
      <c r="P126">
        <v>36031</v>
      </c>
      <c r="Q126">
        <v>1567</v>
      </c>
      <c r="R126">
        <v>19422</v>
      </c>
      <c r="S126">
        <v>657</v>
      </c>
      <c r="T126">
        <v>89731</v>
      </c>
      <c r="U126">
        <v>4721</v>
      </c>
      <c r="V126">
        <v>513</v>
      </c>
      <c r="W126">
        <v>40</v>
      </c>
      <c r="X126">
        <v>1146</v>
      </c>
      <c r="Y126">
        <v>71</v>
      </c>
      <c r="Z126">
        <v>3899</v>
      </c>
      <c r="AA126">
        <v>1090</v>
      </c>
      <c r="AB126">
        <v>6600</v>
      </c>
      <c r="AC126">
        <v>494</v>
      </c>
      <c r="AD126">
        <v>6715</v>
      </c>
      <c r="AE126">
        <v>1616</v>
      </c>
      <c r="AF126">
        <v>18973</v>
      </c>
      <c r="AG126">
        <v>652</v>
      </c>
      <c r="AH126">
        <v>111522</v>
      </c>
      <c r="AI126">
        <v>5064</v>
      </c>
      <c r="AJ126">
        <v>9858</v>
      </c>
      <c r="AK126">
        <v>2026</v>
      </c>
      <c r="AL126">
        <v>4413</v>
      </c>
      <c r="AM126">
        <v>309</v>
      </c>
      <c r="AN126">
        <v>5445</v>
      </c>
      <c r="AO126">
        <v>1717</v>
      </c>
      <c r="AP126">
        <v>54828</v>
      </c>
      <c r="AQ126">
        <v>4117</v>
      </c>
      <c r="AR126">
        <v>66552</v>
      </c>
      <c r="AS126">
        <v>2973</v>
      </c>
      <c r="AT126">
        <v>19670</v>
      </c>
      <c r="AU126">
        <v>594</v>
      </c>
      <c r="AV126">
        <v>101710</v>
      </c>
      <c r="AW126">
        <v>6496</v>
      </c>
      <c r="AX126">
        <v>10424</v>
      </c>
      <c r="AY126">
        <v>936</v>
      </c>
      <c r="AZ126">
        <v>28577</v>
      </c>
      <c r="BA126">
        <v>2205</v>
      </c>
      <c r="BB126">
        <v>22719</v>
      </c>
      <c r="BC126">
        <v>1096</v>
      </c>
      <c r="BD126">
        <v>21642</v>
      </c>
      <c r="BE126">
        <v>575</v>
      </c>
      <c r="BF126">
        <v>18531</v>
      </c>
      <c r="BG126">
        <v>1660</v>
      </c>
      <c r="BH126">
        <v>56096</v>
      </c>
      <c r="BI126">
        <v>3968</v>
      </c>
      <c r="BJ126">
        <v>52854</v>
      </c>
      <c r="BK126">
        <v>3620</v>
      </c>
      <c r="BL126">
        <v>3242</v>
      </c>
      <c r="BM126">
        <v>348</v>
      </c>
      <c r="BN126">
        <v>42390</v>
      </c>
      <c r="BO126">
        <v>2699</v>
      </c>
      <c r="BP126">
        <v>14143</v>
      </c>
      <c r="BQ126">
        <v>1362</v>
      </c>
      <c r="BR126">
        <v>18094</v>
      </c>
      <c r="BS126">
        <v>1567</v>
      </c>
      <c r="BT126">
        <v>29445</v>
      </c>
      <c r="BU126">
        <v>1259</v>
      </c>
      <c r="BV126">
        <v>74627</v>
      </c>
      <c r="BW126">
        <v>5628</v>
      </c>
      <c r="BX126">
        <v>17308</v>
      </c>
      <c r="BY126">
        <v>203</v>
      </c>
      <c r="BZ126">
        <v>8258</v>
      </c>
      <c r="CA126">
        <v>341</v>
      </c>
      <c r="CB126">
        <v>21187</v>
      </c>
      <c r="CC126">
        <v>918</v>
      </c>
      <c r="CD126">
        <v>8573</v>
      </c>
      <c r="CE126">
        <v>1019</v>
      </c>
      <c r="CF126">
        <v>17530</v>
      </c>
      <c r="CG126">
        <v>1368</v>
      </c>
      <c r="CH126">
        <v>18051</v>
      </c>
      <c r="CI126">
        <v>1411</v>
      </c>
      <c r="CJ126">
        <v>14395</v>
      </c>
      <c r="CK126">
        <v>927</v>
      </c>
      <c r="CL126">
        <v>16078</v>
      </c>
      <c r="CM126">
        <v>903</v>
      </c>
      <c r="CN126">
        <v>17308</v>
      </c>
      <c r="CO126">
        <v>203</v>
      </c>
      <c r="CP126">
        <v>7090</v>
      </c>
      <c r="CQ126">
        <v>114290</v>
      </c>
      <c r="CR126">
        <v>66209</v>
      </c>
      <c r="CS126">
        <v>61428</v>
      </c>
      <c r="CT126">
        <v>105238</v>
      </c>
      <c r="CU126">
        <v>10392</v>
      </c>
      <c r="CV126">
        <v>5072</v>
      </c>
      <c r="CW126">
        <v>4787</v>
      </c>
      <c r="CX126">
        <v>2677</v>
      </c>
      <c r="CY126">
        <v>1677</v>
      </c>
      <c r="CZ126">
        <v>540</v>
      </c>
      <c r="DA126">
        <v>903</v>
      </c>
      <c r="DB126">
        <v>506</v>
      </c>
      <c r="DC126">
        <v>3025</v>
      </c>
      <c r="DD126">
        <v>1349</v>
      </c>
      <c r="DE126">
        <v>179</v>
      </c>
      <c r="DF126">
        <v>2504</v>
      </c>
      <c r="DG126">
        <v>3073</v>
      </c>
      <c r="DH126">
        <v>1154</v>
      </c>
      <c r="DI126">
        <v>5708</v>
      </c>
      <c r="DJ126">
        <v>4600</v>
      </c>
      <c r="DK126">
        <v>796</v>
      </c>
      <c r="DL126">
        <v>2866</v>
      </c>
      <c r="DM126">
        <v>5619</v>
      </c>
      <c r="DN126">
        <v>18481</v>
      </c>
      <c r="DO126">
        <v>3752</v>
      </c>
      <c r="DP126">
        <v>2585</v>
      </c>
      <c r="DQ126">
        <v>5728</v>
      </c>
      <c r="DR126">
        <v>4801</v>
      </c>
      <c r="DS126">
        <v>2560</v>
      </c>
      <c r="DT126">
        <v>14179</v>
      </c>
      <c r="DU126">
        <v>51562</v>
      </c>
      <c r="DV126">
        <v>11711</v>
      </c>
      <c r="DW126">
        <v>4031</v>
      </c>
      <c r="DX126">
        <v>3581</v>
      </c>
      <c r="DY126">
        <v>1170</v>
      </c>
      <c r="DZ126">
        <v>11496</v>
      </c>
      <c r="EA126">
        <v>655</v>
      </c>
      <c r="EB126">
        <v>8091</v>
      </c>
      <c r="EC126">
        <v>24774</v>
      </c>
      <c r="ED126">
        <v>5487</v>
      </c>
      <c r="EE126">
        <v>11215</v>
      </c>
      <c r="EF126">
        <v>13949</v>
      </c>
      <c r="EI126">
        <v>66177</v>
      </c>
      <c r="EJ126">
        <v>54892</v>
      </c>
      <c r="EK126">
        <v>3104</v>
      </c>
      <c r="EL126">
        <v>2159</v>
      </c>
      <c r="EM126">
        <v>2219</v>
      </c>
      <c r="EN126">
        <v>2718</v>
      </c>
      <c r="EO126">
        <v>1655</v>
      </c>
      <c r="EP126">
        <v>10979</v>
      </c>
      <c r="EQ126">
        <v>45055</v>
      </c>
      <c r="ER126">
        <v>51562</v>
      </c>
      <c r="ES126">
        <v>12818</v>
      </c>
      <c r="ET126">
        <v>21250</v>
      </c>
      <c r="EU126">
        <v>13556</v>
      </c>
      <c r="EV126">
        <v>2914</v>
      </c>
      <c r="EW126">
        <v>17494</v>
      </c>
      <c r="EX126">
        <v>51562</v>
      </c>
    </row>
    <row r="127" spans="1:154" x14ac:dyDescent="0.2">
      <c r="A127" t="s">
        <v>464</v>
      </c>
      <c r="B127" t="s">
        <v>419</v>
      </c>
      <c r="H127">
        <v>113076</v>
      </c>
      <c r="I127">
        <v>10717</v>
      </c>
      <c r="J127">
        <v>27503</v>
      </c>
      <c r="K127">
        <v>3872</v>
      </c>
      <c r="L127">
        <v>21071</v>
      </c>
      <c r="M127">
        <v>2895</v>
      </c>
      <c r="N127">
        <v>38205</v>
      </c>
      <c r="O127">
        <v>5748</v>
      </c>
      <c r="P127">
        <v>46737</v>
      </c>
      <c r="Q127">
        <v>753</v>
      </c>
      <c r="R127">
        <v>55953</v>
      </c>
      <c r="S127">
        <v>1685</v>
      </c>
      <c r="T127">
        <v>28984</v>
      </c>
      <c r="U127">
        <v>1911</v>
      </c>
      <c r="V127">
        <v>1011</v>
      </c>
      <c r="W127">
        <v>559</v>
      </c>
      <c r="X127">
        <v>4686</v>
      </c>
      <c r="Y127">
        <v>247</v>
      </c>
      <c r="Z127">
        <v>13923</v>
      </c>
      <c r="AA127">
        <v>5097</v>
      </c>
      <c r="AB127">
        <v>8516</v>
      </c>
      <c r="AC127">
        <v>1218</v>
      </c>
      <c r="AD127">
        <v>21045</v>
      </c>
      <c r="AE127">
        <v>7224</v>
      </c>
      <c r="AF127">
        <v>53936</v>
      </c>
      <c r="AG127">
        <v>1288</v>
      </c>
      <c r="AH127">
        <v>96110</v>
      </c>
      <c r="AI127">
        <v>4532</v>
      </c>
      <c r="AJ127">
        <v>16966</v>
      </c>
      <c r="AK127">
        <v>6185</v>
      </c>
      <c r="AL127">
        <v>6410</v>
      </c>
      <c r="AM127">
        <v>926</v>
      </c>
      <c r="AN127">
        <v>10556</v>
      </c>
      <c r="AO127">
        <v>5259</v>
      </c>
      <c r="AP127">
        <v>56010</v>
      </c>
      <c r="AQ127">
        <v>6127</v>
      </c>
      <c r="AR127">
        <v>57066</v>
      </c>
      <c r="AS127">
        <v>4590</v>
      </c>
      <c r="AT127">
        <v>15437</v>
      </c>
      <c r="AU127">
        <v>1233</v>
      </c>
      <c r="AV127">
        <v>97639</v>
      </c>
      <c r="AW127">
        <v>9484</v>
      </c>
      <c r="AX127">
        <v>10918</v>
      </c>
      <c r="AY127">
        <v>3193</v>
      </c>
      <c r="AZ127">
        <v>14375</v>
      </c>
      <c r="BA127">
        <v>1986</v>
      </c>
      <c r="BB127">
        <v>13305</v>
      </c>
      <c r="BC127">
        <v>978</v>
      </c>
      <c r="BD127">
        <v>41231</v>
      </c>
      <c r="BE127">
        <v>685</v>
      </c>
      <c r="BF127">
        <v>13079</v>
      </c>
      <c r="BG127">
        <v>1726</v>
      </c>
      <c r="BH127">
        <v>64602</v>
      </c>
      <c r="BI127">
        <v>5854</v>
      </c>
      <c r="BJ127">
        <v>61630</v>
      </c>
      <c r="BK127">
        <v>5334</v>
      </c>
      <c r="BL127">
        <v>2972</v>
      </c>
      <c r="BM127">
        <v>520</v>
      </c>
      <c r="BN127">
        <v>50159</v>
      </c>
      <c r="BO127">
        <v>3743</v>
      </c>
      <c r="BP127">
        <v>15899</v>
      </c>
      <c r="BQ127">
        <v>2556</v>
      </c>
      <c r="BR127">
        <v>11623</v>
      </c>
      <c r="BS127">
        <v>1281</v>
      </c>
      <c r="BT127">
        <v>23538</v>
      </c>
      <c r="BU127">
        <v>3019</v>
      </c>
      <c r="BV127">
        <v>77681</v>
      </c>
      <c r="BW127">
        <v>7580</v>
      </c>
      <c r="BX127">
        <v>11857</v>
      </c>
      <c r="BY127">
        <v>118</v>
      </c>
      <c r="BZ127">
        <v>9139</v>
      </c>
      <c r="CA127">
        <v>555</v>
      </c>
      <c r="CB127">
        <v>14399</v>
      </c>
      <c r="CC127">
        <v>2464</v>
      </c>
      <c r="CD127">
        <v>9709</v>
      </c>
      <c r="CE127">
        <v>856</v>
      </c>
      <c r="CF127">
        <v>28031</v>
      </c>
      <c r="CG127">
        <v>1977</v>
      </c>
      <c r="CH127">
        <v>18216</v>
      </c>
      <c r="CI127">
        <v>2387</v>
      </c>
      <c r="CJ127">
        <v>10598</v>
      </c>
      <c r="CK127">
        <v>1369</v>
      </c>
      <c r="CL127">
        <v>11127</v>
      </c>
      <c r="CM127">
        <v>991</v>
      </c>
      <c r="CN127">
        <v>11857</v>
      </c>
      <c r="CO127">
        <v>118</v>
      </c>
      <c r="CP127">
        <v>10717</v>
      </c>
      <c r="CQ127">
        <v>102359</v>
      </c>
      <c r="CR127">
        <v>72517</v>
      </c>
      <c r="CS127">
        <v>38948</v>
      </c>
      <c r="CT127">
        <v>88142</v>
      </c>
      <c r="CU127">
        <v>20657</v>
      </c>
      <c r="CV127">
        <v>9213</v>
      </c>
      <c r="CW127">
        <v>13785</v>
      </c>
      <c r="CX127">
        <v>7297</v>
      </c>
      <c r="CY127">
        <v>3355</v>
      </c>
      <c r="CZ127">
        <v>810</v>
      </c>
      <c r="DA127">
        <v>2299</v>
      </c>
      <c r="DB127">
        <v>808</v>
      </c>
      <c r="DC127">
        <v>1218</v>
      </c>
      <c r="DD127">
        <v>298</v>
      </c>
      <c r="DE127">
        <v>103</v>
      </c>
      <c r="DF127">
        <v>4440</v>
      </c>
      <c r="DG127">
        <v>3868</v>
      </c>
      <c r="DH127">
        <v>1054</v>
      </c>
      <c r="DI127">
        <v>4291</v>
      </c>
      <c r="DJ127">
        <v>3275</v>
      </c>
      <c r="DK127">
        <v>1403</v>
      </c>
      <c r="DL127">
        <v>4428</v>
      </c>
      <c r="DM127">
        <v>12743</v>
      </c>
      <c r="DN127">
        <v>17339</v>
      </c>
      <c r="DO127">
        <v>4988</v>
      </c>
      <c r="DP127">
        <v>2544</v>
      </c>
      <c r="DQ127">
        <v>4017</v>
      </c>
      <c r="DR127">
        <v>2649</v>
      </c>
      <c r="DS127">
        <v>2054</v>
      </c>
      <c r="DT127">
        <v>8190</v>
      </c>
      <c r="DU127">
        <v>55603</v>
      </c>
      <c r="DV127">
        <v>13229</v>
      </c>
      <c r="DW127">
        <v>4719</v>
      </c>
      <c r="DX127">
        <v>5713</v>
      </c>
      <c r="DY127">
        <v>761</v>
      </c>
      <c r="DZ127">
        <v>16026</v>
      </c>
      <c r="EA127">
        <v>347</v>
      </c>
      <c r="EB127">
        <v>12471</v>
      </c>
      <c r="EC127">
        <v>20635</v>
      </c>
      <c r="ED127">
        <v>3483</v>
      </c>
      <c r="EE127">
        <v>12319</v>
      </c>
      <c r="EF127">
        <v>10711</v>
      </c>
      <c r="EI127">
        <v>49696</v>
      </c>
      <c r="EJ127">
        <v>62619</v>
      </c>
      <c r="EK127">
        <v>3816</v>
      </c>
      <c r="EL127">
        <v>4044</v>
      </c>
      <c r="EM127">
        <v>4125</v>
      </c>
      <c r="EN127">
        <v>3708</v>
      </c>
      <c r="EO127">
        <v>2690</v>
      </c>
      <c r="EP127">
        <v>12140</v>
      </c>
      <c r="EQ127">
        <v>48908</v>
      </c>
      <c r="ER127">
        <v>55603</v>
      </c>
      <c r="ES127">
        <v>11548</v>
      </c>
      <c r="ET127">
        <v>26537</v>
      </c>
      <c r="EU127">
        <v>14526</v>
      </c>
      <c r="EV127">
        <v>2066</v>
      </c>
      <c r="EW127">
        <v>17518</v>
      </c>
      <c r="EX127">
        <v>55603</v>
      </c>
    </row>
    <row r="128" spans="1:154" x14ac:dyDescent="0.2">
      <c r="A128" t="s">
        <v>465</v>
      </c>
      <c r="B128" t="s">
        <v>419</v>
      </c>
      <c r="H128">
        <v>136673</v>
      </c>
      <c r="I128">
        <v>36587</v>
      </c>
      <c r="J128">
        <v>31269</v>
      </c>
      <c r="K128">
        <v>12673</v>
      </c>
      <c r="L128">
        <v>21862</v>
      </c>
      <c r="M128">
        <v>9181</v>
      </c>
      <c r="N128">
        <v>63791</v>
      </c>
      <c r="O128">
        <v>18374</v>
      </c>
      <c r="P128">
        <v>40306</v>
      </c>
      <c r="Q128">
        <v>5322</v>
      </c>
      <c r="R128">
        <v>10331</v>
      </c>
      <c r="S128">
        <v>786</v>
      </c>
      <c r="T128">
        <v>54321</v>
      </c>
      <c r="U128">
        <v>6639</v>
      </c>
      <c r="V128">
        <v>924</v>
      </c>
      <c r="W128">
        <v>424</v>
      </c>
      <c r="X128">
        <v>3017</v>
      </c>
      <c r="Y128">
        <v>206</v>
      </c>
      <c r="Z128">
        <v>54727</v>
      </c>
      <c r="AA128">
        <v>25065</v>
      </c>
      <c r="AB128">
        <v>13353</v>
      </c>
      <c r="AC128">
        <v>3467</v>
      </c>
      <c r="AD128">
        <v>68396</v>
      </c>
      <c r="AE128">
        <v>29100</v>
      </c>
      <c r="AF128">
        <v>7521</v>
      </c>
      <c r="AG128">
        <v>331</v>
      </c>
      <c r="AH128">
        <v>74797</v>
      </c>
      <c r="AI128">
        <v>6582</v>
      </c>
      <c r="AJ128">
        <v>61876</v>
      </c>
      <c r="AK128">
        <v>30005</v>
      </c>
      <c r="AL128">
        <v>17986</v>
      </c>
      <c r="AM128">
        <v>2625</v>
      </c>
      <c r="AN128">
        <v>43890</v>
      </c>
      <c r="AO128">
        <v>27380</v>
      </c>
      <c r="AP128">
        <v>69699</v>
      </c>
      <c r="AQ128">
        <v>21616</v>
      </c>
      <c r="AR128">
        <v>66974</v>
      </c>
      <c r="AS128">
        <v>14971</v>
      </c>
      <c r="AT128">
        <v>12140</v>
      </c>
      <c r="AU128">
        <v>1354</v>
      </c>
      <c r="AV128">
        <v>124533</v>
      </c>
      <c r="AW128">
        <v>35233</v>
      </c>
      <c r="AX128">
        <v>25120</v>
      </c>
      <c r="AY128">
        <v>13270</v>
      </c>
      <c r="AZ128">
        <v>24900</v>
      </c>
      <c r="BA128">
        <v>6823</v>
      </c>
      <c r="BB128">
        <v>16108</v>
      </c>
      <c r="BC128">
        <v>2402</v>
      </c>
      <c r="BD128">
        <v>20474</v>
      </c>
      <c r="BE128">
        <v>2101</v>
      </c>
      <c r="BF128">
        <v>14483</v>
      </c>
      <c r="BG128">
        <v>5646</v>
      </c>
      <c r="BH128">
        <v>69614</v>
      </c>
      <c r="BI128">
        <v>23228</v>
      </c>
      <c r="BJ128">
        <v>65155</v>
      </c>
      <c r="BK128">
        <v>21347</v>
      </c>
      <c r="BL128">
        <v>4459</v>
      </c>
      <c r="BM128">
        <v>1881</v>
      </c>
      <c r="BN128">
        <v>48291</v>
      </c>
      <c r="BO128">
        <v>14502</v>
      </c>
      <c r="BP128">
        <v>21526</v>
      </c>
      <c r="BQ128">
        <v>8679</v>
      </c>
      <c r="BR128">
        <v>14280</v>
      </c>
      <c r="BS128">
        <v>5693</v>
      </c>
      <c r="BT128">
        <v>37622</v>
      </c>
      <c r="BU128">
        <v>7279</v>
      </c>
      <c r="BV128">
        <v>84097</v>
      </c>
      <c r="BW128">
        <v>28874</v>
      </c>
      <c r="BX128">
        <v>14954</v>
      </c>
      <c r="BY128">
        <v>434</v>
      </c>
      <c r="BZ128">
        <v>12415</v>
      </c>
      <c r="CA128">
        <v>1727</v>
      </c>
      <c r="CB128">
        <v>25207</v>
      </c>
      <c r="CC128">
        <v>5552</v>
      </c>
      <c r="CD128">
        <v>12449</v>
      </c>
      <c r="CE128">
        <v>4712</v>
      </c>
      <c r="CF128">
        <v>19009</v>
      </c>
      <c r="CG128">
        <v>6963</v>
      </c>
      <c r="CH128">
        <v>20559</v>
      </c>
      <c r="CI128">
        <v>8227</v>
      </c>
      <c r="CJ128">
        <v>16802</v>
      </c>
      <c r="CK128">
        <v>5864</v>
      </c>
      <c r="CL128">
        <v>15278</v>
      </c>
      <c r="CM128">
        <v>3108</v>
      </c>
      <c r="CN128">
        <v>14954</v>
      </c>
      <c r="CO128">
        <v>434</v>
      </c>
      <c r="CP128">
        <v>36587</v>
      </c>
      <c r="CQ128">
        <v>100086</v>
      </c>
      <c r="CR128">
        <v>58113</v>
      </c>
      <c r="CS128">
        <v>52687</v>
      </c>
      <c r="CT128">
        <v>53114</v>
      </c>
      <c r="CU128">
        <v>74042</v>
      </c>
      <c r="CV128">
        <v>44722</v>
      </c>
      <c r="CW128">
        <v>58737</v>
      </c>
      <c r="CX128">
        <v>39481</v>
      </c>
      <c r="CY128">
        <v>4987</v>
      </c>
      <c r="CZ128">
        <v>1640</v>
      </c>
      <c r="DA128">
        <v>1703</v>
      </c>
      <c r="DB128">
        <v>916</v>
      </c>
      <c r="DC128">
        <v>8615</v>
      </c>
      <c r="DD128">
        <v>2685</v>
      </c>
      <c r="DE128">
        <v>122</v>
      </c>
      <c r="DF128">
        <v>14202</v>
      </c>
      <c r="DG128">
        <v>1244</v>
      </c>
      <c r="DH128">
        <v>1323</v>
      </c>
      <c r="DI128">
        <v>5298</v>
      </c>
      <c r="DJ128">
        <v>3925</v>
      </c>
      <c r="DK128">
        <v>1188</v>
      </c>
      <c r="DL128">
        <v>2946</v>
      </c>
      <c r="DM128">
        <v>9499</v>
      </c>
      <c r="DN128">
        <v>13145</v>
      </c>
      <c r="DO128">
        <v>7598</v>
      </c>
      <c r="DP128">
        <v>4002</v>
      </c>
      <c r="DQ128">
        <v>5837</v>
      </c>
      <c r="DR128">
        <v>1927</v>
      </c>
      <c r="DS128">
        <v>1363</v>
      </c>
      <c r="DT128">
        <v>6839</v>
      </c>
      <c r="DU128">
        <v>45916</v>
      </c>
      <c r="DV128">
        <v>15816</v>
      </c>
      <c r="DW128">
        <v>7100</v>
      </c>
      <c r="DX128">
        <v>4795</v>
      </c>
      <c r="DY128">
        <v>2569</v>
      </c>
      <c r="DZ128">
        <v>10085</v>
      </c>
      <c r="EA128">
        <v>766</v>
      </c>
      <c r="EB128">
        <v>5529</v>
      </c>
      <c r="EC128">
        <v>15220</v>
      </c>
      <c r="ED128">
        <v>2958</v>
      </c>
      <c r="EE128">
        <v>7480</v>
      </c>
      <c r="EF128">
        <v>16409</v>
      </c>
      <c r="EI128">
        <v>58377</v>
      </c>
      <c r="EJ128">
        <v>78064</v>
      </c>
      <c r="EK128">
        <v>2040</v>
      </c>
      <c r="EL128">
        <v>3072</v>
      </c>
      <c r="EM128">
        <v>3590</v>
      </c>
      <c r="EN128">
        <v>3136</v>
      </c>
      <c r="EO128">
        <v>2632</v>
      </c>
      <c r="EP128">
        <v>11302</v>
      </c>
      <c r="EQ128">
        <v>42611</v>
      </c>
      <c r="ER128">
        <v>45916</v>
      </c>
      <c r="ES128">
        <v>6634</v>
      </c>
      <c r="ET128">
        <v>19929</v>
      </c>
      <c r="EU128">
        <v>12018</v>
      </c>
      <c r="EV128">
        <v>4468</v>
      </c>
      <c r="EW128">
        <v>19353</v>
      </c>
      <c r="EX128">
        <v>45916</v>
      </c>
    </row>
    <row r="129" spans="1:154" x14ac:dyDescent="0.2">
      <c r="A129" t="s">
        <v>466</v>
      </c>
      <c r="B129" t="s">
        <v>467</v>
      </c>
      <c r="H129">
        <v>131775</v>
      </c>
      <c r="I129">
        <v>8192</v>
      </c>
      <c r="J129">
        <v>15093</v>
      </c>
      <c r="K129">
        <v>1806</v>
      </c>
      <c r="L129">
        <v>10566</v>
      </c>
      <c r="M129">
        <v>1352</v>
      </c>
      <c r="N129">
        <v>43507</v>
      </c>
      <c r="O129">
        <v>3679</v>
      </c>
      <c r="P129">
        <v>72400</v>
      </c>
      <c r="Q129">
        <v>2688</v>
      </c>
      <c r="R129">
        <v>72008</v>
      </c>
      <c r="S129">
        <v>2440</v>
      </c>
      <c r="T129">
        <v>22053</v>
      </c>
      <c r="U129">
        <v>1487</v>
      </c>
      <c r="V129">
        <v>441</v>
      </c>
      <c r="W129">
        <v>120</v>
      </c>
      <c r="X129">
        <v>10215</v>
      </c>
      <c r="Y129">
        <v>443</v>
      </c>
      <c r="Z129">
        <v>8576</v>
      </c>
      <c r="AA129">
        <v>2039</v>
      </c>
      <c r="AB129">
        <v>18395</v>
      </c>
      <c r="AC129">
        <v>1655</v>
      </c>
      <c r="AD129">
        <v>22904</v>
      </c>
      <c r="AE129">
        <v>3681</v>
      </c>
      <c r="AF129">
        <v>68975</v>
      </c>
      <c r="AG129">
        <v>2038</v>
      </c>
      <c r="AH129">
        <v>106096</v>
      </c>
      <c r="AI129">
        <v>4169</v>
      </c>
      <c r="AJ129">
        <v>25679</v>
      </c>
      <c r="AK129">
        <v>4023</v>
      </c>
      <c r="AL129">
        <v>14082</v>
      </c>
      <c r="AM129">
        <v>634</v>
      </c>
      <c r="AN129">
        <v>11597</v>
      </c>
      <c r="AO129">
        <v>3389</v>
      </c>
      <c r="AP129">
        <v>63694</v>
      </c>
      <c r="AQ129">
        <v>4609</v>
      </c>
      <c r="AR129">
        <v>68081</v>
      </c>
      <c r="AS129">
        <v>3583</v>
      </c>
      <c r="AT129">
        <v>13761</v>
      </c>
      <c r="AU129">
        <v>393</v>
      </c>
      <c r="AV129">
        <v>118014</v>
      </c>
      <c r="AW129">
        <v>7799</v>
      </c>
      <c r="AX129">
        <v>7297</v>
      </c>
      <c r="AY129">
        <v>1925</v>
      </c>
      <c r="AZ129">
        <v>17417</v>
      </c>
      <c r="BA129">
        <v>1653</v>
      </c>
      <c r="BB129">
        <v>22220</v>
      </c>
      <c r="BC129">
        <v>1615</v>
      </c>
      <c r="BD129">
        <v>41268</v>
      </c>
      <c r="BE129">
        <v>908</v>
      </c>
      <c r="BF129">
        <v>13319</v>
      </c>
      <c r="BG129">
        <v>1825</v>
      </c>
      <c r="BH129">
        <v>68396</v>
      </c>
      <c r="BI129">
        <v>5071</v>
      </c>
      <c r="BJ129">
        <v>66127</v>
      </c>
      <c r="BK129">
        <v>4822</v>
      </c>
      <c r="BL129">
        <v>2269</v>
      </c>
      <c r="BM129">
        <v>249</v>
      </c>
      <c r="BN129">
        <v>51430</v>
      </c>
      <c r="BO129">
        <v>3496</v>
      </c>
      <c r="BP129">
        <v>18410</v>
      </c>
      <c r="BQ129">
        <v>1962</v>
      </c>
      <c r="BR129">
        <v>11875</v>
      </c>
      <c r="BS129">
        <v>1438</v>
      </c>
      <c r="BT129">
        <v>32638</v>
      </c>
      <c r="BU129">
        <v>1151</v>
      </c>
      <c r="BV129">
        <v>81715</v>
      </c>
      <c r="BW129">
        <v>6896</v>
      </c>
      <c r="BX129">
        <v>17422</v>
      </c>
      <c r="BY129">
        <v>145</v>
      </c>
      <c r="BZ129">
        <v>10138</v>
      </c>
      <c r="CA129">
        <v>405</v>
      </c>
      <c r="CB129">
        <v>22500</v>
      </c>
      <c r="CC129">
        <v>746</v>
      </c>
      <c r="CD129">
        <v>10935</v>
      </c>
      <c r="CE129">
        <v>940</v>
      </c>
      <c r="CF129">
        <v>18066</v>
      </c>
      <c r="CG129">
        <v>1607</v>
      </c>
      <c r="CH129">
        <v>20472</v>
      </c>
      <c r="CI129">
        <v>2295</v>
      </c>
      <c r="CJ129">
        <v>16877</v>
      </c>
      <c r="CK129">
        <v>993</v>
      </c>
      <c r="CL129">
        <v>15365</v>
      </c>
      <c r="CM129">
        <v>1061</v>
      </c>
      <c r="CN129">
        <v>17422</v>
      </c>
      <c r="CO129">
        <v>145</v>
      </c>
      <c r="CP129">
        <v>8192</v>
      </c>
      <c r="CQ129">
        <v>123583</v>
      </c>
      <c r="CR129">
        <v>98842</v>
      </c>
      <c r="CS129">
        <v>40330</v>
      </c>
      <c r="CT129">
        <v>94934</v>
      </c>
      <c r="CU129">
        <v>30415</v>
      </c>
      <c r="CV129">
        <v>10370</v>
      </c>
      <c r="CW129">
        <v>15934</v>
      </c>
      <c r="CX129">
        <v>5977</v>
      </c>
      <c r="CY129">
        <v>6126</v>
      </c>
      <c r="CZ129">
        <v>1628</v>
      </c>
      <c r="DA129">
        <v>5245</v>
      </c>
      <c r="DB129">
        <v>2016</v>
      </c>
      <c r="DC129">
        <v>3110</v>
      </c>
      <c r="DD129">
        <v>749</v>
      </c>
      <c r="DE129">
        <v>477</v>
      </c>
      <c r="DF129">
        <v>5407</v>
      </c>
      <c r="DG129">
        <v>4377</v>
      </c>
      <c r="DH129">
        <v>1088</v>
      </c>
      <c r="DI129">
        <v>7525</v>
      </c>
      <c r="DJ129">
        <v>3171</v>
      </c>
      <c r="DK129">
        <v>1307</v>
      </c>
      <c r="DL129">
        <v>4060</v>
      </c>
      <c r="DM129">
        <v>13815</v>
      </c>
      <c r="DN129">
        <v>15931</v>
      </c>
      <c r="DO129">
        <v>5035</v>
      </c>
      <c r="DP129">
        <v>3235</v>
      </c>
      <c r="DQ129">
        <v>6248</v>
      </c>
      <c r="DR129">
        <v>1791</v>
      </c>
      <c r="DS129">
        <v>1320</v>
      </c>
      <c r="DT129">
        <v>5287</v>
      </c>
      <c r="DU129">
        <v>51807</v>
      </c>
      <c r="DV129">
        <v>23686</v>
      </c>
      <c r="DW129">
        <v>11472</v>
      </c>
      <c r="DX129">
        <v>3972</v>
      </c>
      <c r="DY129">
        <v>1473</v>
      </c>
      <c r="DZ129">
        <v>9079</v>
      </c>
      <c r="EA129">
        <v>883</v>
      </c>
      <c r="EB129">
        <v>6301</v>
      </c>
      <c r="EC129">
        <v>15070</v>
      </c>
      <c r="ED129">
        <v>3418</v>
      </c>
      <c r="EE129">
        <v>8576</v>
      </c>
      <c r="EF129">
        <v>18474</v>
      </c>
      <c r="EI129">
        <v>91788</v>
      </c>
      <c r="EJ129">
        <v>39797</v>
      </c>
      <c r="EK129">
        <v>1876</v>
      </c>
      <c r="EL129">
        <v>1955</v>
      </c>
      <c r="EM129">
        <v>2327</v>
      </c>
      <c r="EN129">
        <v>2168</v>
      </c>
      <c r="EO129">
        <v>1654</v>
      </c>
      <c r="EP129">
        <v>7393</v>
      </c>
      <c r="EQ129">
        <v>48126</v>
      </c>
      <c r="ER129">
        <v>51807</v>
      </c>
      <c r="ES129">
        <v>2986</v>
      </c>
      <c r="ET129">
        <v>18216</v>
      </c>
      <c r="EU129">
        <v>20175</v>
      </c>
      <c r="EV129">
        <v>7011</v>
      </c>
      <c r="EW129">
        <v>30605</v>
      </c>
      <c r="EX129">
        <v>51807</v>
      </c>
    </row>
    <row r="130" spans="1:154" x14ac:dyDescent="0.2">
      <c r="A130" t="s">
        <v>468</v>
      </c>
      <c r="B130" t="s">
        <v>467</v>
      </c>
      <c r="H130">
        <v>133872</v>
      </c>
      <c r="I130">
        <v>4156</v>
      </c>
      <c r="J130">
        <v>6896</v>
      </c>
      <c r="K130">
        <v>643</v>
      </c>
      <c r="L130">
        <v>4966</v>
      </c>
      <c r="M130">
        <v>464</v>
      </c>
      <c r="N130">
        <v>34106</v>
      </c>
      <c r="O130">
        <v>2041</v>
      </c>
      <c r="P130">
        <v>92735</v>
      </c>
      <c r="Q130">
        <v>1454</v>
      </c>
      <c r="R130">
        <v>104369</v>
      </c>
      <c r="S130">
        <v>2895</v>
      </c>
      <c r="T130">
        <v>6641</v>
      </c>
      <c r="U130">
        <v>292</v>
      </c>
      <c r="V130">
        <v>302</v>
      </c>
      <c r="W130">
        <v>49</v>
      </c>
      <c r="X130">
        <v>6587</v>
      </c>
      <c r="Y130">
        <v>70</v>
      </c>
      <c r="Z130">
        <v>3123</v>
      </c>
      <c r="AA130">
        <v>319</v>
      </c>
      <c r="AB130">
        <v>12789</v>
      </c>
      <c r="AC130">
        <v>523</v>
      </c>
      <c r="AD130">
        <v>12150</v>
      </c>
      <c r="AE130">
        <v>889</v>
      </c>
      <c r="AF130">
        <v>102611</v>
      </c>
      <c r="AG130">
        <v>2853</v>
      </c>
      <c r="AH130">
        <v>121438</v>
      </c>
      <c r="AI130">
        <v>3357</v>
      </c>
      <c r="AJ130">
        <v>12434</v>
      </c>
      <c r="AK130">
        <v>799</v>
      </c>
      <c r="AL130">
        <v>8639</v>
      </c>
      <c r="AM130">
        <v>202</v>
      </c>
      <c r="AN130">
        <v>3795</v>
      </c>
      <c r="AO130">
        <v>597</v>
      </c>
      <c r="AP130">
        <v>67327</v>
      </c>
      <c r="AQ130">
        <v>2173</v>
      </c>
      <c r="AR130">
        <v>66545</v>
      </c>
      <c r="AS130">
        <v>1983</v>
      </c>
      <c r="AT130">
        <v>12039</v>
      </c>
      <c r="AU130">
        <v>391</v>
      </c>
      <c r="AV130">
        <v>121833</v>
      </c>
      <c r="AW130">
        <v>3765</v>
      </c>
      <c r="AX130">
        <v>4084</v>
      </c>
      <c r="AY130">
        <v>452</v>
      </c>
      <c r="AZ130">
        <v>21753</v>
      </c>
      <c r="BA130">
        <v>1315</v>
      </c>
      <c r="BB130">
        <v>22812</v>
      </c>
      <c r="BC130">
        <v>845</v>
      </c>
      <c r="BD130">
        <v>43017</v>
      </c>
      <c r="BE130">
        <v>502</v>
      </c>
      <c r="BF130">
        <v>11835</v>
      </c>
      <c r="BG130">
        <v>842</v>
      </c>
      <c r="BH130">
        <v>65809</v>
      </c>
      <c r="BI130">
        <v>2600</v>
      </c>
      <c r="BJ130">
        <v>63683</v>
      </c>
      <c r="BK130">
        <v>2249</v>
      </c>
      <c r="BL130">
        <v>2126</v>
      </c>
      <c r="BM130">
        <v>351</v>
      </c>
      <c r="BN130">
        <v>48726</v>
      </c>
      <c r="BO130">
        <v>1605</v>
      </c>
      <c r="BP130">
        <v>18287</v>
      </c>
      <c r="BQ130">
        <v>1065</v>
      </c>
      <c r="BR130">
        <v>10631</v>
      </c>
      <c r="BS130">
        <v>772</v>
      </c>
      <c r="BT130">
        <v>33731</v>
      </c>
      <c r="BU130">
        <v>599</v>
      </c>
      <c r="BV130">
        <v>77644</v>
      </c>
      <c r="BW130">
        <v>3442</v>
      </c>
      <c r="BX130">
        <v>22497</v>
      </c>
      <c r="BY130">
        <v>115</v>
      </c>
      <c r="BZ130">
        <v>8930</v>
      </c>
      <c r="CA130">
        <v>83</v>
      </c>
      <c r="CB130">
        <v>24801</v>
      </c>
      <c r="CC130">
        <v>516</v>
      </c>
      <c r="CD130">
        <v>8475</v>
      </c>
      <c r="CE130">
        <v>443</v>
      </c>
      <c r="CF130">
        <v>12537</v>
      </c>
      <c r="CG130">
        <v>748</v>
      </c>
      <c r="CH130">
        <v>19134</v>
      </c>
      <c r="CI130">
        <v>1008</v>
      </c>
      <c r="CJ130">
        <v>17989</v>
      </c>
      <c r="CK130">
        <v>712</v>
      </c>
      <c r="CL130">
        <v>19509</v>
      </c>
      <c r="CM130">
        <v>531</v>
      </c>
      <c r="CN130">
        <v>22497</v>
      </c>
      <c r="CO130">
        <v>115</v>
      </c>
      <c r="CP130">
        <v>4156</v>
      </c>
      <c r="CQ130">
        <v>129716</v>
      </c>
      <c r="CR130">
        <v>115028</v>
      </c>
      <c r="CS130">
        <v>33931</v>
      </c>
      <c r="CT130">
        <v>111382</v>
      </c>
      <c r="CU130">
        <v>15912</v>
      </c>
      <c r="CV130">
        <v>4397</v>
      </c>
      <c r="CW130">
        <v>7405</v>
      </c>
      <c r="CX130">
        <v>2658</v>
      </c>
      <c r="CY130">
        <v>4200</v>
      </c>
      <c r="CZ130">
        <v>594</v>
      </c>
      <c r="DA130">
        <v>3015</v>
      </c>
      <c r="DB130">
        <v>864</v>
      </c>
      <c r="DC130">
        <v>1292</v>
      </c>
      <c r="DD130">
        <v>281</v>
      </c>
      <c r="DE130">
        <v>831</v>
      </c>
      <c r="DF130">
        <v>6786</v>
      </c>
      <c r="DG130">
        <v>4250</v>
      </c>
      <c r="DH130">
        <v>1186</v>
      </c>
      <c r="DI130">
        <v>6098</v>
      </c>
      <c r="DJ130">
        <v>2045</v>
      </c>
      <c r="DK130">
        <v>1546</v>
      </c>
      <c r="DL130">
        <v>4032</v>
      </c>
      <c r="DM130">
        <v>12835</v>
      </c>
      <c r="DN130">
        <v>14959</v>
      </c>
      <c r="DO130">
        <v>4903</v>
      </c>
      <c r="DP130">
        <v>4042</v>
      </c>
      <c r="DQ130">
        <v>7400</v>
      </c>
      <c r="DR130">
        <v>1290</v>
      </c>
      <c r="DS130">
        <v>608</v>
      </c>
      <c r="DT130">
        <v>1940</v>
      </c>
      <c r="DU130">
        <v>46560</v>
      </c>
      <c r="DV130">
        <v>31770</v>
      </c>
      <c r="DW130">
        <v>13307</v>
      </c>
      <c r="DX130">
        <v>2435</v>
      </c>
      <c r="DY130">
        <v>743</v>
      </c>
      <c r="DZ130">
        <v>5057</v>
      </c>
      <c r="EA130">
        <v>404</v>
      </c>
      <c r="EB130">
        <v>3415</v>
      </c>
      <c r="EC130">
        <v>7298</v>
      </c>
      <c r="ED130">
        <v>1035</v>
      </c>
      <c r="EE130">
        <v>4062</v>
      </c>
      <c r="EF130">
        <v>16801</v>
      </c>
      <c r="EI130">
        <v>122036</v>
      </c>
      <c r="EJ130">
        <v>12162</v>
      </c>
      <c r="EK130">
        <v>726</v>
      </c>
      <c r="EL130">
        <v>930</v>
      </c>
      <c r="EM130">
        <v>680</v>
      </c>
      <c r="EN130">
        <v>527</v>
      </c>
      <c r="EO130">
        <v>257</v>
      </c>
      <c r="EP130">
        <v>1265</v>
      </c>
      <c r="EQ130">
        <v>43750</v>
      </c>
      <c r="ER130">
        <v>46560</v>
      </c>
      <c r="ES130">
        <v>1431</v>
      </c>
      <c r="ET130">
        <v>7629</v>
      </c>
      <c r="EU130">
        <v>19442</v>
      </c>
      <c r="EV130">
        <v>10729</v>
      </c>
      <c r="EW130">
        <v>37500</v>
      </c>
      <c r="EX130">
        <v>46560</v>
      </c>
    </row>
    <row r="131" spans="1:154" x14ac:dyDescent="0.2">
      <c r="A131" t="s">
        <v>469</v>
      </c>
      <c r="B131" t="s">
        <v>467</v>
      </c>
      <c r="H131">
        <v>134371</v>
      </c>
      <c r="I131">
        <v>4558</v>
      </c>
      <c r="J131">
        <v>11218</v>
      </c>
      <c r="K131">
        <v>1094</v>
      </c>
      <c r="L131">
        <v>7492</v>
      </c>
      <c r="M131">
        <v>741</v>
      </c>
      <c r="N131">
        <v>38403</v>
      </c>
      <c r="O131">
        <v>1815</v>
      </c>
      <c r="P131">
        <v>82961</v>
      </c>
      <c r="Q131">
        <v>1534</v>
      </c>
      <c r="R131">
        <v>114212</v>
      </c>
      <c r="S131">
        <v>3069</v>
      </c>
      <c r="T131">
        <v>5768</v>
      </c>
      <c r="U131">
        <v>225</v>
      </c>
      <c r="V131">
        <v>468</v>
      </c>
      <c r="W131">
        <v>215</v>
      </c>
      <c r="X131">
        <v>3317</v>
      </c>
      <c r="Y131">
        <v>241</v>
      </c>
      <c r="Z131">
        <v>3011</v>
      </c>
      <c r="AA131">
        <v>481</v>
      </c>
      <c r="AB131">
        <v>7584</v>
      </c>
      <c r="AC131">
        <v>325</v>
      </c>
      <c r="AD131">
        <v>7892</v>
      </c>
      <c r="AE131">
        <v>997</v>
      </c>
      <c r="AF131">
        <v>111912</v>
      </c>
      <c r="AG131">
        <v>3027</v>
      </c>
      <c r="AH131">
        <v>125892</v>
      </c>
      <c r="AI131">
        <v>3095</v>
      </c>
      <c r="AJ131">
        <v>8479</v>
      </c>
      <c r="AK131">
        <v>1463</v>
      </c>
      <c r="AL131">
        <v>4776</v>
      </c>
      <c r="AM131">
        <v>422</v>
      </c>
      <c r="AN131">
        <v>3703</v>
      </c>
      <c r="AO131">
        <v>1041</v>
      </c>
      <c r="AP131">
        <v>66128</v>
      </c>
      <c r="AQ131">
        <v>2312</v>
      </c>
      <c r="AR131">
        <v>68243</v>
      </c>
      <c r="AS131">
        <v>2246</v>
      </c>
      <c r="AT131">
        <v>17138</v>
      </c>
      <c r="AU131">
        <v>266</v>
      </c>
      <c r="AV131">
        <v>117233</v>
      </c>
      <c r="AW131">
        <v>4292</v>
      </c>
      <c r="AX131">
        <v>4483</v>
      </c>
      <c r="AY131">
        <v>665</v>
      </c>
      <c r="AZ131">
        <v>23807</v>
      </c>
      <c r="BA131">
        <v>1002</v>
      </c>
      <c r="BB131">
        <v>24988</v>
      </c>
      <c r="BC131">
        <v>736</v>
      </c>
      <c r="BD131">
        <v>37805</v>
      </c>
      <c r="BE131">
        <v>693</v>
      </c>
      <c r="BF131">
        <v>12953</v>
      </c>
      <c r="BG131">
        <v>1039</v>
      </c>
      <c r="BH131">
        <v>65570</v>
      </c>
      <c r="BI131">
        <v>2769</v>
      </c>
      <c r="BJ131">
        <v>63342</v>
      </c>
      <c r="BK131">
        <v>2463</v>
      </c>
      <c r="BL131">
        <v>2228</v>
      </c>
      <c r="BM131">
        <v>306</v>
      </c>
      <c r="BN131">
        <v>49543</v>
      </c>
      <c r="BO131">
        <v>1594</v>
      </c>
      <c r="BP131">
        <v>18068</v>
      </c>
      <c r="BQ131">
        <v>1327</v>
      </c>
      <c r="BR131">
        <v>10912</v>
      </c>
      <c r="BS131">
        <v>887</v>
      </c>
      <c r="BT131">
        <v>32543</v>
      </c>
      <c r="BU131">
        <v>687</v>
      </c>
      <c r="BV131">
        <v>78523</v>
      </c>
      <c r="BW131">
        <v>3808</v>
      </c>
      <c r="BX131">
        <v>23305</v>
      </c>
      <c r="BY131">
        <v>63</v>
      </c>
      <c r="BZ131">
        <v>9727</v>
      </c>
      <c r="CA131">
        <v>107</v>
      </c>
      <c r="CB131">
        <v>22816</v>
      </c>
      <c r="CC131">
        <v>580</v>
      </c>
      <c r="CD131">
        <v>10745</v>
      </c>
      <c r="CE131">
        <v>775</v>
      </c>
      <c r="CF131">
        <v>14059</v>
      </c>
      <c r="CG131">
        <v>678</v>
      </c>
      <c r="CH131">
        <v>17828</v>
      </c>
      <c r="CI131">
        <v>903</v>
      </c>
      <c r="CJ131">
        <v>17229</v>
      </c>
      <c r="CK131">
        <v>894</v>
      </c>
      <c r="CL131">
        <v>18662</v>
      </c>
      <c r="CM131">
        <v>558</v>
      </c>
      <c r="CN131">
        <v>23305</v>
      </c>
      <c r="CO131">
        <v>63</v>
      </c>
      <c r="CP131">
        <v>4558</v>
      </c>
      <c r="CQ131">
        <v>129813</v>
      </c>
      <c r="CR131">
        <v>112267</v>
      </c>
      <c r="CS131">
        <v>37927</v>
      </c>
      <c r="CT131">
        <v>118701</v>
      </c>
      <c r="CU131">
        <v>10326</v>
      </c>
      <c r="CV131">
        <v>2926</v>
      </c>
      <c r="CW131">
        <v>4483</v>
      </c>
      <c r="CX131">
        <v>1581</v>
      </c>
      <c r="CY131">
        <v>3696</v>
      </c>
      <c r="CZ131">
        <v>634</v>
      </c>
      <c r="DA131">
        <v>1384</v>
      </c>
      <c r="DB131">
        <v>546</v>
      </c>
      <c r="DC131">
        <v>763</v>
      </c>
      <c r="DD131">
        <v>165</v>
      </c>
      <c r="DE131">
        <v>783</v>
      </c>
      <c r="DF131">
        <v>6745</v>
      </c>
      <c r="DG131">
        <v>4333</v>
      </c>
      <c r="DH131">
        <v>1331</v>
      </c>
      <c r="DI131">
        <v>6543</v>
      </c>
      <c r="DJ131">
        <v>2608</v>
      </c>
      <c r="DK131">
        <v>1288</v>
      </c>
      <c r="DL131">
        <v>4537</v>
      </c>
      <c r="DM131">
        <v>10423</v>
      </c>
      <c r="DN131">
        <v>17168</v>
      </c>
      <c r="DO131">
        <v>4905</v>
      </c>
      <c r="DP131">
        <v>3575</v>
      </c>
      <c r="DQ131">
        <v>6340</v>
      </c>
      <c r="DR131">
        <v>1239</v>
      </c>
      <c r="DS131">
        <v>644</v>
      </c>
      <c r="DT131">
        <v>2904</v>
      </c>
      <c r="DU131">
        <v>49775</v>
      </c>
      <c r="DV131">
        <v>30306</v>
      </c>
      <c r="DW131">
        <v>12569</v>
      </c>
      <c r="DX131">
        <v>2853</v>
      </c>
      <c r="DY131">
        <v>1075</v>
      </c>
      <c r="DZ131">
        <v>6356</v>
      </c>
      <c r="EA131">
        <v>337</v>
      </c>
      <c r="EB131">
        <v>4830</v>
      </c>
      <c r="EC131">
        <v>10260</v>
      </c>
      <c r="ED131">
        <v>1869</v>
      </c>
      <c r="EE131">
        <v>6083</v>
      </c>
      <c r="EF131">
        <v>17041</v>
      </c>
      <c r="EI131">
        <v>114359</v>
      </c>
      <c r="EJ131">
        <v>18493</v>
      </c>
      <c r="EK131">
        <v>1348</v>
      </c>
      <c r="EL131">
        <v>826</v>
      </c>
      <c r="EM131">
        <v>1110</v>
      </c>
      <c r="EN131">
        <v>904</v>
      </c>
      <c r="EO131">
        <v>701</v>
      </c>
      <c r="EP131">
        <v>3534</v>
      </c>
      <c r="EQ131">
        <v>45994</v>
      </c>
      <c r="ER131">
        <v>49775</v>
      </c>
      <c r="ES131">
        <v>1885</v>
      </c>
      <c r="ET131">
        <v>11228</v>
      </c>
      <c r="EU131">
        <v>19899</v>
      </c>
      <c r="EV131">
        <v>10563</v>
      </c>
      <c r="EW131">
        <v>36662</v>
      </c>
      <c r="EX131">
        <v>49775</v>
      </c>
    </row>
    <row r="132" spans="1:154" x14ac:dyDescent="0.2">
      <c r="A132" t="s">
        <v>470</v>
      </c>
      <c r="B132" t="s">
        <v>467</v>
      </c>
      <c r="H132">
        <v>128327</v>
      </c>
      <c r="I132">
        <v>8456</v>
      </c>
      <c r="J132">
        <v>28248</v>
      </c>
      <c r="K132">
        <v>2878</v>
      </c>
      <c r="L132">
        <v>18682</v>
      </c>
      <c r="M132">
        <v>2167</v>
      </c>
      <c r="N132">
        <v>57778</v>
      </c>
      <c r="O132">
        <v>4171</v>
      </c>
      <c r="P132">
        <v>41841</v>
      </c>
      <c r="Q132">
        <v>1328</v>
      </c>
      <c r="R132">
        <v>81110</v>
      </c>
      <c r="S132">
        <v>3876</v>
      </c>
      <c r="T132">
        <v>25228</v>
      </c>
      <c r="U132">
        <v>1198</v>
      </c>
      <c r="V132">
        <v>902</v>
      </c>
      <c r="W132">
        <v>392</v>
      </c>
      <c r="X132">
        <v>2828</v>
      </c>
      <c r="Y132">
        <v>167</v>
      </c>
      <c r="Z132">
        <v>8368</v>
      </c>
      <c r="AA132">
        <v>2181</v>
      </c>
      <c r="AB132">
        <v>9883</v>
      </c>
      <c r="AC132">
        <v>642</v>
      </c>
      <c r="AD132">
        <v>13065</v>
      </c>
      <c r="AE132">
        <v>3042</v>
      </c>
      <c r="AF132">
        <v>78840</v>
      </c>
      <c r="AG132">
        <v>3562</v>
      </c>
      <c r="AH132">
        <v>116628</v>
      </c>
      <c r="AI132">
        <v>6116</v>
      </c>
      <c r="AJ132">
        <v>11699</v>
      </c>
      <c r="AK132">
        <v>2340</v>
      </c>
      <c r="AL132">
        <v>6382</v>
      </c>
      <c r="AM132">
        <v>686</v>
      </c>
      <c r="AN132">
        <v>5317</v>
      </c>
      <c r="AO132">
        <v>1654</v>
      </c>
      <c r="AP132">
        <v>61657</v>
      </c>
      <c r="AQ132">
        <v>4993</v>
      </c>
      <c r="AR132">
        <v>66670</v>
      </c>
      <c r="AS132">
        <v>3463</v>
      </c>
      <c r="AT132">
        <v>19960</v>
      </c>
      <c r="AU132">
        <v>410</v>
      </c>
      <c r="AV132">
        <v>108367</v>
      </c>
      <c r="AW132">
        <v>8046</v>
      </c>
      <c r="AX132">
        <v>13043</v>
      </c>
      <c r="AY132">
        <v>1479</v>
      </c>
      <c r="AZ132">
        <v>33819</v>
      </c>
      <c r="BA132">
        <v>2569</v>
      </c>
      <c r="BB132">
        <v>23443</v>
      </c>
      <c r="BC132">
        <v>1207</v>
      </c>
      <c r="BD132">
        <v>16016</v>
      </c>
      <c r="BE132">
        <v>838</v>
      </c>
      <c r="BF132">
        <v>17526</v>
      </c>
      <c r="BG132">
        <v>1735</v>
      </c>
      <c r="BH132">
        <v>57703</v>
      </c>
      <c r="BI132">
        <v>5051</v>
      </c>
      <c r="BJ132">
        <v>54091</v>
      </c>
      <c r="BK132">
        <v>4454</v>
      </c>
      <c r="BL132">
        <v>3612</v>
      </c>
      <c r="BM132">
        <v>597</v>
      </c>
      <c r="BN132">
        <v>42389</v>
      </c>
      <c r="BO132">
        <v>3400</v>
      </c>
      <c r="BP132">
        <v>15890</v>
      </c>
      <c r="BQ132">
        <v>1768</v>
      </c>
      <c r="BR132">
        <v>16950</v>
      </c>
      <c r="BS132">
        <v>1618</v>
      </c>
      <c r="BT132">
        <v>31080</v>
      </c>
      <c r="BU132">
        <v>1526</v>
      </c>
      <c r="BV132">
        <v>75229</v>
      </c>
      <c r="BW132">
        <v>6786</v>
      </c>
      <c r="BX132">
        <v>22018</v>
      </c>
      <c r="BY132">
        <v>144</v>
      </c>
      <c r="BZ132">
        <v>8199</v>
      </c>
      <c r="CA132">
        <v>495</v>
      </c>
      <c r="CB132">
        <v>22881</v>
      </c>
      <c r="CC132">
        <v>1031</v>
      </c>
      <c r="CD132">
        <v>10926</v>
      </c>
      <c r="CE132">
        <v>837</v>
      </c>
      <c r="CF132">
        <v>14642</v>
      </c>
      <c r="CG132">
        <v>1774</v>
      </c>
      <c r="CH132">
        <v>17811</v>
      </c>
      <c r="CI132">
        <v>2003</v>
      </c>
      <c r="CJ132">
        <v>15538</v>
      </c>
      <c r="CK132">
        <v>1296</v>
      </c>
      <c r="CL132">
        <v>16312</v>
      </c>
      <c r="CM132">
        <v>876</v>
      </c>
      <c r="CN132">
        <v>22018</v>
      </c>
      <c r="CO132">
        <v>144</v>
      </c>
      <c r="CP132">
        <v>8456</v>
      </c>
      <c r="CQ132">
        <v>119871</v>
      </c>
      <c r="CR132">
        <v>75944</v>
      </c>
      <c r="CS132">
        <v>61176</v>
      </c>
      <c r="CT132">
        <v>106256</v>
      </c>
      <c r="CU132">
        <v>16091</v>
      </c>
      <c r="CV132">
        <v>6798</v>
      </c>
      <c r="CW132">
        <v>8933</v>
      </c>
      <c r="CX132">
        <v>4413</v>
      </c>
      <c r="CY132">
        <v>2877</v>
      </c>
      <c r="CZ132">
        <v>813</v>
      </c>
      <c r="DA132">
        <v>1291</v>
      </c>
      <c r="DB132">
        <v>699</v>
      </c>
      <c r="DC132">
        <v>2990</v>
      </c>
      <c r="DD132">
        <v>873</v>
      </c>
      <c r="DE132">
        <v>176</v>
      </c>
      <c r="DF132">
        <v>5573</v>
      </c>
      <c r="DG132">
        <v>3952</v>
      </c>
      <c r="DH132">
        <v>1569</v>
      </c>
      <c r="DI132">
        <v>7235</v>
      </c>
      <c r="DJ132">
        <v>5051</v>
      </c>
      <c r="DK132">
        <v>668</v>
      </c>
      <c r="DL132">
        <v>2879</v>
      </c>
      <c r="DM132">
        <v>6998</v>
      </c>
      <c r="DN132">
        <v>13680</v>
      </c>
      <c r="DO132">
        <v>4782</v>
      </c>
      <c r="DP132">
        <v>3345</v>
      </c>
      <c r="DQ132">
        <v>3477</v>
      </c>
      <c r="DR132">
        <v>2915</v>
      </c>
      <c r="DS132">
        <v>1838</v>
      </c>
      <c r="DT132">
        <v>9981</v>
      </c>
      <c r="DU132">
        <v>49592</v>
      </c>
      <c r="DV132">
        <v>19617</v>
      </c>
      <c r="DW132">
        <v>6706</v>
      </c>
      <c r="DX132">
        <v>5012</v>
      </c>
      <c r="DY132">
        <v>2110</v>
      </c>
      <c r="DZ132">
        <v>8930</v>
      </c>
      <c r="EA132">
        <v>731</v>
      </c>
      <c r="EB132">
        <v>6075</v>
      </c>
      <c r="EC132">
        <v>16033</v>
      </c>
      <c r="ED132">
        <v>2707</v>
      </c>
      <c r="EE132">
        <v>8503</v>
      </c>
      <c r="EF132">
        <v>14897</v>
      </c>
      <c r="EI132">
        <v>85319</v>
      </c>
      <c r="EJ132">
        <v>43042</v>
      </c>
      <c r="EK132">
        <v>1460</v>
      </c>
      <c r="EL132">
        <v>1868</v>
      </c>
      <c r="EM132">
        <v>1213</v>
      </c>
      <c r="EN132">
        <v>1890</v>
      </c>
      <c r="EO132">
        <v>1631</v>
      </c>
      <c r="EP132">
        <v>7600</v>
      </c>
      <c r="EQ132">
        <v>44301</v>
      </c>
      <c r="ER132">
        <v>49592</v>
      </c>
      <c r="ES132">
        <v>5344</v>
      </c>
      <c r="ET132">
        <v>18695</v>
      </c>
      <c r="EU132">
        <v>16751</v>
      </c>
      <c r="EV132">
        <v>6473</v>
      </c>
      <c r="EW132">
        <v>25553</v>
      </c>
      <c r="EX132">
        <v>49592</v>
      </c>
    </row>
    <row r="133" spans="1:154" x14ac:dyDescent="0.2">
      <c r="A133" t="s">
        <v>471</v>
      </c>
      <c r="B133" t="s">
        <v>467</v>
      </c>
      <c r="H133">
        <v>124190</v>
      </c>
      <c r="I133">
        <v>7443</v>
      </c>
      <c r="J133">
        <v>19635</v>
      </c>
      <c r="K133">
        <v>3008</v>
      </c>
      <c r="L133">
        <v>12870</v>
      </c>
      <c r="M133">
        <v>1752</v>
      </c>
      <c r="N133">
        <v>48515</v>
      </c>
      <c r="O133">
        <v>2737</v>
      </c>
      <c r="P133">
        <v>55686</v>
      </c>
      <c r="Q133">
        <v>1630</v>
      </c>
      <c r="R133">
        <v>58350</v>
      </c>
      <c r="S133">
        <v>2473</v>
      </c>
      <c r="T133">
        <v>43707</v>
      </c>
      <c r="U133">
        <v>2771</v>
      </c>
      <c r="V133">
        <v>441</v>
      </c>
      <c r="W133">
        <v>73</v>
      </c>
      <c r="X133">
        <v>11114</v>
      </c>
      <c r="Y133">
        <v>1058</v>
      </c>
      <c r="Z133">
        <v>2840</v>
      </c>
      <c r="AA133">
        <v>551</v>
      </c>
      <c r="AB133">
        <v>7633</v>
      </c>
      <c r="AC133">
        <v>517</v>
      </c>
      <c r="AD133">
        <v>7779</v>
      </c>
      <c r="AE133">
        <v>1454</v>
      </c>
      <c r="AF133">
        <v>56803</v>
      </c>
      <c r="AG133">
        <v>2025</v>
      </c>
      <c r="AH133">
        <v>106255</v>
      </c>
      <c r="AI133">
        <v>4775</v>
      </c>
      <c r="AJ133">
        <v>17935</v>
      </c>
      <c r="AK133">
        <v>2668</v>
      </c>
      <c r="AL133">
        <v>10344</v>
      </c>
      <c r="AM133">
        <v>671</v>
      </c>
      <c r="AN133">
        <v>7591</v>
      </c>
      <c r="AO133">
        <v>1997</v>
      </c>
      <c r="AP133">
        <v>58573</v>
      </c>
      <c r="AQ133">
        <v>3654</v>
      </c>
      <c r="AR133">
        <v>65617</v>
      </c>
      <c r="AS133">
        <v>3789</v>
      </c>
      <c r="AT133">
        <v>14931</v>
      </c>
      <c r="AU133">
        <v>812</v>
      </c>
      <c r="AV133">
        <v>109259</v>
      </c>
      <c r="AW133">
        <v>6631</v>
      </c>
      <c r="AX133">
        <v>6454</v>
      </c>
      <c r="AY133">
        <v>825</v>
      </c>
      <c r="AZ133">
        <v>22010</v>
      </c>
      <c r="BA133">
        <v>1627</v>
      </c>
      <c r="BB133">
        <v>26662</v>
      </c>
      <c r="BC133">
        <v>1595</v>
      </c>
      <c r="BD133">
        <v>29504</v>
      </c>
      <c r="BE133">
        <v>1170</v>
      </c>
      <c r="BF133">
        <v>12208</v>
      </c>
      <c r="BG133">
        <v>1720</v>
      </c>
      <c r="BH133">
        <v>64359</v>
      </c>
      <c r="BI133">
        <v>4020</v>
      </c>
      <c r="BJ133">
        <v>61694</v>
      </c>
      <c r="BK133">
        <v>3460</v>
      </c>
      <c r="BL133">
        <v>2665</v>
      </c>
      <c r="BM133">
        <v>560</v>
      </c>
      <c r="BN133">
        <v>48112</v>
      </c>
      <c r="BO133">
        <v>2396</v>
      </c>
      <c r="BP133">
        <v>16468</v>
      </c>
      <c r="BQ133">
        <v>1353</v>
      </c>
      <c r="BR133">
        <v>11987</v>
      </c>
      <c r="BS133">
        <v>1991</v>
      </c>
      <c r="BT133">
        <v>28732</v>
      </c>
      <c r="BU133">
        <v>1470</v>
      </c>
      <c r="BV133">
        <v>76567</v>
      </c>
      <c r="BW133">
        <v>5740</v>
      </c>
      <c r="BX133">
        <v>18891</v>
      </c>
      <c r="BY133">
        <v>233</v>
      </c>
      <c r="BZ133">
        <v>8615</v>
      </c>
      <c r="CA133">
        <v>317</v>
      </c>
      <c r="CB133">
        <v>20117</v>
      </c>
      <c r="CC133">
        <v>1153</v>
      </c>
      <c r="CD133">
        <v>10828</v>
      </c>
      <c r="CE133">
        <v>756</v>
      </c>
      <c r="CF133">
        <v>16693</v>
      </c>
      <c r="CG133">
        <v>1659</v>
      </c>
      <c r="CH133">
        <v>18824</v>
      </c>
      <c r="CI133">
        <v>1486</v>
      </c>
      <c r="CJ133">
        <v>15214</v>
      </c>
      <c r="CK133">
        <v>1116</v>
      </c>
      <c r="CL133">
        <v>15008</v>
      </c>
      <c r="CM133">
        <v>723</v>
      </c>
      <c r="CN133">
        <v>18891</v>
      </c>
      <c r="CO133">
        <v>233</v>
      </c>
      <c r="CP133">
        <v>7443</v>
      </c>
      <c r="CQ133">
        <v>116747</v>
      </c>
      <c r="CR133">
        <v>89236</v>
      </c>
      <c r="CS133">
        <v>44245</v>
      </c>
      <c r="CT133">
        <v>97412</v>
      </c>
      <c r="CU133">
        <v>20399</v>
      </c>
      <c r="CV133">
        <v>6775</v>
      </c>
      <c r="CW133">
        <v>4756</v>
      </c>
      <c r="CX133">
        <v>1342</v>
      </c>
      <c r="CY133">
        <v>5457</v>
      </c>
      <c r="CZ133">
        <v>2213</v>
      </c>
      <c r="DA133">
        <v>5717</v>
      </c>
      <c r="DB133">
        <v>2089</v>
      </c>
      <c r="DC133">
        <v>4469</v>
      </c>
      <c r="DD133">
        <v>1131</v>
      </c>
      <c r="DE133">
        <v>226</v>
      </c>
      <c r="DF133">
        <v>3974</v>
      </c>
      <c r="DG133">
        <v>3385</v>
      </c>
      <c r="DH133">
        <v>1368</v>
      </c>
      <c r="DI133">
        <v>7915</v>
      </c>
      <c r="DJ133">
        <v>5298</v>
      </c>
      <c r="DK133">
        <v>657</v>
      </c>
      <c r="DL133">
        <v>4215</v>
      </c>
      <c r="DM133">
        <v>7573</v>
      </c>
      <c r="DN133">
        <v>19559</v>
      </c>
      <c r="DO133">
        <v>4331</v>
      </c>
      <c r="DP133">
        <v>2905</v>
      </c>
      <c r="DQ133">
        <v>5636</v>
      </c>
      <c r="DR133">
        <v>1894</v>
      </c>
      <c r="DS133">
        <v>1412</v>
      </c>
      <c r="DT133">
        <v>5993</v>
      </c>
      <c r="DU133">
        <v>49913</v>
      </c>
      <c r="DV133">
        <v>18110</v>
      </c>
      <c r="DW133">
        <v>7063</v>
      </c>
      <c r="DX133">
        <v>3975</v>
      </c>
      <c r="DY133">
        <v>1217</v>
      </c>
      <c r="DZ133">
        <v>10227</v>
      </c>
      <c r="EA133">
        <v>734</v>
      </c>
      <c r="EB133">
        <v>6630</v>
      </c>
      <c r="EC133">
        <v>17601</v>
      </c>
      <c r="ED133">
        <v>3711</v>
      </c>
      <c r="EE133">
        <v>8751</v>
      </c>
      <c r="EF133">
        <v>14844</v>
      </c>
      <c r="EI133">
        <v>82738</v>
      </c>
      <c r="EJ133">
        <v>41289</v>
      </c>
      <c r="EK133">
        <v>1829</v>
      </c>
      <c r="EL133">
        <v>1711</v>
      </c>
      <c r="EM133">
        <v>2821</v>
      </c>
      <c r="EN133">
        <v>1654</v>
      </c>
      <c r="EO133">
        <v>1717</v>
      </c>
      <c r="EP133">
        <v>7349</v>
      </c>
      <c r="EQ133">
        <v>46382</v>
      </c>
      <c r="ER133">
        <v>49913</v>
      </c>
      <c r="ES133">
        <v>3689</v>
      </c>
      <c r="ET133">
        <v>19670</v>
      </c>
      <c r="EU133">
        <v>18628</v>
      </c>
      <c r="EV133">
        <v>6358</v>
      </c>
      <c r="EW133">
        <v>26554</v>
      </c>
      <c r="EX133">
        <v>49913</v>
      </c>
    </row>
    <row r="134" spans="1:154" x14ac:dyDescent="0.2">
      <c r="A134" t="s">
        <v>472</v>
      </c>
      <c r="B134" t="s">
        <v>467</v>
      </c>
      <c r="H134">
        <v>126474</v>
      </c>
      <c r="I134">
        <v>6464</v>
      </c>
      <c r="J134">
        <v>17770</v>
      </c>
      <c r="K134">
        <v>2360</v>
      </c>
      <c r="L134">
        <v>10798</v>
      </c>
      <c r="M134">
        <v>1174</v>
      </c>
      <c r="N134">
        <v>43089</v>
      </c>
      <c r="O134">
        <v>2762</v>
      </c>
      <c r="P134">
        <v>65315</v>
      </c>
      <c r="Q134">
        <v>1229</v>
      </c>
      <c r="R134">
        <v>40624</v>
      </c>
      <c r="S134">
        <v>1329</v>
      </c>
      <c r="T134">
        <v>67826</v>
      </c>
      <c r="U134">
        <v>3450</v>
      </c>
      <c r="V134">
        <v>97</v>
      </c>
      <c r="W134">
        <v>0</v>
      </c>
      <c r="X134">
        <v>6133</v>
      </c>
      <c r="Y134">
        <v>330</v>
      </c>
      <c r="Z134">
        <v>4688</v>
      </c>
      <c r="AA134">
        <v>816</v>
      </c>
      <c r="AB134">
        <v>7061</v>
      </c>
      <c r="AC134">
        <v>539</v>
      </c>
      <c r="AD134">
        <v>9610</v>
      </c>
      <c r="AE134">
        <v>1363</v>
      </c>
      <c r="AF134">
        <v>38773</v>
      </c>
      <c r="AG134">
        <v>960</v>
      </c>
      <c r="AH134">
        <v>106962</v>
      </c>
      <c r="AI134">
        <v>3835</v>
      </c>
      <c r="AJ134">
        <v>19512</v>
      </c>
      <c r="AK134">
        <v>2629</v>
      </c>
      <c r="AL134">
        <v>12050</v>
      </c>
      <c r="AM134">
        <v>428</v>
      </c>
      <c r="AN134">
        <v>7462</v>
      </c>
      <c r="AO134">
        <v>2201</v>
      </c>
      <c r="AP134">
        <v>59068</v>
      </c>
      <c r="AQ134">
        <v>3168</v>
      </c>
      <c r="AR134">
        <v>67406</v>
      </c>
      <c r="AS134">
        <v>3296</v>
      </c>
      <c r="AT134">
        <v>16061</v>
      </c>
      <c r="AU134">
        <v>768</v>
      </c>
      <c r="AV134">
        <v>110413</v>
      </c>
      <c r="AW134">
        <v>5696</v>
      </c>
      <c r="AX134">
        <v>6881</v>
      </c>
      <c r="AY134">
        <v>959</v>
      </c>
      <c r="AZ134">
        <v>18480</v>
      </c>
      <c r="BA134">
        <v>973</v>
      </c>
      <c r="BB134">
        <v>23980</v>
      </c>
      <c r="BC134">
        <v>1598</v>
      </c>
      <c r="BD134">
        <v>38265</v>
      </c>
      <c r="BE134">
        <v>934</v>
      </c>
      <c r="BF134">
        <v>12800</v>
      </c>
      <c r="BG134">
        <v>1265</v>
      </c>
      <c r="BH134">
        <v>62671</v>
      </c>
      <c r="BI134">
        <v>3915</v>
      </c>
      <c r="BJ134">
        <v>59035</v>
      </c>
      <c r="BK134">
        <v>3661</v>
      </c>
      <c r="BL134">
        <v>3636</v>
      </c>
      <c r="BM134">
        <v>254</v>
      </c>
      <c r="BN134">
        <v>46940</v>
      </c>
      <c r="BO134">
        <v>2490</v>
      </c>
      <c r="BP134">
        <v>16091</v>
      </c>
      <c r="BQ134">
        <v>1478</v>
      </c>
      <c r="BR134">
        <v>12440</v>
      </c>
      <c r="BS134">
        <v>1212</v>
      </c>
      <c r="BT134">
        <v>29625</v>
      </c>
      <c r="BU134">
        <v>1196</v>
      </c>
      <c r="BV134">
        <v>75471</v>
      </c>
      <c r="BW134">
        <v>5180</v>
      </c>
      <c r="BX134">
        <v>21378</v>
      </c>
      <c r="BY134">
        <v>88</v>
      </c>
      <c r="BZ134">
        <v>8457</v>
      </c>
      <c r="CA134">
        <v>491</v>
      </c>
      <c r="CB134">
        <v>21168</v>
      </c>
      <c r="CC134">
        <v>705</v>
      </c>
      <c r="CD134">
        <v>9243</v>
      </c>
      <c r="CE134">
        <v>804</v>
      </c>
      <c r="CF134">
        <v>13954</v>
      </c>
      <c r="CG134">
        <v>1009</v>
      </c>
      <c r="CH134">
        <v>16381</v>
      </c>
      <c r="CI134">
        <v>1259</v>
      </c>
      <c r="CJ134">
        <v>15874</v>
      </c>
      <c r="CK134">
        <v>1260</v>
      </c>
      <c r="CL134">
        <v>20019</v>
      </c>
      <c r="CM134">
        <v>848</v>
      </c>
      <c r="CN134">
        <v>21378</v>
      </c>
      <c r="CO134">
        <v>88</v>
      </c>
      <c r="CP134">
        <v>6464</v>
      </c>
      <c r="CQ134">
        <v>120010</v>
      </c>
      <c r="CR134">
        <v>93833</v>
      </c>
      <c r="CS134">
        <v>46059</v>
      </c>
      <c r="CT134">
        <v>101311</v>
      </c>
      <c r="CU134">
        <v>18647</v>
      </c>
      <c r="CV134">
        <v>5919</v>
      </c>
      <c r="CW134">
        <v>5527</v>
      </c>
      <c r="CX134">
        <v>2227</v>
      </c>
      <c r="CY134">
        <v>6175</v>
      </c>
      <c r="CZ134">
        <v>2428</v>
      </c>
      <c r="DA134">
        <v>1652</v>
      </c>
      <c r="DB134">
        <v>584</v>
      </c>
      <c r="DC134">
        <v>5293</v>
      </c>
      <c r="DD134">
        <v>680</v>
      </c>
      <c r="DE134">
        <v>166</v>
      </c>
      <c r="DF134">
        <v>3444</v>
      </c>
      <c r="DG134">
        <v>3563</v>
      </c>
      <c r="DH134">
        <v>866</v>
      </c>
      <c r="DI134">
        <v>5775</v>
      </c>
      <c r="DJ134">
        <v>4772</v>
      </c>
      <c r="DK134">
        <v>1150</v>
      </c>
      <c r="DL134">
        <v>4708</v>
      </c>
      <c r="DM134">
        <v>8897</v>
      </c>
      <c r="DN134">
        <v>18308</v>
      </c>
      <c r="DO134">
        <v>4211</v>
      </c>
      <c r="DP134">
        <v>2841</v>
      </c>
      <c r="DQ134">
        <v>7238</v>
      </c>
      <c r="DR134">
        <v>2550</v>
      </c>
      <c r="DS134">
        <v>1091</v>
      </c>
      <c r="DT134">
        <v>5346</v>
      </c>
      <c r="DU134">
        <v>49164</v>
      </c>
      <c r="DV134">
        <v>21965</v>
      </c>
      <c r="DW134">
        <v>8054</v>
      </c>
      <c r="DX134">
        <v>3039</v>
      </c>
      <c r="DY134">
        <v>1227</v>
      </c>
      <c r="DZ134">
        <v>6478</v>
      </c>
      <c r="EA134">
        <v>486</v>
      </c>
      <c r="EB134">
        <v>4172</v>
      </c>
      <c r="EC134">
        <v>17682</v>
      </c>
      <c r="ED134">
        <v>3073</v>
      </c>
      <c r="EE134">
        <v>9854</v>
      </c>
      <c r="EF134">
        <v>14468</v>
      </c>
      <c r="EI134">
        <v>86832</v>
      </c>
      <c r="EJ134">
        <v>38525</v>
      </c>
      <c r="EK134">
        <v>1557</v>
      </c>
      <c r="EL134">
        <v>1636</v>
      </c>
      <c r="EM134">
        <v>1564</v>
      </c>
      <c r="EN134">
        <v>2157</v>
      </c>
      <c r="EO134">
        <v>1544</v>
      </c>
      <c r="EP134">
        <v>6948</v>
      </c>
      <c r="EQ134">
        <v>46099</v>
      </c>
      <c r="ER134">
        <v>49164</v>
      </c>
      <c r="ES134">
        <v>3764</v>
      </c>
      <c r="ET134">
        <v>17411</v>
      </c>
      <c r="EU134">
        <v>17704</v>
      </c>
      <c r="EV134">
        <v>7335</v>
      </c>
      <c r="EW134">
        <v>27989</v>
      </c>
      <c r="EX134">
        <v>49164</v>
      </c>
    </row>
    <row r="135" spans="1:154" x14ac:dyDescent="0.2">
      <c r="A135" t="s">
        <v>473</v>
      </c>
      <c r="B135" t="s">
        <v>467</v>
      </c>
      <c r="H135">
        <v>134571</v>
      </c>
      <c r="I135">
        <v>6830</v>
      </c>
      <c r="J135">
        <v>12577</v>
      </c>
      <c r="K135">
        <v>1396</v>
      </c>
      <c r="L135">
        <v>9010</v>
      </c>
      <c r="M135">
        <v>1002</v>
      </c>
      <c r="N135">
        <v>31679</v>
      </c>
      <c r="O135">
        <v>3486</v>
      </c>
      <c r="P135">
        <v>89099</v>
      </c>
      <c r="Q135">
        <v>1921</v>
      </c>
      <c r="R135">
        <v>52870</v>
      </c>
      <c r="S135">
        <v>1350</v>
      </c>
      <c r="T135">
        <v>36795</v>
      </c>
      <c r="U135">
        <v>1114</v>
      </c>
      <c r="V135">
        <v>607</v>
      </c>
      <c r="W135">
        <v>0</v>
      </c>
      <c r="X135">
        <v>21922</v>
      </c>
      <c r="Y135">
        <v>838</v>
      </c>
      <c r="Z135">
        <v>9214</v>
      </c>
      <c r="AA135">
        <v>2086</v>
      </c>
      <c r="AB135">
        <v>13144</v>
      </c>
      <c r="AC135">
        <v>1442</v>
      </c>
      <c r="AD135">
        <v>16256</v>
      </c>
      <c r="AE135">
        <v>3147</v>
      </c>
      <c r="AF135">
        <v>51450</v>
      </c>
      <c r="AG135">
        <v>1209</v>
      </c>
      <c r="AH135">
        <v>102656</v>
      </c>
      <c r="AI135">
        <v>2674</v>
      </c>
      <c r="AJ135">
        <v>31915</v>
      </c>
      <c r="AK135">
        <v>4156</v>
      </c>
      <c r="AL135">
        <v>19701</v>
      </c>
      <c r="AM135">
        <v>757</v>
      </c>
      <c r="AN135">
        <v>12214</v>
      </c>
      <c r="AO135">
        <v>3399</v>
      </c>
      <c r="AP135">
        <v>65616</v>
      </c>
      <c r="AQ135">
        <v>4015</v>
      </c>
      <c r="AR135">
        <v>68955</v>
      </c>
      <c r="AS135">
        <v>2815</v>
      </c>
      <c r="AT135">
        <v>11534</v>
      </c>
      <c r="AU135">
        <v>295</v>
      </c>
      <c r="AV135">
        <v>123037</v>
      </c>
      <c r="AW135">
        <v>6535</v>
      </c>
      <c r="AX135">
        <v>6172</v>
      </c>
      <c r="AY135">
        <v>1715</v>
      </c>
      <c r="AZ135">
        <v>12443</v>
      </c>
      <c r="BA135">
        <v>1437</v>
      </c>
      <c r="BB135">
        <v>16515</v>
      </c>
      <c r="BC135">
        <v>771</v>
      </c>
      <c r="BD135">
        <v>54267</v>
      </c>
      <c r="BE135">
        <v>1298</v>
      </c>
      <c r="BF135">
        <v>12622</v>
      </c>
      <c r="BG135">
        <v>1421</v>
      </c>
      <c r="BH135">
        <v>69418</v>
      </c>
      <c r="BI135">
        <v>4276</v>
      </c>
      <c r="BJ135">
        <v>66915</v>
      </c>
      <c r="BK135">
        <v>3980</v>
      </c>
      <c r="BL135">
        <v>2503</v>
      </c>
      <c r="BM135">
        <v>296</v>
      </c>
      <c r="BN135">
        <v>52644</v>
      </c>
      <c r="BO135">
        <v>2711</v>
      </c>
      <c r="BP135">
        <v>17871</v>
      </c>
      <c r="BQ135">
        <v>1683</v>
      </c>
      <c r="BR135">
        <v>11525</v>
      </c>
      <c r="BS135">
        <v>1303</v>
      </c>
      <c r="BT135">
        <v>34323</v>
      </c>
      <c r="BU135">
        <v>1032</v>
      </c>
      <c r="BV135">
        <v>82040</v>
      </c>
      <c r="BW135">
        <v>5697</v>
      </c>
      <c r="BX135">
        <v>18208</v>
      </c>
      <c r="BY135">
        <v>101</v>
      </c>
      <c r="BZ135">
        <v>10576</v>
      </c>
      <c r="CA135">
        <v>265</v>
      </c>
      <c r="CB135">
        <v>23747</v>
      </c>
      <c r="CC135">
        <v>767</v>
      </c>
      <c r="CD135">
        <v>10851</v>
      </c>
      <c r="CE135">
        <v>577</v>
      </c>
      <c r="CF135">
        <v>16672</v>
      </c>
      <c r="CG135">
        <v>1623</v>
      </c>
      <c r="CH135">
        <v>21291</v>
      </c>
      <c r="CI135">
        <v>1506</v>
      </c>
      <c r="CJ135">
        <v>16409</v>
      </c>
      <c r="CK135">
        <v>1111</v>
      </c>
      <c r="CL135">
        <v>16817</v>
      </c>
      <c r="CM135">
        <v>880</v>
      </c>
      <c r="CN135">
        <v>18208</v>
      </c>
      <c r="CO135">
        <v>101</v>
      </c>
      <c r="CP135">
        <v>6830</v>
      </c>
      <c r="CQ135">
        <v>127741</v>
      </c>
      <c r="CR135">
        <v>108336</v>
      </c>
      <c r="CS135">
        <v>35275</v>
      </c>
      <c r="CT135">
        <v>91080</v>
      </c>
      <c r="CU135">
        <v>37407</v>
      </c>
      <c r="CV135">
        <v>13079</v>
      </c>
      <c r="CW135">
        <v>12132</v>
      </c>
      <c r="CX135">
        <v>5491</v>
      </c>
      <c r="CY135">
        <v>9216</v>
      </c>
      <c r="CZ135">
        <v>2474</v>
      </c>
      <c r="DA135">
        <v>11242</v>
      </c>
      <c r="DB135">
        <v>4294</v>
      </c>
      <c r="DC135">
        <v>4817</v>
      </c>
      <c r="DD135">
        <v>820</v>
      </c>
      <c r="DE135">
        <v>190</v>
      </c>
      <c r="DF135">
        <v>3518</v>
      </c>
      <c r="DG135">
        <v>4104</v>
      </c>
      <c r="DH135">
        <v>997</v>
      </c>
      <c r="DI135">
        <v>5144</v>
      </c>
      <c r="DJ135">
        <v>2487</v>
      </c>
      <c r="DK135">
        <v>1653</v>
      </c>
      <c r="DL135">
        <v>4518</v>
      </c>
      <c r="DM135">
        <v>15487</v>
      </c>
      <c r="DN135">
        <v>18097</v>
      </c>
      <c r="DO135">
        <v>5481</v>
      </c>
      <c r="DP135">
        <v>2909</v>
      </c>
      <c r="DQ135">
        <v>8050</v>
      </c>
      <c r="DR135">
        <v>1872</v>
      </c>
      <c r="DS135">
        <v>838</v>
      </c>
      <c r="DT135">
        <v>3042</v>
      </c>
      <c r="DU135">
        <v>48486</v>
      </c>
      <c r="DV135">
        <v>26155</v>
      </c>
      <c r="DW135">
        <v>12146</v>
      </c>
      <c r="DX135">
        <v>3110</v>
      </c>
      <c r="DY135">
        <v>954</v>
      </c>
      <c r="DZ135">
        <v>6847</v>
      </c>
      <c r="EA135">
        <v>411</v>
      </c>
      <c r="EB135">
        <v>4633</v>
      </c>
      <c r="EC135">
        <v>12374</v>
      </c>
      <c r="ED135">
        <v>2418</v>
      </c>
      <c r="EE135">
        <v>6228</v>
      </c>
      <c r="EF135">
        <v>17650</v>
      </c>
      <c r="EI135">
        <v>97015</v>
      </c>
      <c r="EJ135">
        <v>38631</v>
      </c>
      <c r="EK135">
        <v>1882</v>
      </c>
      <c r="EL135">
        <v>2098</v>
      </c>
      <c r="EM135">
        <v>2431</v>
      </c>
      <c r="EN135">
        <v>1966</v>
      </c>
      <c r="EO135">
        <v>1237</v>
      </c>
      <c r="EP135">
        <v>5578</v>
      </c>
      <c r="EQ135">
        <v>46942</v>
      </c>
      <c r="ER135">
        <v>48486</v>
      </c>
      <c r="ES135">
        <v>2011</v>
      </c>
      <c r="ET135">
        <v>14182</v>
      </c>
      <c r="EU135">
        <v>21203</v>
      </c>
      <c r="EV135">
        <v>7844</v>
      </c>
      <c r="EW135">
        <v>32293</v>
      </c>
      <c r="EX135">
        <v>48486</v>
      </c>
    </row>
    <row r="136" spans="1:154" x14ac:dyDescent="0.2">
      <c r="A136" t="s">
        <v>474</v>
      </c>
      <c r="B136" t="s">
        <v>467</v>
      </c>
      <c r="H136">
        <v>129905</v>
      </c>
      <c r="I136">
        <v>5540</v>
      </c>
      <c r="J136">
        <v>11477</v>
      </c>
      <c r="K136">
        <v>1467</v>
      </c>
      <c r="L136">
        <v>7455</v>
      </c>
      <c r="M136">
        <v>809</v>
      </c>
      <c r="N136">
        <v>31428</v>
      </c>
      <c r="O136">
        <v>1963</v>
      </c>
      <c r="P136">
        <v>86579</v>
      </c>
      <c r="Q136">
        <v>2108</v>
      </c>
      <c r="R136">
        <v>52543</v>
      </c>
      <c r="S136">
        <v>889</v>
      </c>
      <c r="T136">
        <v>38207</v>
      </c>
      <c r="U136">
        <v>2248</v>
      </c>
      <c r="V136">
        <v>506</v>
      </c>
      <c r="W136">
        <v>55</v>
      </c>
      <c r="X136">
        <v>15703</v>
      </c>
      <c r="Y136">
        <v>570</v>
      </c>
      <c r="Z136">
        <v>9490</v>
      </c>
      <c r="AA136">
        <v>1216</v>
      </c>
      <c r="AB136">
        <v>13381</v>
      </c>
      <c r="AC136">
        <v>543</v>
      </c>
      <c r="AD136">
        <v>18938</v>
      </c>
      <c r="AE136">
        <v>1767</v>
      </c>
      <c r="AF136">
        <v>49691</v>
      </c>
      <c r="AG136">
        <v>805</v>
      </c>
      <c r="AH136">
        <v>93362</v>
      </c>
      <c r="AI136">
        <v>2544</v>
      </c>
      <c r="AJ136">
        <v>36543</v>
      </c>
      <c r="AK136">
        <v>2996</v>
      </c>
      <c r="AL136">
        <v>24445</v>
      </c>
      <c r="AM136">
        <v>952</v>
      </c>
      <c r="AN136">
        <v>12098</v>
      </c>
      <c r="AO136">
        <v>2044</v>
      </c>
      <c r="AP136">
        <v>63950</v>
      </c>
      <c r="AQ136">
        <v>3152</v>
      </c>
      <c r="AR136">
        <v>65955</v>
      </c>
      <c r="AS136">
        <v>2388</v>
      </c>
      <c r="AT136">
        <v>13253</v>
      </c>
      <c r="AU136">
        <v>398</v>
      </c>
      <c r="AV136">
        <v>116652</v>
      </c>
      <c r="AW136">
        <v>5142</v>
      </c>
      <c r="AX136">
        <v>5641</v>
      </c>
      <c r="AY136">
        <v>873</v>
      </c>
      <c r="AZ136">
        <v>14282</v>
      </c>
      <c r="BA136">
        <v>1480</v>
      </c>
      <c r="BB136">
        <v>17981</v>
      </c>
      <c r="BC136">
        <v>682</v>
      </c>
      <c r="BD136">
        <v>49961</v>
      </c>
      <c r="BE136">
        <v>1118</v>
      </c>
      <c r="BF136">
        <v>11179</v>
      </c>
      <c r="BG136">
        <v>832</v>
      </c>
      <c r="BH136">
        <v>62275</v>
      </c>
      <c r="BI136">
        <v>3723</v>
      </c>
      <c r="BJ136">
        <v>59168</v>
      </c>
      <c r="BK136">
        <v>3252</v>
      </c>
      <c r="BL136">
        <v>3107</v>
      </c>
      <c r="BM136">
        <v>471</v>
      </c>
      <c r="BN136">
        <v>45319</v>
      </c>
      <c r="BO136">
        <v>2039</v>
      </c>
      <c r="BP136">
        <v>17509</v>
      </c>
      <c r="BQ136">
        <v>1602</v>
      </c>
      <c r="BR136">
        <v>10626</v>
      </c>
      <c r="BS136">
        <v>914</v>
      </c>
      <c r="BT136">
        <v>32579</v>
      </c>
      <c r="BU136">
        <v>751</v>
      </c>
      <c r="BV136">
        <v>73454</v>
      </c>
      <c r="BW136">
        <v>4555</v>
      </c>
      <c r="BX136">
        <v>23872</v>
      </c>
      <c r="BY136">
        <v>234</v>
      </c>
      <c r="BZ136">
        <v>8482</v>
      </c>
      <c r="CA136">
        <v>262</v>
      </c>
      <c r="CB136">
        <v>24097</v>
      </c>
      <c r="CC136">
        <v>489</v>
      </c>
      <c r="CD136">
        <v>9461</v>
      </c>
      <c r="CE136">
        <v>636</v>
      </c>
      <c r="CF136">
        <v>10742</v>
      </c>
      <c r="CG136">
        <v>1142</v>
      </c>
      <c r="CH136">
        <v>17663</v>
      </c>
      <c r="CI136">
        <v>1264</v>
      </c>
      <c r="CJ136">
        <v>17420</v>
      </c>
      <c r="CK136">
        <v>904</v>
      </c>
      <c r="CL136">
        <v>18168</v>
      </c>
      <c r="CM136">
        <v>609</v>
      </c>
      <c r="CN136">
        <v>23872</v>
      </c>
      <c r="CO136">
        <v>234</v>
      </c>
      <c r="CP136">
        <v>5540</v>
      </c>
      <c r="CQ136">
        <v>124365</v>
      </c>
      <c r="CR136">
        <v>101348</v>
      </c>
      <c r="CS136">
        <v>42050</v>
      </c>
      <c r="CT136">
        <v>80466</v>
      </c>
      <c r="CU136">
        <v>43332</v>
      </c>
      <c r="CV136">
        <v>13722</v>
      </c>
      <c r="CW136">
        <v>13079</v>
      </c>
      <c r="CX136">
        <v>4469</v>
      </c>
      <c r="CY136">
        <v>12398</v>
      </c>
      <c r="CZ136">
        <v>3366</v>
      </c>
      <c r="DA136">
        <v>7773</v>
      </c>
      <c r="DB136">
        <v>3215</v>
      </c>
      <c r="DC136">
        <v>10082</v>
      </c>
      <c r="DD136">
        <v>2672</v>
      </c>
      <c r="DE136">
        <v>232</v>
      </c>
      <c r="DF136">
        <v>3919</v>
      </c>
      <c r="DG136">
        <v>1788</v>
      </c>
      <c r="DH136">
        <v>1029</v>
      </c>
      <c r="DI136">
        <v>5590</v>
      </c>
      <c r="DJ136">
        <v>2157</v>
      </c>
      <c r="DK136">
        <v>1153</v>
      </c>
      <c r="DL136">
        <v>4103</v>
      </c>
      <c r="DM136">
        <v>14023</v>
      </c>
      <c r="DN136">
        <v>16341</v>
      </c>
      <c r="DO136">
        <v>5004</v>
      </c>
      <c r="DP136">
        <v>4468</v>
      </c>
      <c r="DQ136">
        <v>7342</v>
      </c>
      <c r="DR136">
        <v>1167</v>
      </c>
      <c r="DS136">
        <v>941</v>
      </c>
      <c r="DT136">
        <v>3133</v>
      </c>
      <c r="DU136">
        <v>43753</v>
      </c>
      <c r="DV136">
        <v>26577</v>
      </c>
      <c r="DW136">
        <v>11518</v>
      </c>
      <c r="DX136">
        <v>1613</v>
      </c>
      <c r="DY136">
        <v>544</v>
      </c>
      <c r="DZ136">
        <v>4988</v>
      </c>
      <c r="EA136">
        <v>527</v>
      </c>
      <c r="EB136">
        <v>3237</v>
      </c>
      <c r="EC136">
        <v>10575</v>
      </c>
      <c r="ED136">
        <v>2083</v>
      </c>
      <c r="EE136">
        <v>4743</v>
      </c>
      <c r="EF136">
        <v>16017</v>
      </c>
      <c r="EI136">
        <v>103568</v>
      </c>
      <c r="EJ136">
        <v>26083</v>
      </c>
      <c r="EK136">
        <v>1062</v>
      </c>
      <c r="EL136">
        <v>525</v>
      </c>
      <c r="EM136">
        <v>1449</v>
      </c>
      <c r="EN136">
        <v>701</v>
      </c>
      <c r="EO136">
        <v>1070</v>
      </c>
      <c r="EP136">
        <v>4686</v>
      </c>
      <c r="EQ136">
        <v>41773</v>
      </c>
      <c r="ER136">
        <v>43753</v>
      </c>
      <c r="ES136">
        <v>2124</v>
      </c>
      <c r="ET136">
        <v>10670</v>
      </c>
      <c r="EU136">
        <v>18635</v>
      </c>
      <c r="EV136">
        <v>7994</v>
      </c>
      <c r="EW136">
        <v>30959</v>
      </c>
      <c r="EX136">
        <v>43753</v>
      </c>
    </row>
    <row r="137" spans="1:154" x14ac:dyDescent="0.2">
      <c r="A137" t="s">
        <v>475</v>
      </c>
      <c r="B137" t="s">
        <v>467</v>
      </c>
      <c r="H137">
        <v>131363</v>
      </c>
      <c r="I137">
        <v>3393</v>
      </c>
      <c r="J137">
        <v>9264</v>
      </c>
      <c r="K137">
        <v>704</v>
      </c>
      <c r="L137">
        <v>6569</v>
      </c>
      <c r="M137">
        <v>595</v>
      </c>
      <c r="N137">
        <v>22979</v>
      </c>
      <c r="O137">
        <v>1424</v>
      </c>
      <c r="P137">
        <v>98925</v>
      </c>
      <c r="Q137">
        <v>1236</v>
      </c>
      <c r="R137">
        <v>59257</v>
      </c>
      <c r="S137">
        <v>1067</v>
      </c>
      <c r="T137">
        <v>14591</v>
      </c>
      <c r="U137">
        <v>257</v>
      </c>
      <c r="V137">
        <v>155</v>
      </c>
      <c r="W137">
        <v>36</v>
      </c>
      <c r="X137">
        <v>36641</v>
      </c>
      <c r="Y137">
        <v>773</v>
      </c>
      <c r="Z137">
        <v>6469</v>
      </c>
      <c r="AA137">
        <v>690</v>
      </c>
      <c r="AB137">
        <v>14245</v>
      </c>
      <c r="AC137">
        <v>570</v>
      </c>
      <c r="AD137">
        <v>16524</v>
      </c>
      <c r="AE137">
        <v>1316</v>
      </c>
      <c r="AF137">
        <v>55721</v>
      </c>
      <c r="AG137">
        <v>757</v>
      </c>
      <c r="AH137">
        <v>86538</v>
      </c>
      <c r="AI137">
        <v>1040</v>
      </c>
      <c r="AJ137">
        <v>44825</v>
      </c>
      <c r="AK137">
        <v>2353</v>
      </c>
      <c r="AL137">
        <v>32056</v>
      </c>
      <c r="AM137">
        <v>1022</v>
      </c>
      <c r="AN137">
        <v>12769</v>
      </c>
      <c r="AO137">
        <v>1331</v>
      </c>
      <c r="AP137">
        <v>63493</v>
      </c>
      <c r="AQ137">
        <v>1764</v>
      </c>
      <c r="AR137">
        <v>67870</v>
      </c>
      <c r="AS137">
        <v>1629</v>
      </c>
      <c r="AT137">
        <v>11273</v>
      </c>
      <c r="AU137">
        <v>202</v>
      </c>
      <c r="AV137">
        <v>120090</v>
      </c>
      <c r="AW137">
        <v>3191</v>
      </c>
      <c r="AX137">
        <v>4236</v>
      </c>
      <c r="AY137">
        <v>481</v>
      </c>
      <c r="AZ137">
        <v>8767</v>
      </c>
      <c r="BA137">
        <v>480</v>
      </c>
      <c r="BB137">
        <v>14440</v>
      </c>
      <c r="BC137">
        <v>534</v>
      </c>
      <c r="BD137">
        <v>62705</v>
      </c>
      <c r="BE137">
        <v>1075</v>
      </c>
      <c r="BF137">
        <v>12525</v>
      </c>
      <c r="BG137">
        <v>611</v>
      </c>
      <c r="BH137">
        <v>64872</v>
      </c>
      <c r="BI137">
        <v>2007</v>
      </c>
      <c r="BJ137">
        <v>62110</v>
      </c>
      <c r="BK137">
        <v>1655</v>
      </c>
      <c r="BL137">
        <v>2762</v>
      </c>
      <c r="BM137">
        <v>352</v>
      </c>
      <c r="BN137">
        <v>48678</v>
      </c>
      <c r="BO137">
        <v>1299</v>
      </c>
      <c r="BP137">
        <v>16864</v>
      </c>
      <c r="BQ137">
        <v>792</v>
      </c>
      <c r="BR137">
        <v>11855</v>
      </c>
      <c r="BS137">
        <v>527</v>
      </c>
      <c r="BT137">
        <v>31475</v>
      </c>
      <c r="BU137">
        <v>507</v>
      </c>
      <c r="BV137">
        <v>77397</v>
      </c>
      <c r="BW137">
        <v>2618</v>
      </c>
      <c r="BX137">
        <v>22491</v>
      </c>
      <c r="BY137">
        <v>268</v>
      </c>
      <c r="BZ137">
        <v>8392</v>
      </c>
      <c r="CA137">
        <v>124</v>
      </c>
      <c r="CB137">
        <v>23083</v>
      </c>
      <c r="CC137">
        <v>383</v>
      </c>
      <c r="CD137">
        <v>9740</v>
      </c>
      <c r="CE137">
        <v>316</v>
      </c>
      <c r="CF137">
        <v>11787</v>
      </c>
      <c r="CG137">
        <v>581</v>
      </c>
      <c r="CH137">
        <v>17218</v>
      </c>
      <c r="CI137">
        <v>795</v>
      </c>
      <c r="CJ137">
        <v>19531</v>
      </c>
      <c r="CK137">
        <v>480</v>
      </c>
      <c r="CL137">
        <v>19121</v>
      </c>
      <c r="CM137">
        <v>446</v>
      </c>
      <c r="CN137">
        <v>22491</v>
      </c>
      <c r="CO137">
        <v>268</v>
      </c>
      <c r="CP137">
        <v>3393</v>
      </c>
      <c r="CQ137">
        <v>127970</v>
      </c>
      <c r="CR137">
        <v>112513</v>
      </c>
      <c r="CS137">
        <v>32478</v>
      </c>
      <c r="CT137">
        <v>72234</v>
      </c>
      <c r="CU137">
        <v>53677</v>
      </c>
      <c r="CV137">
        <v>16245</v>
      </c>
      <c r="CW137">
        <v>12014</v>
      </c>
      <c r="CX137">
        <v>3711</v>
      </c>
      <c r="CY137">
        <v>15943</v>
      </c>
      <c r="CZ137">
        <v>3740</v>
      </c>
      <c r="DA137">
        <v>21838</v>
      </c>
      <c r="DB137">
        <v>7964</v>
      </c>
      <c r="DC137">
        <v>3882</v>
      </c>
      <c r="DD137">
        <v>830</v>
      </c>
      <c r="DE137">
        <v>407</v>
      </c>
      <c r="DF137">
        <v>2815</v>
      </c>
      <c r="DG137">
        <v>3288</v>
      </c>
      <c r="DH137">
        <v>807</v>
      </c>
      <c r="DI137">
        <v>4571</v>
      </c>
      <c r="DJ137">
        <v>1889</v>
      </c>
      <c r="DK137">
        <v>1662</v>
      </c>
      <c r="DL137">
        <v>5332</v>
      </c>
      <c r="DM137">
        <v>17622</v>
      </c>
      <c r="DN137">
        <v>15130</v>
      </c>
      <c r="DO137">
        <v>3989</v>
      </c>
      <c r="DP137">
        <v>3657</v>
      </c>
      <c r="DQ137">
        <v>9019</v>
      </c>
      <c r="DR137">
        <v>1426</v>
      </c>
      <c r="DS137">
        <v>932</v>
      </c>
      <c r="DT137">
        <v>1906</v>
      </c>
      <c r="DU137">
        <v>46171</v>
      </c>
      <c r="DV137">
        <v>29299</v>
      </c>
      <c r="DW137">
        <v>13286</v>
      </c>
      <c r="DX137">
        <v>1867</v>
      </c>
      <c r="DY137">
        <v>424</v>
      </c>
      <c r="DZ137">
        <v>4928</v>
      </c>
      <c r="EA137">
        <v>284</v>
      </c>
      <c r="EB137">
        <v>3557</v>
      </c>
      <c r="EC137">
        <v>10077</v>
      </c>
      <c r="ED137">
        <v>1994</v>
      </c>
      <c r="EE137">
        <v>5660</v>
      </c>
      <c r="EF137">
        <v>16740</v>
      </c>
      <c r="EI137">
        <v>108141</v>
      </c>
      <c r="EJ137">
        <v>23340</v>
      </c>
      <c r="EK137">
        <v>1061</v>
      </c>
      <c r="EL137">
        <v>1131</v>
      </c>
      <c r="EM137">
        <v>1036</v>
      </c>
      <c r="EN137">
        <v>1076</v>
      </c>
      <c r="EO137">
        <v>1071</v>
      </c>
      <c r="EP137">
        <v>3339</v>
      </c>
      <c r="EQ137">
        <v>44751</v>
      </c>
      <c r="ER137">
        <v>46171</v>
      </c>
      <c r="ES137">
        <v>1885</v>
      </c>
      <c r="ET137">
        <v>12345</v>
      </c>
      <c r="EU137">
        <v>21199</v>
      </c>
      <c r="EV137">
        <v>7790</v>
      </c>
      <c r="EW137">
        <v>31941</v>
      </c>
      <c r="EX137">
        <v>46171</v>
      </c>
    </row>
    <row r="138" spans="1:154" x14ac:dyDescent="0.2">
      <c r="A138" t="s">
        <v>476</v>
      </c>
      <c r="B138" t="s">
        <v>467</v>
      </c>
      <c r="H138">
        <v>127648</v>
      </c>
      <c r="I138">
        <v>2454</v>
      </c>
      <c r="J138">
        <v>7219</v>
      </c>
      <c r="K138">
        <v>735</v>
      </c>
      <c r="L138">
        <v>5186</v>
      </c>
      <c r="M138">
        <v>600</v>
      </c>
      <c r="N138">
        <v>17338</v>
      </c>
      <c r="O138">
        <v>764</v>
      </c>
      <c r="P138">
        <v>102998</v>
      </c>
      <c r="Q138">
        <v>926</v>
      </c>
      <c r="R138">
        <v>85052</v>
      </c>
      <c r="S138">
        <v>1061</v>
      </c>
      <c r="T138">
        <v>7567</v>
      </c>
      <c r="U138">
        <v>415</v>
      </c>
      <c r="V138">
        <v>149</v>
      </c>
      <c r="W138">
        <v>18</v>
      </c>
      <c r="X138">
        <v>18188</v>
      </c>
      <c r="Y138">
        <v>266</v>
      </c>
      <c r="Z138">
        <v>3038</v>
      </c>
      <c r="AA138">
        <v>273</v>
      </c>
      <c r="AB138">
        <v>13644</v>
      </c>
      <c r="AC138">
        <v>421</v>
      </c>
      <c r="AD138">
        <v>11896</v>
      </c>
      <c r="AE138">
        <v>548</v>
      </c>
      <c r="AF138">
        <v>82788</v>
      </c>
      <c r="AG138">
        <v>974</v>
      </c>
      <c r="AH138">
        <v>93580</v>
      </c>
      <c r="AI138">
        <v>1282</v>
      </c>
      <c r="AJ138">
        <v>34068</v>
      </c>
      <c r="AK138">
        <v>1172</v>
      </c>
      <c r="AL138">
        <v>18704</v>
      </c>
      <c r="AM138">
        <v>328</v>
      </c>
      <c r="AN138">
        <v>15364</v>
      </c>
      <c r="AO138">
        <v>844</v>
      </c>
      <c r="AP138">
        <v>61061</v>
      </c>
      <c r="AQ138">
        <v>1210</v>
      </c>
      <c r="AR138">
        <v>66587</v>
      </c>
      <c r="AS138">
        <v>1244</v>
      </c>
      <c r="AT138">
        <v>10141</v>
      </c>
      <c r="AU138">
        <v>87</v>
      </c>
      <c r="AV138">
        <v>117507</v>
      </c>
      <c r="AW138">
        <v>2367</v>
      </c>
      <c r="AX138">
        <v>1843</v>
      </c>
      <c r="AY138">
        <v>154</v>
      </c>
      <c r="AZ138">
        <v>2924</v>
      </c>
      <c r="BA138">
        <v>204</v>
      </c>
      <c r="BB138">
        <v>7285</v>
      </c>
      <c r="BC138">
        <v>251</v>
      </c>
      <c r="BD138">
        <v>76832</v>
      </c>
      <c r="BE138">
        <v>974</v>
      </c>
      <c r="BF138">
        <v>11341</v>
      </c>
      <c r="BG138">
        <v>453</v>
      </c>
      <c r="BH138">
        <v>58710</v>
      </c>
      <c r="BI138">
        <v>1361</v>
      </c>
      <c r="BJ138">
        <v>56881</v>
      </c>
      <c r="BK138">
        <v>1226</v>
      </c>
      <c r="BL138">
        <v>1829</v>
      </c>
      <c r="BM138">
        <v>135</v>
      </c>
      <c r="BN138">
        <v>46053</v>
      </c>
      <c r="BO138">
        <v>845</v>
      </c>
      <c r="BP138">
        <v>14439</v>
      </c>
      <c r="BQ138">
        <v>512</v>
      </c>
      <c r="BR138">
        <v>9559</v>
      </c>
      <c r="BS138">
        <v>457</v>
      </c>
      <c r="BT138">
        <v>30362</v>
      </c>
      <c r="BU138">
        <v>471</v>
      </c>
      <c r="BV138">
        <v>70051</v>
      </c>
      <c r="BW138">
        <v>1814</v>
      </c>
      <c r="BX138">
        <v>27235</v>
      </c>
      <c r="BY138">
        <v>169</v>
      </c>
      <c r="BZ138">
        <v>7341</v>
      </c>
      <c r="CA138">
        <v>147</v>
      </c>
      <c r="CB138">
        <v>23021</v>
      </c>
      <c r="CC138">
        <v>324</v>
      </c>
      <c r="CD138">
        <v>8402</v>
      </c>
      <c r="CE138">
        <v>400</v>
      </c>
      <c r="CF138">
        <v>10044</v>
      </c>
      <c r="CG138">
        <v>350</v>
      </c>
      <c r="CH138">
        <v>15758</v>
      </c>
      <c r="CI138">
        <v>440</v>
      </c>
      <c r="CJ138">
        <v>18424</v>
      </c>
      <c r="CK138">
        <v>243</v>
      </c>
      <c r="CL138">
        <v>17423</v>
      </c>
      <c r="CM138">
        <v>381</v>
      </c>
      <c r="CN138">
        <v>27235</v>
      </c>
      <c r="CO138">
        <v>169</v>
      </c>
      <c r="CP138">
        <v>2454</v>
      </c>
      <c r="CQ138">
        <v>125194</v>
      </c>
      <c r="CR138">
        <v>115346</v>
      </c>
      <c r="CS138">
        <v>30309</v>
      </c>
      <c r="CT138">
        <v>85934</v>
      </c>
      <c r="CU138">
        <v>37977</v>
      </c>
      <c r="CV138">
        <v>7942</v>
      </c>
      <c r="CW138">
        <v>9060</v>
      </c>
      <c r="CX138">
        <v>1412</v>
      </c>
      <c r="CY138">
        <v>15659</v>
      </c>
      <c r="CZ138">
        <v>2790</v>
      </c>
      <c r="DA138">
        <v>9883</v>
      </c>
      <c r="DB138">
        <v>2913</v>
      </c>
      <c r="DC138">
        <v>3375</v>
      </c>
      <c r="DD138">
        <v>827</v>
      </c>
      <c r="DE138">
        <v>81</v>
      </c>
      <c r="DF138">
        <v>1424</v>
      </c>
      <c r="DG138">
        <v>2106</v>
      </c>
      <c r="DH138">
        <v>502</v>
      </c>
      <c r="DI138">
        <v>2414</v>
      </c>
      <c r="DJ138">
        <v>718</v>
      </c>
      <c r="DK138">
        <v>1761</v>
      </c>
      <c r="DL138">
        <v>6532</v>
      </c>
      <c r="DM138">
        <v>19105</v>
      </c>
      <c r="DN138">
        <v>15056</v>
      </c>
      <c r="DO138">
        <v>3717</v>
      </c>
      <c r="DP138">
        <v>3796</v>
      </c>
      <c r="DQ138">
        <v>8728</v>
      </c>
      <c r="DR138">
        <v>890</v>
      </c>
      <c r="DS138">
        <v>449</v>
      </c>
      <c r="DT138">
        <v>1394</v>
      </c>
      <c r="DU138">
        <v>53130</v>
      </c>
      <c r="DV138">
        <v>29211</v>
      </c>
      <c r="DW138">
        <v>13273</v>
      </c>
      <c r="DX138">
        <v>1731</v>
      </c>
      <c r="DY138">
        <v>176</v>
      </c>
      <c r="DZ138">
        <v>7630</v>
      </c>
      <c r="EA138">
        <v>445</v>
      </c>
      <c r="EB138">
        <v>6172</v>
      </c>
      <c r="EC138">
        <v>14558</v>
      </c>
      <c r="ED138">
        <v>1367</v>
      </c>
      <c r="EE138">
        <v>10805</v>
      </c>
      <c r="EF138">
        <v>15752</v>
      </c>
      <c r="EI138">
        <v>92526</v>
      </c>
      <c r="EJ138">
        <v>35626</v>
      </c>
      <c r="EK138">
        <v>2503</v>
      </c>
      <c r="EL138">
        <v>2307</v>
      </c>
      <c r="EM138">
        <v>2181</v>
      </c>
      <c r="EN138">
        <v>2377</v>
      </c>
      <c r="EO138">
        <v>1484</v>
      </c>
      <c r="EP138">
        <v>6017</v>
      </c>
      <c r="EQ138">
        <v>51634</v>
      </c>
      <c r="ER138">
        <v>53130</v>
      </c>
      <c r="ES138">
        <v>4433</v>
      </c>
      <c r="ET138">
        <v>21039</v>
      </c>
      <c r="EU138">
        <v>20078</v>
      </c>
      <c r="EV138">
        <v>6047</v>
      </c>
      <c r="EW138">
        <v>27658</v>
      </c>
      <c r="EX138">
        <v>53130</v>
      </c>
    </row>
    <row r="139" spans="1:154" x14ac:dyDescent="0.2">
      <c r="A139" t="s">
        <v>477</v>
      </c>
      <c r="B139" t="s">
        <v>467</v>
      </c>
      <c r="H139">
        <v>134285</v>
      </c>
      <c r="I139">
        <v>13750</v>
      </c>
      <c r="J139">
        <v>17364</v>
      </c>
      <c r="K139">
        <v>3526</v>
      </c>
      <c r="L139">
        <v>11355</v>
      </c>
      <c r="M139">
        <v>1872</v>
      </c>
      <c r="N139">
        <v>40921</v>
      </c>
      <c r="O139">
        <v>7878</v>
      </c>
      <c r="P139">
        <v>75610</v>
      </c>
      <c r="Q139">
        <v>2115</v>
      </c>
      <c r="R139">
        <v>52857</v>
      </c>
      <c r="S139">
        <v>1852</v>
      </c>
      <c r="T139">
        <v>17106</v>
      </c>
      <c r="U139">
        <v>1254</v>
      </c>
      <c r="V139">
        <v>847</v>
      </c>
      <c r="W139">
        <v>590</v>
      </c>
      <c r="X139">
        <v>28989</v>
      </c>
      <c r="Y139">
        <v>1078</v>
      </c>
      <c r="Z139">
        <v>19590</v>
      </c>
      <c r="AA139">
        <v>7032</v>
      </c>
      <c r="AB139">
        <v>14886</v>
      </c>
      <c r="AC139">
        <v>1944</v>
      </c>
      <c r="AD139">
        <v>33089</v>
      </c>
      <c r="AE139">
        <v>9993</v>
      </c>
      <c r="AF139">
        <v>49376</v>
      </c>
      <c r="AG139">
        <v>1128</v>
      </c>
      <c r="AH139">
        <v>79985</v>
      </c>
      <c r="AI139">
        <v>2966</v>
      </c>
      <c r="AJ139">
        <v>54300</v>
      </c>
      <c r="AK139">
        <v>10784</v>
      </c>
      <c r="AL139">
        <v>25497</v>
      </c>
      <c r="AM139">
        <v>1285</v>
      </c>
      <c r="AN139">
        <v>28803</v>
      </c>
      <c r="AO139">
        <v>9499</v>
      </c>
      <c r="AP139">
        <v>64031</v>
      </c>
      <c r="AQ139">
        <v>7306</v>
      </c>
      <c r="AR139">
        <v>70254</v>
      </c>
      <c r="AS139">
        <v>6444</v>
      </c>
      <c r="AT139">
        <v>14104</v>
      </c>
      <c r="AU139">
        <v>943</v>
      </c>
      <c r="AV139">
        <v>120181</v>
      </c>
      <c r="AW139">
        <v>12807</v>
      </c>
      <c r="AX139">
        <v>9425</v>
      </c>
      <c r="AY139">
        <v>3674</v>
      </c>
      <c r="AZ139">
        <v>12378</v>
      </c>
      <c r="BA139">
        <v>2576</v>
      </c>
      <c r="BB139">
        <v>16221</v>
      </c>
      <c r="BC139">
        <v>1613</v>
      </c>
      <c r="BD139">
        <v>55005</v>
      </c>
      <c r="BE139">
        <v>2189</v>
      </c>
      <c r="BF139">
        <v>12375</v>
      </c>
      <c r="BG139">
        <v>1954</v>
      </c>
      <c r="BH139">
        <v>69703</v>
      </c>
      <c r="BI139">
        <v>9078</v>
      </c>
      <c r="BJ139">
        <v>66525</v>
      </c>
      <c r="BK139">
        <v>8178</v>
      </c>
      <c r="BL139">
        <v>3178</v>
      </c>
      <c r="BM139">
        <v>900</v>
      </c>
      <c r="BN139">
        <v>50416</v>
      </c>
      <c r="BO139">
        <v>4963</v>
      </c>
      <c r="BP139">
        <v>20345</v>
      </c>
      <c r="BQ139">
        <v>4385</v>
      </c>
      <c r="BR139">
        <v>11317</v>
      </c>
      <c r="BS139">
        <v>1684</v>
      </c>
      <c r="BT139">
        <v>30742</v>
      </c>
      <c r="BU139">
        <v>2100</v>
      </c>
      <c r="BV139">
        <v>82078</v>
      </c>
      <c r="BW139">
        <v>11032</v>
      </c>
      <c r="BX139">
        <v>21465</v>
      </c>
      <c r="BY139">
        <v>618</v>
      </c>
      <c r="BZ139">
        <v>10158</v>
      </c>
      <c r="CA139">
        <v>741</v>
      </c>
      <c r="CB139">
        <v>20584</v>
      </c>
      <c r="CC139">
        <v>1359</v>
      </c>
      <c r="CD139">
        <v>10514</v>
      </c>
      <c r="CE139">
        <v>1598</v>
      </c>
      <c r="CF139">
        <v>17685</v>
      </c>
      <c r="CG139">
        <v>3323</v>
      </c>
      <c r="CH139">
        <v>20463</v>
      </c>
      <c r="CI139">
        <v>2928</v>
      </c>
      <c r="CJ139">
        <v>18163</v>
      </c>
      <c r="CK139">
        <v>1957</v>
      </c>
      <c r="CL139">
        <v>15253</v>
      </c>
      <c r="CM139">
        <v>1226</v>
      </c>
      <c r="CN139">
        <v>21465</v>
      </c>
      <c r="CO139">
        <v>618</v>
      </c>
      <c r="CP139">
        <v>13750</v>
      </c>
      <c r="CQ139">
        <v>120535</v>
      </c>
      <c r="CR139">
        <v>96041</v>
      </c>
      <c r="CS139">
        <v>38952</v>
      </c>
      <c r="CT139">
        <v>64199</v>
      </c>
      <c r="CU139">
        <v>63108</v>
      </c>
      <c r="CV139">
        <v>27513</v>
      </c>
      <c r="CW139">
        <v>25399</v>
      </c>
      <c r="CX139">
        <v>13466</v>
      </c>
      <c r="CY139">
        <v>14516</v>
      </c>
      <c r="CZ139">
        <v>4031</v>
      </c>
      <c r="DA139">
        <v>18768</v>
      </c>
      <c r="DB139">
        <v>9089</v>
      </c>
      <c r="DC139">
        <v>4425</v>
      </c>
      <c r="DD139">
        <v>927</v>
      </c>
      <c r="DE139">
        <v>127</v>
      </c>
      <c r="DF139">
        <v>5174</v>
      </c>
      <c r="DG139">
        <v>3280</v>
      </c>
      <c r="DH139">
        <v>978</v>
      </c>
      <c r="DI139">
        <v>5326</v>
      </c>
      <c r="DJ139">
        <v>2355</v>
      </c>
      <c r="DK139">
        <v>1514</v>
      </c>
      <c r="DL139">
        <v>4092</v>
      </c>
      <c r="DM139">
        <v>17899</v>
      </c>
      <c r="DN139">
        <v>15121</v>
      </c>
      <c r="DO139">
        <v>5760</v>
      </c>
      <c r="DP139">
        <v>3945</v>
      </c>
      <c r="DQ139">
        <v>7870</v>
      </c>
      <c r="DR139">
        <v>1800</v>
      </c>
      <c r="DS139">
        <v>1627</v>
      </c>
      <c r="DT139">
        <v>5287</v>
      </c>
      <c r="DU139">
        <v>52313</v>
      </c>
      <c r="DV139">
        <v>24541</v>
      </c>
      <c r="DW139">
        <v>10792</v>
      </c>
      <c r="DX139">
        <v>2894</v>
      </c>
      <c r="DY139">
        <v>592</v>
      </c>
      <c r="DZ139">
        <v>8726</v>
      </c>
      <c r="EA139">
        <v>754</v>
      </c>
      <c r="EB139">
        <v>6060</v>
      </c>
      <c r="EC139">
        <v>16152</v>
      </c>
      <c r="ED139">
        <v>2385</v>
      </c>
      <c r="EE139">
        <v>9505</v>
      </c>
      <c r="EF139">
        <v>15620</v>
      </c>
      <c r="EI139">
        <v>71403</v>
      </c>
      <c r="EJ139">
        <v>63173</v>
      </c>
      <c r="EK139">
        <v>2437</v>
      </c>
      <c r="EL139">
        <v>3326</v>
      </c>
      <c r="EM139">
        <v>3274</v>
      </c>
      <c r="EN139">
        <v>3407</v>
      </c>
      <c r="EO139">
        <v>2283</v>
      </c>
      <c r="EP139">
        <v>10204</v>
      </c>
      <c r="EQ139">
        <v>50057</v>
      </c>
      <c r="ER139">
        <v>52313</v>
      </c>
      <c r="ES139">
        <v>5795</v>
      </c>
      <c r="ET139">
        <v>22784</v>
      </c>
      <c r="EU139">
        <v>16813</v>
      </c>
      <c r="EV139">
        <v>5197</v>
      </c>
      <c r="EW139">
        <v>23734</v>
      </c>
      <c r="EX139">
        <v>52313</v>
      </c>
    </row>
    <row r="140" spans="1:154" x14ac:dyDescent="0.2">
      <c r="A140" t="s">
        <v>478</v>
      </c>
      <c r="B140" t="s">
        <v>467</v>
      </c>
      <c r="H140">
        <v>126448</v>
      </c>
      <c r="I140">
        <v>10335</v>
      </c>
      <c r="J140">
        <v>15755</v>
      </c>
      <c r="K140">
        <v>2669</v>
      </c>
      <c r="L140">
        <v>11141</v>
      </c>
      <c r="M140">
        <v>2011</v>
      </c>
      <c r="N140">
        <v>34659</v>
      </c>
      <c r="O140">
        <v>5183</v>
      </c>
      <c r="P140">
        <v>75565</v>
      </c>
      <c r="Q140">
        <v>2338</v>
      </c>
      <c r="R140">
        <v>58035</v>
      </c>
      <c r="S140">
        <v>1599</v>
      </c>
      <c r="T140">
        <v>18048</v>
      </c>
      <c r="U140">
        <v>1183</v>
      </c>
      <c r="V140">
        <v>820</v>
      </c>
      <c r="W140">
        <v>124</v>
      </c>
      <c r="X140">
        <v>10441</v>
      </c>
      <c r="Y140">
        <v>345</v>
      </c>
      <c r="Z140">
        <v>22656</v>
      </c>
      <c r="AA140">
        <v>5928</v>
      </c>
      <c r="AB140">
        <v>16414</v>
      </c>
      <c r="AC140">
        <v>1155</v>
      </c>
      <c r="AD140">
        <v>35544</v>
      </c>
      <c r="AE140">
        <v>7399</v>
      </c>
      <c r="AF140">
        <v>54914</v>
      </c>
      <c r="AG140">
        <v>1128</v>
      </c>
      <c r="AH140">
        <v>86688</v>
      </c>
      <c r="AI140">
        <v>2788</v>
      </c>
      <c r="AJ140">
        <v>39760</v>
      </c>
      <c r="AK140">
        <v>7547</v>
      </c>
      <c r="AL140">
        <v>21262</v>
      </c>
      <c r="AM140">
        <v>1647</v>
      </c>
      <c r="AN140">
        <v>18498</v>
      </c>
      <c r="AO140">
        <v>5900</v>
      </c>
      <c r="AP140">
        <v>62025</v>
      </c>
      <c r="AQ140">
        <v>6079</v>
      </c>
      <c r="AR140">
        <v>64423</v>
      </c>
      <c r="AS140">
        <v>4256</v>
      </c>
      <c r="AT140">
        <v>10017</v>
      </c>
      <c r="AU140">
        <v>349</v>
      </c>
      <c r="AV140">
        <v>116431</v>
      </c>
      <c r="AW140">
        <v>9986</v>
      </c>
      <c r="AX140">
        <v>9794</v>
      </c>
      <c r="AY140">
        <v>2457</v>
      </c>
      <c r="AZ140">
        <v>11816</v>
      </c>
      <c r="BA140">
        <v>2126</v>
      </c>
      <c r="BB140">
        <v>12897</v>
      </c>
      <c r="BC140">
        <v>1535</v>
      </c>
      <c r="BD140">
        <v>51651</v>
      </c>
      <c r="BE140">
        <v>1927</v>
      </c>
      <c r="BF140">
        <v>11169</v>
      </c>
      <c r="BG140">
        <v>1506</v>
      </c>
      <c r="BH140">
        <v>64457</v>
      </c>
      <c r="BI140">
        <v>7517</v>
      </c>
      <c r="BJ140">
        <v>61680</v>
      </c>
      <c r="BK140">
        <v>6974</v>
      </c>
      <c r="BL140">
        <v>2777</v>
      </c>
      <c r="BM140">
        <v>543</v>
      </c>
      <c r="BN140">
        <v>46351</v>
      </c>
      <c r="BO140">
        <v>4118</v>
      </c>
      <c r="BP140">
        <v>19180</v>
      </c>
      <c r="BQ140">
        <v>3492</v>
      </c>
      <c r="BR140">
        <v>10095</v>
      </c>
      <c r="BS140">
        <v>1413</v>
      </c>
      <c r="BT140">
        <v>31136</v>
      </c>
      <c r="BU140">
        <v>1037</v>
      </c>
      <c r="BV140">
        <v>75626</v>
      </c>
      <c r="BW140">
        <v>9023</v>
      </c>
      <c r="BX140">
        <v>19686</v>
      </c>
      <c r="BY140">
        <v>275</v>
      </c>
      <c r="BZ140">
        <v>9109</v>
      </c>
      <c r="CA140">
        <v>147</v>
      </c>
      <c r="CB140">
        <v>22027</v>
      </c>
      <c r="CC140">
        <v>890</v>
      </c>
      <c r="CD140">
        <v>9154</v>
      </c>
      <c r="CE140">
        <v>1253</v>
      </c>
      <c r="CF140">
        <v>14187</v>
      </c>
      <c r="CG140">
        <v>2453</v>
      </c>
      <c r="CH140">
        <v>18175</v>
      </c>
      <c r="CI140">
        <v>2263</v>
      </c>
      <c r="CJ140">
        <v>17869</v>
      </c>
      <c r="CK140">
        <v>1622</v>
      </c>
      <c r="CL140">
        <v>16241</v>
      </c>
      <c r="CM140">
        <v>1432</v>
      </c>
      <c r="CN140">
        <v>19686</v>
      </c>
      <c r="CO140">
        <v>275</v>
      </c>
      <c r="CP140">
        <v>10335</v>
      </c>
      <c r="CQ140">
        <v>116113</v>
      </c>
      <c r="CR140">
        <v>92991</v>
      </c>
      <c r="CS140">
        <v>38119</v>
      </c>
      <c r="CT140">
        <v>69041</v>
      </c>
      <c r="CU140">
        <v>51581</v>
      </c>
      <c r="CV140">
        <v>19484</v>
      </c>
      <c r="CW140">
        <v>29887</v>
      </c>
      <c r="CX140">
        <v>12832</v>
      </c>
      <c r="CY140">
        <v>8684</v>
      </c>
      <c r="CZ140">
        <v>2026</v>
      </c>
      <c r="DA140">
        <v>6777</v>
      </c>
      <c r="DB140">
        <v>3076</v>
      </c>
      <c r="DC140">
        <v>6233</v>
      </c>
      <c r="DD140">
        <v>1550</v>
      </c>
      <c r="DE140">
        <v>122</v>
      </c>
      <c r="DF140">
        <v>5059</v>
      </c>
      <c r="DG140">
        <v>1571</v>
      </c>
      <c r="DH140">
        <v>600</v>
      </c>
      <c r="DI140">
        <v>4495</v>
      </c>
      <c r="DJ140">
        <v>1935</v>
      </c>
      <c r="DK140">
        <v>1795</v>
      </c>
      <c r="DL140">
        <v>3926</v>
      </c>
      <c r="DM140">
        <v>16418</v>
      </c>
      <c r="DN140">
        <v>13107</v>
      </c>
      <c r="DO140">
        <v>5495</v>
      </c>
      <c r="DP140">
        <v>5288</v>
      </c>
      <c r="DQ140">
        <v>7816</v>
      </c>
      <c r="DR140">
        <v>1319</v>
      </c>
      <c r="DS140">
        <v>722</v>
      </c>
      <c r="DT140">
        <v>3361</v>
      </c>
      <c r="DU140">
        <v>46889</v>
      </c>
      <c r="DV140">
        <v>23292</v>
      </c>
      <c r="DW140">
        <v>11145</v>
      </c>
      <c r="DX140">
        <v>3174</v>
      </c>
      <c r="DY140">
        <v>894</v>
      </c>
      <c r="DZ140">
        <v>7352</v>
      </c>
      <c r="EA140">
        <v>582</v>
      </c>
      <c r="EB140">
        <v>4954</v>
      </c>
      <c r="EC140">
        <v>13071</v>
      </c>
      <c r="ED140">
        <v>1924</v>
      </c>
      <c r="EE140">
        <v>7889</v>
      </c>
      <c r="EF140">
        <v>16026</v>
      </c>
      <c r="EI140">
        <v>85100</v>
      </c>
      <c r="EJ140">
        <v>41776</v>
      </c>
      <c r="EK140">
        <v>1430</v>
      </c>
      <c r="EL140">
        <v>1822</v>
      </c>
      <c r="EM140">
        <v>2525</v>
      </c>
      <c r="EN140">
        <v>2026</v>
      </c>
      <c r="EO140">
        <v>1875</v>
      </c>
      <c r="EP140">
        <v>6486</v>
      </c>
      <c r="EQ140">
        <v>44671</v>
      </c>
      <c r="ER140">
        <v>46889</v>
      </c>
      <c r="ES140">
        <v>4656</v>
      </c>
      <c r="ET140">
        <v>17059</v>
      </c>
      <c r="EU140">
        <v>17679</v>
      </c>
      <c r="EV140">
        <v>5311</v>
      </c>
      <c r="EW140">
        <v>25174</v>
      </c>
      <c r="EX140">
        <v>46889</v>
      </c>
    </row>
    <row r="141" spans="1:154" x14ac:dyDescent="0.2">
      <c r="A141" t="s">
        <v>479</v>
      </c>
      <c r="B141" t="s">
        <v>467</v>
      </c>
      <c r="H141">
        <v>128274</v>
      </c>
      <c r="I141">
        <v>12863</v>
      </c>
      <c r="J141">
        <v>16003</v>
      </c>
      <c r="K141">
        <v>3240</v>
      </c>
      <c r="L141">
        <v>10153</v>
      </c>
      <c r="M141">
        <v>2077</v>
      </c>
      <c r="N141">
        <v>39375</v>
      </c>
      <c r="O141">
        <v>6503</v>
      </c>
      <c r="P141">
        <v>72162</v>
      </c>
      <c r="Q141">
        <v>2757</v>
      </c>
      <c r="R141">
        <v>48469</v>
      </c>
      <c r="S141">
        <v>1494</v>
      </c>
      <c r="T141">
        <v>22656</v>
      </c>
      <c r="U141">
        <v>1585</v>
      </c>
      <c r="V141">
        <v>890</v>
      </c>
      <c r="W141">
        <v>41</v>
      </c>
      <c r="X141">
        <v>16658</v>
      </c>
      <c r="Y141">
        <v>937</v>
      </c>
      <c r="Z141">
        <v>26163</v>
      </c>
      <c r="AA141">
        <v>8078</v>
      </c>
      <c r="AB141">
        <v>13438</v>
      </c>
      <c r="AC141">
        <v>728</v>
      </c>
      <c r="AD141">
        <v>36077</v>
      </c>
      <c r="AE141">
        <v>8171</v>
      </c>
      <c r="AF141">
        <v>45101</v>
      </c>
      <c r="AG141">
        <v>1075</v>
      </c>
      <c r="AH141">
        <v>79818</v>
      </c>
      <c r="AI141">
        <v>2804</v>
      </c>
      <c r="AJ141">
        <v>48456</v>
      </c>
      <c r="AK141">
        <v>10059</v>
      </c>
      <c r="AL141">
        <v>27790</v>
      </c>
      <c r="AM141">
        <v>1831</v>
      </c>
      <c r="AN141">
        <v>20666</v>
      </c>
      <c r="AO141">
        <v>8228</v>
      </c>
      <c r="AP141">
        <v>61992</v>
      </c>
      <c r="AQ141">
        <v>7220</v>
      </c>
      <c r="AR141">
        <v>66282</v>
      </c>
      <c r="AS141">
        <v>5643</v>
      </c>
      <c r="AT141">
        <v>14023</v>
      </c>
      <c r="AU141">
        <v>706</v>
      </c>
      <c r="AV141">
        <v>114251</v>
      </c>
      <c r="AW141">
        <v>12157</v>
      </c>
      <c r="AX141">
        <v>9801</v>
      </c>
      <c r="AY141">
        <v>3206</v>
      </c>
      <c r="AZ141">
        <v>15664</v>
      </c>
      <c r="BA141">
        <v>3204</v>
      </c>
      <c r="BB141">
        <v>17838</v>
      </c>
      <c r="BC141">
        <v>2185</v>
      </c>
      <c r="BD141">
        <v>44544</v>
      </c>
      <c r="BE141">
        <v>1172</v>
      </c>
      <c r="BF141">
        <v>10200</v>
      </c>
      <c r="BG141">
        <v>1689</v>
      </c>
      <c r="BH141">
        <v>61526</v>
      </c>
      <c r="BI141">
        <v>9213</v>
      </c>
      <c r="BJ141">
        <v>57859</v>
      </c>
      <c r="BK141">
        <v>8385</v>
      </c>
      <c r="BL141">
        <v>3667</v>
      </c>
      <c r="BM141">
        <v>828</v>
      </c>
      <c r="BN141">
        <v>44311</v>
      </c>
      <c r="BO141">
        <v>5527</v>
      </c>
      <c r="BP141">
        <v>16752</v>
      </c>
      <c r="BQ141">
        <v>3591</v>
      </c>
      <c r="BR141">
        <v>10663</v>
      </c>
      <c r="BS141">
        <v>1784</v>
      </c>
      <c r="BT141">
        <v>31016</v>
      </c>
      <c r="BU141">
        <v>1686</v>
      </c>
      <c r="BV141">
        <v>71726</v>
      </c>
      <c r="BW141">
        <v>10902</v>
      </c>
      <c r="BX141">
        <v>25532</v>
      </c>
      <c r="BY141">
        <v>275</v>
      </c>
      <c r="BZ141">
        <v>8762</v>
      </c>
      <c r="CA141">
        <v>522</v>
      </c>
      <c r="CB141">
        <v>22254</v>
      </c>
      <c r="CC141">
        <v>1164</v>
      </c>
      <c r="CD141">
        <v>9411</v>
      </c>
      <c r="CE141">
        <v>1410</v>
      </c>
      <c r="CF141">
        <v>12852</v>
      </c>
      <c r="CG141">
        <v>2814</v>
      </c>
      <c r="CH141">
        <v>17677</v>
      </c>
      <c r="CI141">
        <v>2741</v>
      </c>
      <c r="CJ141">
        <v>14140</v>
      </c>
      <c r="CK141">
        <v>2218</v>
      </c>
      <c r="CL141">
        <v>17646</v>
      </c>
      <c r="CM141">
        <v>1719</v>
      </c>
      <c r="CN141">
        <v>25532</v>
      </c>
      <c r="CO141">
        <v>275</v>
      </c>
      <c r="CP141">
        <v>12863</v>
      </c>
      <c r="CQ141">
        <v>115411</v>
      </c>
      <c r="CR141">
        <v>87979</v>
      </c>
      <c r="CS141">
        <v>45760</v>
      </c>
      <c r="CT141">
        <v>62623</v>
      </c>
      <c r="CU141">
        <v>59061</v>
      </c>
      <c r="CV141">
        <v>24792</v>
      </c>
      <c r="CW141">
        <v>31176</v>
      </c>
      <c r="CX141">
        <v>14360</v>
      </c>
      <c r="CY141">
        <v>10187</v>
      </c>
      <c r="CZ141">
        <v>3355</v>
      </c>
      <c r="DA141">
        <v>10357</v>
      </c>
      <c r="DB141">
        <v>4936</v>
      </c>
      <c r="DC141">
        <v>7341</v>
      </c>
      <c r="DD141">
        <v>2141</v>
      </c>
      <c r="DE141">
        <v>48</v>
      </c>
      <c r="DF141">
        <v>5401</v>
      </c>
      <c r="DG141">
        <v>1771</v>
      </c>
      <c r="DH141">
        <v>393</v>
      </c>
      <c r="DI141">
        <v>5546</v>
      </c>
      <c r="DJ141">
        <v>2405</v>
      </c>
      <c r="DK141">
        <v>1229</v>
      </c>
      <c r="DL141">
        <v>3597</v>
      </c>
      <c r="DM141">
        <v>13345</v>
      </c>
      <c r="DN141">
        <v>13730</v>
      </c>
      <c r="DO141">
        <v>5734</v>
      </c>
      <c r="DP141">
        <v>4285</v>
      </c>
      <c r="DQ141">
        <v>7002</v>
      </c>
      <c r="DR141">
        <v>1383</v>
      </c>
      <c r="DS141">
        <v>1066</v>
      </c>
      <c r="DT141">
        <v>3975</v>
      </c>
      <c r="DU141">
        <v>45448</v>
      </c>
      <c r="DV141">
        <v>23771</v>
      </c>
      <c r="DW141">
        <v>10420</v>
      </c>
      <c r="DX141">
        <v>2777</v>
      </c>
      <c r="DY141">
        <v>799</v>
      </c>
      <c r="DZ141">
        <v>6117</v>
      </c>
      <c r="EA141">
        <v>664</v>
      </c>
      <c r="EB141">
        <v>3842</v>
      </c>
      <c r="EC141">
        <v>12783</v>
      </c>
      <c r="ED141">
        <v>1686</v>
      </c>
      <c r="EE141">
        <v>8011</v>
      </c>
      <c r="EF141">
        <v>15297</v>
      </c>
      <c r="EI141">
        <v>90977</v>
      </c>
      <c r="EJ141">
        <v>37115</v>
      </c>
      <c r="EK141">
        <v>1125</v>
      </c>
      <c r="EL141">
        <v>1326</v>
      </c>
      <c r="EM141">
        <v>1511</v>
      </c>
      <c r="EN141">
        <v>1349</v>
      </c>
      <c r="EO141">
        <v>1106</v>
      </c>
      <c r="EP141">
        <v>5499</v>
      </c>
      <c r="EQ141">
        <v>42825</v>
      </c>
      <c r="ER141">
        <v>45448</v>
      </c>
      <c r="ES141">
        <v>3365</v>
      </c>
      <c r="ET141">
        <v>15830</v>
      </c>
      <c r="EU141">
        <v>16494</v>
      </c>
      <c r="EV141">
        <v>6853</v>
      </c>
      <c r="EW141">
        <v>26253</v>
      </c>
      <c r="EX141">
        <v>45448</v>
      </c>
    </row>
    <row r="142" spans="1:154" x14ac:dyDescent="0.2">
      <c r="A142" t="s">
        <v>480</v>
      </c>
      <c r="B142" t="s">
        <v>467</v>
      </c>
      <c r="H142">
        <v>41957</v>
      </c>
      <c r="I142">
        <v>2229</v>
      </c>
      <c r="J142">
        <v>7669</v>
      </c>
      <c r="K142">
        <v>640</v>
      </c>
      <c r="L142">
        <v>5236</v>
      </c>
      <c r="M142">
        <v>550</v>
      </c>
      <c r="N142">
        <v>18775</v>
      </c>
      <c r="O142">
        <v>1131</v>
      </c>
      <c r="P142">
        <v>13983</v>
      </c>
      <c r="Q142">
        <v>410</v>
      </c>
      <c r="R142">
        <v>39255</v>
      </c>
      <c r="S142">
        <v>1972</v>
      </c>
      <c r="T142">
        <v>747</v>
      </c>
      <c r="U142">
        <v>28</v>
      </c>
      <c r="V142">
        <v>68</v>
      </c>
      <c r="W142">
        <v>10</v>
      </c>
      <c r="X142">
        <v>435</v>
      </c>
      <c r="Y142">
        <v>124</v>
      </c>
      <c r="Z142">
        <v>217</v>
      </c>
      <c r="AA142">
        <v>10</v>
      </c>
      <c r="AB142">
        <v>1233</v>
      </c>
      <c r="AC142">
        <v>85</v>
      </c>
      <c r="AD142">
        <v>573</v>
      </c>
      <c r="AE142">
        <v>90</v>
      </c>
      <c r="AF142">
        <v>39081</v>
      </c>
      <c r="AG142">
        <v>1966</v>
      </c>
      <c r="AH142">
        <v>41152</v>
      </c>
      <c r="AI142">
        <v>2041</v>
      </c>
      <c r="AJ142">
        <v>805</v>
      </c>
      <c r="AK142">
        <v>188</v>
      </c>
      <c r="AL142">
        <v>365</v>
      </c>
      <c r="AM142">
        <v>28</v>
      </c>
      <c r="AN142">
        <v>440</v>
      </c>
      <c r="AO142">
        <v>160</v>
      </c>
      <c r="AP142">
        <v>20674</v>
      </c>
      <c r="AQ142">
        <v>1172</v>
      </c>
      <c r="AR142">
        <v>21283</v>
      </c>
      <c r="AS142">
        <v>1057</v>
      </c>
      <c r="AT142">
        <v>8309</v>
      </c>
      <c r="AU142">
        <v>213</v>
      </c>
      <c r="AV142">
        <v>33648</v>
      </c>
      <c r="AW142">
        <v>2016</v>
      </c>
      <c r="AX142">
        <v>2877</v>
      </c>
      <c r="AY142">
        <v>435</v>
      </c>
      <c r="AZ142">
        <v>11390</v>
      </c>
      <c r="BA142">
        <v>646</v>
      </c>
      <c r="BB142">
        <v>7757</v>
      </c>
      <c r="BC142">
        <v>317</v>
      </c>
      <c r="BD142">
        <v>7452</v>
      </c>
      <c r="BE142">
        <v>169</v>
      </c>
      <c r="BF142">
        <v>6393</v>
      </c>
      <c r="BG142">
        <v>459</v>
      </c>
      <c r="BH142">
        <v>18038</v>
      </c>
      <c r="BI142">
        <v>1481</v>
      </c>
      <c r="BJ142">
        <v>17264</v>
      </c>
      <c r="BK142">
        <v>1329</v>
      </c>
      <c r="BL142">
        <v>774</v>
      </c>
      <c r="BM142">
        <v>152</v>
      </c>
      <c r="BN142">
        <v>12635</v>
      </c>
      <c r="BO142">
        <v>894</v>
      </c>
      <c r="BP142">
        <v>6396</v>
      </c>
      <c r="BQ142">
        <v>590</v>
      </c>
      <c r="BR142">
        <v>5400</v>
      </c>
      <c r="BS142">
        <v>456</v>
      </c>
      <c r="BT142">
        <v>8267</v>
      </c>
      <c r="BU142">
        <v>216</v>
      </c>
      <c r="BV142">
        <v>24431</v>
      </c>
      <c r="BW142">
        <v>1940</v>
      </c>
      <c r="BX142">
        <v>9259</v>
      </c>
      <c r="BY142">
        <v>73</v>
      </c>
      <c r="BZ142">
        <v>2360</v>
      </c>
      <c r="CA142">
        <v>76</v>
      </c>
      <c r="CB142">
        <v>5907</v>
      </c>
      <c r="CC142">
        <v>140</v>
      </c>
      <c r="CD142">
        <v>4214</v>
      </c>
      <c r="CE142">
        <v>446</v>
      </c>
      <c r="CF142">
        <v>4295</v>
      </c>
      <c r="CG142">
        <v>404</v>
      </c>
      <c r="CH142">
        <v>4518</v>
      </c>
      <c r="CI142">
        <v>413</v>
      </c>
      <c r="CJ142">
        <v>5236</v>
      </c>
      <c r="CK142">
        <v>231</v>
      </c>
      <c r="CL142">
        <v>6168</v>
      </c>
      <c r="CM142">
        <v>446</v>
      </c>
      <c r="CN142">
        <v>9259</v>
      </c>
      <c r="CO142">
        <v>73</v>
      </c>
      <c r="CP142">
        <v>2229</v>
      </c>
      <c r="CQ142">
        <v>39728</v>
      </c>
      <c r="CR142">
        <v>26624</v>
      </c>
      <c r="CS142">
        <v>20154</v>
      </c>
      <c r="CT142">
        <v>39245</v>
      </c>
      <c r="CU142">
        <v>1354</v>
      </c>
      <c r="CV142">
        <v>253</v>
      </c>
      <c r="CW142">
        <v>320</v>
      </c>
      <c r="CX142">
        <v>83</v>
      </c>
      <c r="CY142">
        <v>677</v>
      </c>
      <c r="CZ142">
        <v>14</v>
      </c>
      <c r="DA142">
        <v>327</v>
      </c>
      <c r="DB142">
        <v>156</v>
      </c>
      <c r="DC142">
        <v>30</v>
      </c>
      <c r="DD142">
        <v>0</v>
      </c>
      <c r="DE142">
        <v>451</v>
      </c>
      <c r="DF142">
        <v>1833</v>
      </c>
      <c r="DG142">
        <v>1929</v>
      </c>
      <c r="DH142">
        <v>315</v>
      </c>
      <c r="DI142">
        <v>2253</v>
      </c>
      <c r="DJ142">
        <v>671</v>
      </c>
      <c r="DK142">
        <v>170</v>
      </c>
      <c r="DL142">
        <v>839</v>
      </c>
      <c r="DM142">
        <v>1644</v>
      </c>
      <c r="DN142">
        <v>4955</v>
      </c>
      <c r="DO142">
        <v>1717</v>
      </c>
      <c r="DP142">
        <v>1016</v>
      </c>
      <c r="DQ142">
        <v>1391</v>
      </c>
      <c r="DR142">
        <v>1063</v>
      </c>
      <c r="DS142">
        <v>479</v>
      </c>
      <c r="DT142">
        <v>3018</v>
      </c>
      <c r="DU142">
        <v>18169</v>
      </c>
      <c r="DV142">
        <v>9024</v>
      </c>
      <c r="DW142">
        <v>2732</v>
      </c>
      <c r="DX142">
        <v>1023</v>
      </c>
      <c r="DY142">
        <v>442</v>
      </c>
      <c r="DZ142">
        <v>3682</v>
      </c>
      <c r="EA142">
        <v>321</v>
      </c>
      <c r="EB142">
        <v>2956</v>
      </c>
      <c r="EC142">
        <v>4440</v>
      </c>
      <c r="ED142">
        <v>644</v>
      </c>
      <c r="EE142">
        <v>2812</v>
      </c>
      <c r="EF142">
        <v>4726</v>
      </c>
      <c r="EI142">
        <v>32045</v>
      </c>
      <c r="EJ142">
        <v>8414</v>
      </c>
      <c r="EK142">
        <v>564</v>
      </c>
      <c r="EL142">
        <v>389</v>
      </c>
      <c r="EM142">
        <v>630</v>
      </c>
      <c r="EN142">
        <v>444</v>
      </c>
      <c r="EO142">
        <v>222</v>
      </c>
      <c r="EP142">
        <v>1014</v>
      </c>
      <c r="EQ142">
        <v>15253</v>
      </c>
      <c r="ER142">
        <v>18169</v>
      </c>
      <c r="ES142">
        <v>1279</v>
      </c>
      <c r="ET142">
        <v>6089</v>
      </c>
      <c r="EU142">
        <v>6849</v>
      </c>
      <c r="EV142">
        <v>2716</v>
      </c>
      <c r="EW142">
        <v>10801</v>
      </c>
      <c r="EX142">
        <v>18169</v>
      </c>
    </row>
    <row r="143" spans="1:154" x14ac:dyDescent="0.2">
      <c r="A143" t="s">
        <v>481</v>
      </c>
      <c r="B143" t="s">
        <v>467</v>
      </c>
      <c r="H143">
        <v>43174</v>
      </c>
      <c r="I143">
        <v>1424</v>
      </c>
      <c r="J143">
        <v>10565</v>
      </c>
      <c r="K143">
        <v>462</v>
      </c>
      <c r="L143">
        <v>7417</v>
      </c>
      <c r="M143">
        <v>298</v>
      </c>
      <c r="N143">
        <v>19112</v>
      </c>
      <c r="O143">
        <v>687</v>
      </c>
      <c r="P143">
        <v>13142</v>
      </c>
      <c r="Q143">
        <v>225</v>
      </c>
      <c r="R143">
        <v>38939</v>
      </c>
      <c r="S143">
        <v>1030</v>
      </c>
      <c r="T143">
        <v>1039</v>
      </c>
      <c r="U143">
        <v>98</v>
      </c>
      <c r="V143">
        <v>115</v>
      </c>
      <c r="W143">
        <v>6</v>
      </c>
      <c r="X143">
        <v>386</v>
      </c>
      <c r="Y143">
        <v>43</v>
      </c>
      <c r="Z143">
        <v>431</v>
      </c>
      <c r="AA143">
        <v>104</v>
      </c>
      <c r="AB143">
        <v>2237</v>
      </c>
      <c r="AC143">
        <v>143</v>
      </c>
      <c r="AD143">
        <v>777</v>
      </c>
      <c r="AE143">
        <v>178</v>
      </c>
      <c r="AF143">
        <v>38699</v>
      </c>
      <c r="AG143">
        <v>938</v>
      </c>
      <c r="AH143">
        <v>42447</v>
      </c>
      <c r="AI143">
        <v>1330</v>
      </c>
      <c r="AJ143">
        <v>727</v>
      </c>
      <c r="AK143">
        <v>94</v>
      </c>
      <c r="AL143">
        <v>530</v>
      </c>
      <c r="AM143">
        <v>55</v>
      </c>
      <c r="AN143">
        <v>197</v>
      </c>
      <c r="AO143">
        <v>39</v>
      </c>
      <c r="AP143">
        <v>21422</v>
      </c>
      <c r="AQ143">
        <v>857</v>
      </c>
      <c r="AR143">
        <v>21752</v>
      </c>
      <c r="AS143">
        <v>567</v>
      </c>
      <c r="AT143">
        <v>9410</v>
      </c>
      <c r="AU143">
        <v>132</v>
      </c>
      <c r="AV143">
        <v>33764</v>
      </c>
      <c r="AW143">
        <v>1292</v>
      </c>
      <c r="AX143">
        <v>2046</v>
      </c>
      <c r="AY143">
        <v>143</v>
      </c>
      <c r="AZ143">
        <v>11430</v>
      </c>
      <c r="BA143">
        <v>502</v>
      </c>
      <c r="BB143">
        <v>9272</v>
      </c>
      <c r="BC143">
        <v>269</v>
      </c>
      <c r="BD143">
        <v>7056</v>
      </c>
      <c r="BE143">
        <v>193</v>
      </c>
      <c r="BF143">
        <v>6676</v>
      </c>
      <c r="BG143">
        <v>257</v>
      </c>
      <c r="BH143">
        <v>17851</v>
      </c>
      <c r="BI143">
        <v>942</v>
      </c>
      <c r="BJ143">
        <v>16996</v>
      </c>
      <c r="BK143">
        <v>790</v>
      </c>
      <c r="BL143">
        <v>855</v>
      </c>
      <c r="BM143">
        <v>152</v>
      </c>
      <c r="BN143">
        <v>11908</v>
      </c>
      <c r="BO143">
        <v>500</v>
      </c>
      <c r="BP143">
        <v>6576</v>
      </c>
      <c r="BQ143">
        <v>420</v>
      </c>
      <c r="BR143">
        <v>6043</v>
      </c>
      <c r="BS143">
        <v>279</v>
      </c>
      <c r="BT143">
        <v>8979</v>
      </c>
      <c r="BU143">
        <v>207</v>
      </c>
      <c r="BV143">
        <v>24527</v>
      </c>
      <c r="BW143">
        <v>1199</v>
      </c>
      <c r="BX143">
        <v>9668</v>
      </c>
      <c r="BY143">
        <v>18</v>
      </c>
      <c r="BZ143">
        <v>2874</v>
      </c>
      <c r="CA143">
        <v>66</v>
      </c>
      <c r="CB143">
        <v>6105</v>
      </c>
      <c r="CC143">
        <v>141</v>
      </c>
      <c r="CD143">
        <v>4391</v>
      </c>
      <c r="CE143">
        <v>110</v>
      </c>
      <c r="CF143">
        <v>4528</v>
      </c>
      <c r="CG143">
        <v>386</v>
      </c>
      <c r="CH143">
        <v>5104</v>
      </c>
      <c r="CI143">
        <v>289</v>
      </c>
      <c r="CJ143">
        <v>4726</v>
      </c>
      <c r="CK143">
        <v>176</v>
      </c>
      <c r="CL143">
        <v>5778</v>
      </c>
      <c r="CM143">
        <v>238</v>
      </c>
      <c r="CN143">
        <v>9668</v>
      </c>
      <c r="CO143">
        <v>18</v>
      </c>
      <c r="CP143">
        <v>1424</v>
      </c>
      <c r="CQ143">
        <v>41750</v>
      </c>
      <c r="CR143">
        <v>27945</v>
      </c>
      <c r="CS143">
        <v>21953</v>
      </c>
      <c r="CT143">
        <v>43049</v>
      </c>
      <c r="CU143">
        <v>1384</v>
      </c>
      <c r="CV143">
        <v>423</v>
      </c>
      <c r="CW143">
        <v>642</v>
      </c>
      <c r="CX143">
        <v>246</v>
      </c>
      <c r="CY143">
        <v>355</v>
      </c>
      <c r="CZ143">
        <v>40</v>
      </c>
      <c r="DA143">
        <v>299</v>
      </c>
      <c r="DB143">
        <v>130</v>
      </c>
      <c r="DC143">
        <v>88</v>
      </c>
      <c r="DD143">
        <v>7</v>
      </c>
      <c r="DE143">
        <v>247</v>
      </c>
      <c r="DF143">
        <v>804</v>
      </c>
      <c r="DG143">
        <v>1515</v>
      </c>
      <c r="DH143">
        <v>355</v>
      </c>
      <c r="DI143">
        <v>2501</v>
      </c>
      <c r="DJ143">
        <v>1027</v>
      </c>
      <c r="DK143">
        <v>146</v>
      </c>
      <c r="DL143">
        <v>812</v>
      </c>
      <c r="DM143">
        <v>1565</v>
      </c>
      <c r="DN143">
        <v>4948</v>
      </c>
      <c r="DO143">
        <v>1880</v>
      </c>
      <c r="DP143">
        <v>1009</v>
      </c>
      <c r="DQ143">
        <v>1724</v>
      </c>
      <c r="DR143">
        <v>1489</v>
      </c>
      <c r="DS143">
        <v>721</v>
      </c>
      <c r="DT143">
        <v>4118</v>
      </c>
      <c r="DU143">
        <v>19272</v>
      </c>
      <c r="DV143">
        <v>7463</v>
      </c>
      <c r="DW143">
        <v>2425</v>
      </c>
      <c r="DX143">
        <v>1671</v>
      </c>
      <c r="DY143">
        <v>611</v>
      </c>
      <c r="DZ143">
        <v>4013</v>
      </c>
      <c r="EA143">
        <v>270</v>
      </c>
      <c r="EB143">
        <v>3261</v>
      </c>
      <c r="EC143">
        <v>6125</v>
      </c>
      <c r="ED143">
        <v>922</v>
      </c>
      <c r="EE143">
        <v>4046</v>
      </c>
      <c r="EF143">
        <v>4745</v>
      </c>
      <c r="EI143">
        <v>30785</v>
      </c>
      <c r="EJ143">
        <v>11805</v>
      </c>
      <c r="EK143">
        <v>1018</v>
      </c>
      <c r="EL143">
        <v>553</v>
      </c>
      <c r="EM143">
        <v>592</v>
      </c>
      <c r="EN143">
        <v>550</v>
      </c>
      <c r="EO143">
        <v>491</v>
      </c>
      <c r="EP143">
        <v>1666</v>
      </c>
      <c r="EQ143">
        <v>16452</v>
      </c>
      <c r="ER143">
        <v>19272</v>
      </c>
      <c r="ES143">
        <v>2098</v>
      </c>
      <c r="ET143">
        <v>6978</v>
      </c>
      <c r="EU143">
        <v>6724</v>
      </c>
      <c r="EV143">
        <v>2187</v>
      </c>
      <c r="EW143">
        <v>10196</v>
      </c>
      <c r="EX143">
        <v>19272</v>
      </c>
    </row>
    <row r="144" spans="1:154" x14ac:dyDescent="0.2">
      <c r="A144" t="s">
        <v>482</v>
      </c>
      <c r="B144" t="s">
        <v>467</v>
      </c>
      <c r="H144">
        <v>42184</v>
      </c>
      <c r="I144">
        <v>2613</v>
      </c>
      <c r="J144">
        <v>7675</v>
      </c>
      <c r="K144">
        <v>981</v>
      </c>
      <c r="L144">
        <v>5161</v>
      </c>
      <c r="M144">
        <v>584</v>
      </c>
      <c r="N144">
        <v>17438</v>
      </c>
      <c r="O144">
        <v>960</v>
      </c>
      <c r="P144">
        <v>16906</v>
      </c>
      <c r="Q144">
        <v>672</v>
      </c>
      <c r="R144">
        <v>36437</v>
      </c>
      <c r="S144">
        <v>2263</v>
      </c>
      <c r="T144">
        <v>1418</v>
      </c>
      <c r="U144">
        <v>79</v>
      </c>
      <c r="V144">
        <v>85</v>
      </c>
      <c r="W144">
        <v>23</v>
      </c>
      <c r="X144">
        <v>659</v>
      </c>
      <c r="Y144">
        <v>3</v>
      </c>
      <c r="Z144">
        <v>672</v>
      </c>
      <c r="AA144">
        <v>91</v>
      </c>
      <c r="AB144">
        <v>2913</v>
      </c>
      <c r="AC144">
        <v>154</v>
      </c>
      <c r="AD144">
        <v>2061</v>
      </c>
      <c r="AE144">
        <v>260</v>
      </c>
      <c r="AF144">
        <v>36015</v>
      </c>
      <c r="AG144">
        <v>2239</v>
      </c>
      <c r="AH144">
        <v>39914</v>
      </c>
      <c r="AI144">
        <v>2360</v>
      </c>
      <c r="AJ144">
        <v>2270</v>
      </c>
      <c r="AK144">
        <v>253</v>
      </c>
      <c r="AL144">
        <v>1151</v>
      </c>
      <c r="AM144">
        <v>0</v>
      </c>
      <c r="AN144">
        <v>1119</v>
      </c>
      <c r="AO144">
        <v>253</v>
      </c>
      <c r="AP144">
        <v>20932</v>
      </c>
      <c r="AQ144">
        <v>1473</v>
      </c>
      <c r="AR144">
        <v>21252</v>
      </c>
      <c r="AS144">
        <v>1140</v>
      </c>
      <c r="AT144">
        <v>6461</v>
      </c>
      <c r="AU144">
        <v>258</v>
      </c>
      <c r="AV144">
        <v>35723</v>
      </c>
      <c r="AW144">
        <v>2355</v>
      </c>
      <c r="AX144">
        <v>2679</v>
      </c>
      <c r="AY144">
        <v>340</v>
      </c>
      <c r="AZ144">
        <v>10865</v>
      </c>
      <c r="BA144">
        <v>700</v>
      </c>
      <c r="BB144">
        <v>9433</v>
      </c>
      <c r="BC144">
        <v>583</v>
      </c>
      <c r="BD144">
        <v>6176</v>
      </c>
      <c r="BE144">
        <v>187</v>
      </c>
      <c r="BF144">
        <v>5680</v>
      </c>
      <c r="BG144">
        <v>654</v>
      </c>
      <c r="BH144">
        <v>18632</v>
      </c>
      <c r="BI144">
        <v>1588</v>
      </c>
      <c r="BJ144">
        <v>18040</v>
      </c>
      <c r="BK144">
        <v>1482</v>
      </c>
      <c r="BL144">
        <v>592</v>
      </c>
      <c r="BM144">
        <v>106</v>
      </c>
      <c r="BN144">
        <v>14052</v>
      </c>
      <c r="BO144">
        <v>1045</v>
      </c>
      <c r="BP144">
        <v>5044</v>
      </c>
      <c r="BQ144">
        <v>574</v>
      </c>
      <c r="BR144">
        <v>5216</v>
      </c>
      <c r="BS144">
        <v>623</v>
      </c>
      <c r="BT144">
        <v>9318</v>
      </c>
      <c r="BU144">
        <v>340</v>
      </c>
      <c r="BV144">
        <v>24312</v>
      </c>
      <c r="BW144">
        <v>2242</v>
      </c>
      <c r="BX144">
        <v>8554</v>
      </c>
      <c r="BY144">
        <v>31</v>
      </c>
      <c r="BZ144">
        <v>2244</v>
      </c>
      <c r="CA144">
        <v>102</v>
      </c>
      <c r="CB144">
        <v>7074</v>
      </c>
      <c r="CC144">
        <v>238</v>
      </c>
      <c r="CD144">
        <v>3713</v>
      </c>
      <c r="CE144">
        <v>463</v>
      </c>
      <c r="CF144">
        <v>3838</v>
      </c>
      <c r="CG144">
        <v>470</v>
      </c>
      <c r="CH144">
        <v>4843</v>
      </c>
      <c r="CI144">
        <v>395</v>
      </c>
      <c r="CJ144">
        <v>5358</v>
      </c>
      <c r="CK144">
        <v>381</v>
      </c>
      <c r="CL144">
        <v>6560</v>
      </c>
      <c r="CM144">
        <v>533</v>
      </c>
      <c r="CN144">
        <v>8554</v>
      </c>
      <c r="CO144">
        <v>31</v>
      </c>
      <c r="CP144">
        <v>2613</v>
      </c>
      <c r="CQ144">
        <v>39571</v>
      </c>
      <c r="CR144">
        <v>29007</v>
      </c>
      <c r="CS144">
        <v>18120</v>
      </c>
      <c r="CT144">
        <v>39280</v>
      </c>
      <c r="CU144">
        <v>2909</v>
      </c>
      <c r="CV144">
        <v>1311</v>
      </c>
      <c r="CW144">
        <v>1851</v>
      </c>
      <c r="CX144">
        <v>806</v>
      </c>
      <c r="CY144">
        <v>437</v>
      </c>
      <c r="CZ144">
        <v>103</v>
      </c>
      <c r="DA144">
        <v>482</v>
      </c>
      <c r="DB144">
        <v>344</v>
      </c>
      <c r="DC144">
        <v>139</v>
      </c>
      <c r="DD144">
        <v>58</v>
      </c>
      <c r="DE144">
        <v>462</v>
      </c>
      <c r="DF144">
        <v>1588</v>
      </c>
      <c r="DG144">
        <v>1742</v>
      </c>
      <c r="DH144">
        <v>304</v>
      </c>
      <c r="DI144">
        <v>2446</v>
      </c>
      <c r="DJ144">
        <v>1718</v>
      </c>
      <c r="DK144">
        <v>445</v>
      </c>
      <c r="DL144">
        <v>917</v>
      </c>
      <c r="DM144">
        <v>1842</v>
      </c>
      <c r="DN144">
        <v>4376</v>
      </c>
      <c r="DO144">
        <v>1314</v>
      </c>
      <c r="DP144">
        <v>1058</v>
      </c>
      <c r="DQ144">
        <v>1965</v>
      </c>
      <c r="DR144">
        <v>1099</v>
      </c>
      <c r="DS144">
        <v>552</v>
      </c>
      <c r="DT144">
        <v>2265</v>
      </c>
      <c r="DU144">
        <v>17505</v>
      </c>
      <c r="DV144">
        <v>9216</v>
      </c>
      <c r="DW144">
        <v>2960</v>
      </c>
      <c r="DX144">
        <v>1031</v>
      </c>
      <c r="DY144">
        <v>424</v>
      </c>
      <c r="DZ144">
        <v>3027</v>
      </c>
      <c r="EA144">
        <v>293</v>
      </c>
      <c r="EB144">
        <v>2097</v>
      </c>
      <c r="EC144">
        <v>4231</v>
      </c>
      <c r="ED144">
        <v>697</v>
      </c>
      <c r="EE144">
        <v>2409</v>
      </c>
      <c r="EF144">
        <v>5041</v>
      </c>
      <c r="EI144">
        <v>33331</v>
      </c>
      <c r="EJ144">
        <v>8766</v>
      </c>
      <c r="EK144">
        <v>555</v>
      </c>
      <c r="EL144">
        <v>465</v>
      </c>
      <c r="EM144">
        <v>575</v>
      </c>
      <c r="EN144">
        <v>514</v>
      </c>
      <c r="EO144">
        <v>512</v>
      </c>
      <c r="EP144">
        <v>1491</v>
      </c>
      <c r="EQ144">
        <v>15216</v>
      </c>
      <c r="ER144">
        <v>17505</v>
      </c>
      <c r="ES144">
        <v>852</v>
      </c>
      <c r="ET144">
        <v>4792</v>
      </c>
      <c r="EU144">
        <v>6740</v>
      </c>
      <c r="EV144">
        <v>3216</v>
      </c>
      <c r="EW144">
        <v>11861</v>
      </c>
      <c r="EX144">
        <v>17505</v>
      </c>
    </row>
    <row r="145" spans="1:154" x14ac:dyDescent="0.2">
      <c r="A145" t="s">
        <v>483</v>
      </c>
      <c r="B145" t="s">
        <v>467</v>
      </c>
      <c r="H145">
        <v>130686</v>
      </c>
      <c r="I145">
        <v>12165</v>
      </c>
      <c r="J145">
        <v>20022</v>
      </c>
      <c r="K145">
        <v>3567</v>
      </c>
      <c r="L145">
        <v>13253</v>
      </c>
      <c r="M145">
        <v>2221</v>
      </c>
      <c r="N145">
        <v>41795</v>
      </c>
      <c r="O145">
        <v>6757</v>
      </c>
      <c r="P145">
        <v>68443</v>
      </c>
      <c r="Q145">
        <v>1769</v>
      </c>
      <c r="R145">
        <v>42598</v>
      </c>
      <c r="S145">
        <v>796</v>
      </c>
      <c r="T145">
        <v>43251</v>
      </c>
      <c r="U145">
        <v>3088</v>
      </c>
      <c r="V145">
        <v>1370</v>
      </c>
      <c r="W145">
        <v>191</v>
      </c>
      <c r="X145">
        <v>11052</v>
      </c>
      <c r="Y145">
        <v>588</v>
      </c>
      <c r="Z145">
        <v>18665</v>
      </c>
      <c r="AA145">
        <v>6541</v>
      </c>
      <c r="AB145">
        <v>13587</v>
      </c>
      <c r="AC145">
        <v>907</v>
      </c>
      <c r="AD145">
        <v>29818</v>
      </c>
      <c r="AE145">
        <v>8059</v>
      </c>
      <c r="AF145">
        <v>40166</v>
      </c>
      <c r="AG145">
        <v>444</v>
      </c>
      <c r="AH145">
        <v>84495</v>
      </c>
      <c r="AI145">
        <v>2289</v>
      </c>
      <c r="AJ145">
        <v>46191</v>
      </c>
      <c r="AK145">
        <v>9876</v>
      </c>
      <c r="AL145">
        <v>24174</v>
      </c>
      <c r="AM145">
        <v>1611</v>
      </c>
      <c r="AN145">
        <v>22017</v>
      </c>
      <c r="AO145">
        <v>8265</v>
      </c>
      <c r="AP145">
        <v>64919</v>
      </c>
      <c r="AQ145">
        <v>6844</v>
      </c>
      <c r="AR145">
        <v>65767</v>
      </c>
      <c r="AS145">
        <v>5321</v>
      </c>
      <c r="AT145">
        <v>11433</v>
      </c>
      <c r="AU145">
        <v>719</v>
      </c>
      <c r="AV145">
        <v>119253</v>
      </c>
      <c r="AW145">
        <v>11446</v>
      </c>
      <c r="AX145">
        <v>10781</v>
      </c>
      <c r="AY145">
        <v>4060</v>
      </c>
      <c r="AZ145">
        <v>12814</v>
      </c>
      <c r="BA145">
        <v>2367</v>
      </c>
      <c r="BB145">
        <v>14755</v>
      </c>
      <c r="BC145">
        <v>1313</v>
      </c>
      <c r="BD145">
        <v>49876</v>
      </c>
      <c r="BE145">
        <v>1936</v>
      </c>
      <c r="BF145">
        <v>10454</v>
      </c>
      <c r="BG145">
        <v>1842</v>
      </c>
      <c r="BH145">
        <v>72102</v>
      </c>
      <c r="BI145">
        <v>8758</v>
      </c>
      <c r="BJ145">
        <v>68288</v>
      </c>
      <c r="BK145">
        <v>7803</v>
      </c>
      <c r="BL145">
        <v>3814</v>
      </c>
      <c r="BM145">
        <v>955</v>
      </c>
      <c r="BN145">
        <v>50027</v>
      </c>
      <c r="BO145">
        <v>5246</v>
      </c>
      <c r="BP145">
        <v>22806</v>
      </c>
      <c r="BQ145">
        <v>3526</v>
      </c>
      <c r="BR145">
        <v>9723</v>
      </c>
      <c r="BS145">
        <v>1828</v>
      </c>
      <c r="BT145">
        <v>30908</v>
      </c>
      <c r="BU145">
        <v>1015</v>
      </c>
      <c r="BV145">
        <v>82556</v>
      </c>
      <c r="BW145">
        <v>10600</v>
      </c>
      <c r="BX145">
        <v>17222</v>
      </c>
      <c r="BY145">
        <v>550</v>
      </c>
      <c r="BZ145">
        <v>9998</v>
      </c>
      <c r="CA145">
        <v>179</v>
      </c>
      <c r="CB145">
        <v>20910</v>
      </c>
      <c r="CC145">
        <v>836</v>
      </c>
      <c r="CD145">
        <v>11552</v>
      </c>
      <c r="CE145">
        <v>1474</v>
      </c>
      <c r="CF145">
        <v>19590</v>
      </c>
      <c r="CG145">
        <v>2673</v>
      </c>
      <c r="CH145">
        <v>20512</v>
      </c>
      <c r="CI145">
        <v>3583</v>
      </c>
      <c r="CJ145">
        <v>16376</v>
      </c>
      <c r="CK145">
        <v>1703</v>
      </c>
      <c r="CL145">
        <v>14526</v>
      </c>
      <c r="CM145">
        <v>1167</v>
      </c>
      <c r="CN145">
        <v>17222</v>
      </c>
      <c r="CO145">
        <v>550</v>
      </c>
      <c r="CP145">
        <v>12165</v>
      </c>
      <c r="CQ145">
        <v>118521</v>
      </c>
      <c r="CR145">
        <v>88012</v>
      </c>
      <c r="CS145">
        <v>43635</v>
      </c>
      <c r="CT145">
        <v>67967</v>
      </c>
      <c r="CU145">
        <v>54913</v>
      </c>
      <c r="CV145">
        <v>22347</v>
      </c>
      <c r="CW145">
        <v>24714</v>
      </c>
      <c r="CX145">
        <v>12600</v>
      </c>
      <c r="CY145">
        <v>11369</v>
      </c>
      <c r="CZ145">
        <v>3621</v>
      </c>
      <c r="DA145">
        <v>5581</v>
      </c>
      <c r="DB145">
        <v>2252</v>
      </c>
      <c r="DC145">
        <v>13249</v>
      </c>
      <c r="DD145">
        <v>3874</v>
      </c>
      <c r="DE145">
        <v>92</v>
      </c>
      <c r="DF145">
        <v>5412</v>
      </c>
      <c r="DG145">
        <v>1411</v>
      </c>
      <c r="DH145">
        <v>551</v>
      </c>
      <c r="DI145">
        <v>5383</v>
      </c>
      <c r="DJ145">
        <v>3523</v>
      </c>
      <c r="DK145">
        <v>1911</v>
      </c>
      <c r="DL145">
        <v>3169</v>
      </c>
      <c r="DM145">
        <v>14822</v>
      </c>
      <c r="DN145">
        <v>17559</v>
      </c>
      <c r="DO145">
        <v>6444</v>
      </c>
      <c r="DP145">
        <v>6531</v>
      </c>
      <c r="DQ145">
        <v>7834</v>
      </c>
      <c r="DR145">
        <v>1320</v>
      </c>
      <c r="DS145">
        <v>1170</v>
      </c>
      <c r="DT145">
        <v>4982</v>
      </c>
      <c r="DU145">
        <v>51121</v>
      </c>
      <c r="DV145">
        <v>20928</v>
      </c>
      <c r="DW145">
        <v>9935</v>
      </c>
      <c r="DX145">
        <v>4176</v>
      </c>
      <c r="DY145">
        <v>1434</v>
      </c>
      <c r="DZ145">
        <v>10128</v>
      </c>
      <c r="EA145">
        <v>574</v>
      </c>
      <c r="EB145">
        <v>6895</v>
      </c>
      <c r="EC145">
        <v>15889</v>
      </c>
      <c r="ED145">
        <v>3012</v>
      </c>
      <c r="EE145">
        <v>9297</v>
      </c>
      <c r="EF145">
        <v>16055</v>
      </c>
      <c r="EI145">
        <v>64690</v>
      </c>
      <c r="EJ145">
        <v>65772</v>
      </c>
      <c r="EK145">
        <v>2678</v>
      </c>
      <c r="EL145">
        <v>3798</v>
      </c>
      <c r="EM145">
        <v>3665</v>
      </c>
      <c r="EN145">
        <v>3134</v>
      </c>
      <c r="EO145">
        <v>2504</v>
      </c>
      <c r="EP145">
        <v>11794</v>
      </c>
      <c r="EQ145">
        <v>48651</v>
      </c>
      <c r="ER145">
        <v>51121</v>
      </c>
      <c r="ES145">
        <v>7662</v>
      </c>
      <c r="ET145">
        <v>22214</v>
      </c>
      <c r="EU145">
        <v>15150</v>
      </c>
      <c r="EV145">
        <v>4323</v>
      </c>
      <c r="EW145">
        <v>21245</v>
      </c>
      <c r="EX145">
        <v>51121</v>
      </c>
    </row>
    <row r="146" spans="1:154" x14ac:dyDescent="0.2">
      <c r="A146" t="s">
        <v>484</v>
      </c>
      <c r="B146" t="s">
        <v>467</v>
      </c>
      <c r="H146">
        <v>131672</v>
      </c>
      <c r="I146">
        <v>12923</v>
      </c>
      <c r="J146">
        <v>21349</v>
      </c>
      <c r="K146">
        <v>3764</v>
      </c>
      <c r="L146">
        <v>17157</v>
      </c>
      <c r="M146">
        <v>3130</v>
      </c>
      <c r="N146">
        <v>41367</v>
      </c>
      <c r="O146">
        <v>6370</v>
      </c>
      <c r="P146">
        <v>58256</v>
      </c>
      <c r="Q146">
        <v>2707</v>
      </c>
      <c r="R146">
        <v>36279</v>
      </c>
      <c r="S146">
        <v>1054</v>
      </c>
      <c r="T146">
        <v>45591</v>
      </c>
      <c r="U146">
        <v>2677</v>
      </c>
      <c r="V146">
        <v>555</v>
      </c>
      <c r="W146">
        <v>88</v>
      </c>
      <c r="X146">
        <v>13174</v>
      </c>
      <c r="Y146">
        <v>921</v>
      </c>
      <c r="Z146">
        <v>21254</v>
      </c>
      <c r="AA146">
        <v>6854</v>
      </c>
      <c r="AB146">
        <v>14800</v>
      </c>
      <c r="AC146">
        <v>1329</v>
      </c>
      <c r="AD146">
        <v>32416</v>
      </c>
      <c r="AE146">
        <v>8190</v>
      </c>
      <c r="AF146">
        <v>33710</v>
      </c>
      <c r="AG146">
        <v>769</v>
      </c>
      <c r="AH146">
        <v>92157</v>
      </c>
      <c r="AI146">
        <v>3387</v>
      </c>
      <c r="AJ146">
        <v>39515</v>
      </c>
      <c r="AK146">
        <v>9536</v>
      </c>
      <c r="AL146">
        <v>18316</v>
      </c>
      <c r="AM146">
        <v>1092</v>
      </c>
      <c r="AN146">
        <v>21199</v>
      </c>
      <c r="AO146">
        <v>8444</v>
      </c>
      <c r="AP146">
        <v>63741</v>
      </c>
      <c r="AQ146">
        <v>7206</v>
      </c>
      <c r="AR146">
        <v>67931</v>
      </c>
      <c r="AS146">
        <v>5717</v>
      </c>
      <c r="AT146">
        <v>11122</v>
      </c>
      <c r="AU146">
        <v>645</v>
      </c>
      <c r="AV146">
        <v>120550</v>
      </c>
      <c r="AW146">
        <v>12278</v>
      </c>
      <c r="AX146">
        <v>10822</v>
      </c>
      <c r="AY146">
        <v>3935</v>
      </c>
      <c r="AZ146">
        <v>15038</v>
      </c>
      <c r="BA146">
        <v>2473</v>
      </c>
      <c r="BB146">
        <v>16379</v>
      </c>
      <c r="BC146">
        <v>1256</v>
      </c>
      <c r="BD146">
        <v>36153</v>
      </c>
      <c r="BE146">
        <v>1613</v>
      </c>
      <c r="BF146">
        <v>18185</v>
      </c>
      <c r="BG146">
        <v>2262</v>
      </c>
      <c r="BH146">
        <v>64982</v>
      </c>
      <c r="BI146">
        <v>8128</v>
      </c>
      <c r="BJ146">
        <v>61302</v>
      </c>
      <c r="BK146">
        <v>7494</v>
      </c>
      <c r="BL146">
        <v>3680</v>
      </c>
      <c r="BM146">
        <v>634</v>
      </c>
      <c r="BN146">
        <v>44556</v>
      </c>
      <c r="BO146">
        <v>5654</v>
      </c>
      <c r="BP146">
        <v>24425</v>
      </c>
      <c r="BQ146">
        <v>2507</v>
      </c>
      <c r="BR146">
        <v>14186</v>
      </c>
      <c r="BS146">
        <v>2229</v>
      </c>
      <c r="BT146">
        <v>31555</v>
      </c>
      <c r="BU146">
        <v>2049</v>
      </c>
      <c r="BV146">
        <v>83167</v>
      </c>
      <c r="BW146">
        <v>10390</v>
      </c>
      <c r="BX146">
        <v>16950</v>
      </c>
      <c r="BY146">
        <v>484</v>
      </c>
      <c r="BZ146">
        <v>9049</v>
      </c>
      <c r="CA146">
        <v>320</v>
      </c>
      <c r="CB146">
        <v>22506</v>
      </c>
      <c r="CC146">
        <v>1729</v>
      </c>
      <c r="CD146">
        <v>21725</v>
      </c>
      <c r="CE146">
        <v>1597</v>
      </c>
      <c r="CF146">
        <v>17230</v>
      </c>
      <c r="CG146">
        <v>2419</v>
      </c>
      <c r="CH146">
        <v>17310</v>
      </c>
      <c r="CI146">
        <v>2964</v>
      </c>
      <c r="CJ146">
        <v>13836</v>
      </c>
      <c r="CK146">
        <v>2113</v>
      </c>
      <c r="CL146">
        <v>13066</v>
      </c>
      <c r="CM146">
        <v>1297</v>
      </c>
      <c r="CN146">
        <v>16950</v>
      </c>
      <c r="CO146">
        <v>484</v>
      </c>
      <c r="CP146">
        <v>12923</v>
      </c>
      <c r="CQ146">
        <v>118749</v>
      </c>
      <c r="CR146">
        <v>94304</v>
      </c>
      <c r="CS146">
        <v>38536</v>
      </c>
      <c r="CT146">
        <v>79781</v>
      </c>
      <c r="CU146">
        <v>45163</v>
      </c>
      <c r="CV146">
        <v>20298</v>
      </c>
      <c r="CW146">
        <v>24678</v>
      </c>
      <c r="CX146">
        <v>12923</v>
      </c>
      <c r="CY146">
        <v>8013</v>
      </c>
      <c r="CZ146">
        <v>2946</v>
      </c>
      <c r="DA146">
        <v>6713</v>
      </c>
      <c r="DB146">
        <v>3024</v>
      </c>
      <c r="DC146">
        <v>5759</v>
      </c>
      <c r="DD146">
        <v>1405</v>
      </c>
      <c r="DE146">
        <v>29</v>
      </c>
      <c r="DF146">
        <v>6398</v>
      </c>
      <c r="DG146">
        <v>2040</v>
      </c>
      <c r="DH146">
        <v>744</v>
      </c>
      <c r="DI146">
        <v>6366</v>
      </c>
      <c r="DJ146">
        <v>3598</v>
      </c>
      <c r="DK146">
        <v>1239</v>
      </c>
      <c r="DL146">
        <v>3378</v>
      </c>
      <c r="DM146">
        <v>10739</v>
      </c>
      <c r="DN146">
        <v>17083</v>
      </c>
      <c r="DO146">
        <v>5508</v>
      </c>
      <c r="DP146">
        <v>4022</v>
      </c>
      <c r="DQ146">
        <v>6068</v>
      </c>
      <c r="DR146">
        <v>1117</v>
      </c>
      <c r="DS146">
        <v>862</v>
      </c>
      <c r="DT146">
        <v>3816</v>
      </c>
      <c r="DU146">
        <v>44996</v>
      </c>
      <c r="DV146">
        <v>17943</v>
      </c>
      <c r="DW146">
        <v>8076</v>
      </c>
      <c r="DX146">
        <v>3730</v>
      </c>
      <c r="DY146">
        <v>1002</v>
      </c>
      <c r="DZ146">
        <v>9094</v>
      </c>
      <c r="EA146">
        <v>523</v>
      </c>
      <c r="EB146">
        <v>5617</v>
      </c>
      <c r="EC146">
        <v>14229</v>
      </c>
      <c r="ED146">
        <v>2267</v>
      </c>
      <c r="EE146">
        <v>7605</v>
      </c>
      <c r="EF146">
        <v>13481</v>
      </c>
      <c r="EI146">
        <v>69813</v>
      </c>
      <c r="EJ146">
        <v>51792</v>
      </c>
      <c r="EK146">
        <v>1698</v>
      </c>
      <c r="EL146">
        <v>2157</v>
      </c>
      <c r="EM146">
        <v>3165</v>
      </c>
      <c r="EN146">
        <v>1869</v>
      </c>
      <c r="EO146">
        <v>1694</v>
      </c>
      <c r="EP146">
        <v>8926</v>
      </c>
      <c r="EQ146">
        <v>41906</v>
      </c>
      <c r="ER146">
        <v>44996</v>
      </c>
      <c r="ES146">
        <v>4262</v>
      </c>
      <c r="ET146">
        <v>16289</v>
      </c>
      <c r="EU146">
        <v>15593</v>
      </c>
      <c r="EV146">
        <v>5368</v>
      </c>
      <c r="EW146">
        <v>24445</v>
      </c>
      <c r="EX146">
        <v>44996</v>
      </c>
    </row>
    <row r="147" spans="1:154" x14ac:dyDescent="0.2">
      <c r="A147" t="s">
        <v>485</v>
      </c>
      <c r="B147" t="s">
        <v>467</v>
      </c>
      <c r="H147">
        <v>132948</v>
      </c>
      <c r="I147">
        <v>19963</v>
      </c>
      <c r="J147">
        <v>24068</v>
      </c>
      <c r="K147">
        <v>4649</v>
      </c>
      <c r="L147">
        <v>18051</v>
      </c>
      <c r="M147">
        <v>3274</v>
      </c>
      <c r="N147">
        <v>56136</v>
      </c>
      <c r="O147">
        <v>11584</v>
      </c>
      <c r="P147">
        <v>51925</v>
      </c>
      <c r="Q147">
        <v>3551</v>
      </c>
      <c r="R147">
        <v>22166</v>
      </c>
      <c r="S147">
        <v>1467</v>
      </c>
      <c r="T147">
        <v>56361</v>
      </c>
      <c r="U147">
        <v>4870</v>
      </c>
      <c r="V147">
        <v>1367</v>
      </c>
      <c r="W147">
        <v>224</v>
      </c>
      <c r="X147">
        <v>7372</v>
      </c>
      <c r="Y147">
        <v>691</v>
      </c>
      <c r="Z147">
        <v>31763</v>
      </c>
      <c r="AA147">
        <v>10638</v>
      </c>
      <c r="AB147">
        <v>13844</v>
      </c>
      <c r="AC147">
        <v>1998</v>
      </c>
      <c r="AD147">
        <v>45138</v>
      </c>
      <c r="AE147">
        <v>13420</v>
      </c>
      <c r="AF147">
        <v>18489</v>
      </c>
      <c r="AG147">
        <v>725</v>
      </c>
      <c r="AH147">
        <v>82388</v>
      </c>
      <c r="AI147">
        <v>4859</v>
      </c>
      <c r="AJ147">
        <v>50560</v>
      </c>
      <c r="AK147">
        <v>15104</v>
      </c>
      <c r="AL147">
        <v>18533</v>
      </c>
      <c r="AM147">
        <v>1646</v>
      </c>
      <c r="AN147">
        <v>32027</v>
      </c>
      <c r="AO147">
        <v>13458</v>
      </c>
      <c r="AP147">
        <v>66045</v>
      </c>
      <c r="AQ147">
        <v>11700</v>
      </c>
      <c r="AR147">
        <v>66903</v>
      </c>
      <c r="AS147">
        <v>8263</v>
      </c>
      <c r="AT147">
        <v>12164</v>
      </c>
      <c r="AU147">
        <v>774</v>
      </c>
      <c r="AV147">
        <v>120784</v>
      </c>
      <c r="AW147">
        <v>19189</v>
      </c>
      <c r="AX147">
        <v>16550</v>
      </c>
      <c r="AY147">
        <v>6297</v>
      </c>
      <c r="AZ147">
        <v>20286</v>
      </c>
      <c r="BA147">
        <v>4247</v>
      </c>
      <c r="BB147">
        <v>18708</v>
      </c>
      <c r="BC147">
        <v>2561</v>
      </c>
      <c r="BD147">
        <v>30985</v>
      </c>
      <c r="BE147">
        <v>2207</v>
      </c>
      <c r="BF147">
        <v>13662</v>
      </c>
      <c r="BG147">
        <v>3770</v>
      </c>
      <c r="BH147">
        <v>67357</v>
      </c>
      <c r="BI147">
        <v>13421</v>
      </c>
      <c r="BJ147">
        <v>63629</v>
      </c>
      <c r="BK147">
        <v>12227</v>
      </c>
      <c r="BL147">
        <v>3728</v>
      </c>
      <c r="BM147">
        <v>1194</v>
      </c>
      <c r="BN147">
        <v>48776</v>
      </c>
      <c r="BO147">
        <v>9113</v>
      </c>
      <c r="BP147">
        <v>19480</v>
      </c>
      <c r="BQ147">
        <v>4375</v>
      </c>
      <c r="BR147">
        <v>12763</v>
      </c>
      <c r="BS147">
        <v>3703</v>
      </c>
      <c r="BT147">
        <v>35414</v>
      </c>
      <c r="BU147">
        <v>2217</v>
      </c>
      <c r="BV147">
        <v>81019</v>
      </c>
      <c r="BW147">
        <v>17191</v>
      </c>
      <c r="BX147">
        <v>16515</v>
      </c>
      <c r="BY147">
        <v>555</v>
      </c>
      <c r="BZ147">
        <v>12060</v>
      </c>
      <c r="CA147">
        <v>636</v>
      </c>
      <c r="CB147">
        <v>23354</v>
      </c>
      <c r="CC147">
        <v>1581</v>
      </c>
      <c r="CD147">
        <v>11005</v>
      </c>
      <c r="CE147">
        <v>2434</v>
      </c>
      <c r="CF147">
        <v>19336</v>
      </c>
      <c r="CG147">
        <v>4409</v>
      </c>
      <c r="CH147">
        <v>19439</v>
      </c>
      <c r="CI147">
        <v>4790</v>
      </c>
      <c r="CJ147">
        <v>16335</v>
      </c>
      <c r="CK147">
        <v>3482</v>
      </c>
      <c r="CL147">
        <v>14904</v>
      </c>
      <c r="CM147">
        <v>2076</v>
      </c>
      <c r="CN147">
        <v>16515</v>
      </c>
      <c r="CO147">
        <v>555</v>
      </c>
      <c r="CP147">
        <v>19963</v>
      </c>
      <c r="CQ147">
        <v>112985</v>
      </c>
      <c r="CR147">
        <v>73228</v>
      </c>
      <c r="CS147">
        <v>53722</v>
      </c>
      <c r="CT147">
        <v>67316</v>
      </c>
      <c r="CU147">
        <v>56269</v>
      </c>
      <c r="CV147">
        <v>27722</v>
      </c>
      <c r="CW147">
        <v>35926</v>
      </c>
      <c r="CX147">
        <v>20407</v>
      </c>
      <c r="CY147">
        <v>7198</v>
      </c>
      <c r="CZ147">
        <v>3084</v>
      </c>
      <c r="DA147">
        <v>3569</v>
      </c>
      <c r="DB147">
        <v>1450</v>
      </c>
      <c r="DC147">
        <v>9576</v>
      </c>
      <c r="DD147">
        <v>2781</v>
      </c>
      <c r="DE147">
        <v>154</v>
      </c>
      <c r="DF147">
        <v>9284</v>
      </c>
      <c r="DG147">
        <v>2005</v>
      </c>
      <c r="DH147">
        <v>1059</v>
      </c>
      <c r="DI147">
        <v>5840</v>
      </c>
      <c r="DJ147">
        <v>4565</v>
      </c>
      <c r="DK147">
        <v>1133</v>
      </c>
      <c r="DL147">
        <v>3023</v>
      </c>
      <c r="DM147">
        <v>10380</v>
      </c>
      <c r="DN147">
        <v>15648</v>
      </c>
      <c r="DO147">
        <v>5659</v>
      </c>
      <c r="DP147">
        <v>4074</v>
      </c>
      <c r="DQ147">
        <v>6757</v>
      </c>
      <c r="DR147">
        <v>1394</v>
      </c>
      <c r="DS147">
        <v>1210</v>
      </c>
      <c r="DT147">
        <v>6141</v>
      </c>
      <c r="DU147">
        <v>45945</v>
      </c>
      <c r="DV147">
        <v>17213</v>
      </c>
      <c r="DW147">
        <v>7658</v>
      </c>
      <c r="DX147">
        <v>3843</v>
      </c>
      <c r="DY147">
        <v>1837</v>
      </c>
      <c r="DZ147">
        <v>8764</v>
      </c>
      <c r="EA147">
        <v>610</v>
      </c>
      <c r="EB147">
        <v>5066</v>
      </c>
      <c r="EC147">
        <v>16125</v>
      </c>
      <c r="ED147">
        <v>2726</v>
      </c>
      <c r="EE147">
        <v>7403</v>
      </c>
      <c r="EF147">
        <v>15604</v>
      </c>
      <c r="EI147">
        <v>72020</v>
      </c>
      <c r="EJ147">
        <v>61122</v>
      </c>
      <c r="EK147">
        <v>2147</v>
      </c>
      <c r="EL147">
        <v>2002</v>
      </c>
      <c r="EM147">
        <v>2776</v>
      </c>
      <c r="EN147">
        <v>2620</v>
      </c>
      <c r="EO147">
        <v>2120</v>
      </c>
      <c r="EP147">
        <v>8532</v>
      </c>
      <c r="EQ147">
        <v>43507</v>
      </c>
      <c r="ER147">
        <v>45945</v>
      </c>
      <c r="ES147">
        <v>4797</v>
      </c>
      <c r="ET147">
        <v>18898</v>
      </c>
      <c r="EU147">
        <v>13935</v>
      </c>
      <c r="EV147">
        <v>5152</v>
      </c>
      <c r="EW147">
        <v>22250</v>
      </c>
      <c r="EX147">
        <v>45945</v>
      </c>
    </row>
    <row r="148" spans="1:154" x14ac:dyDescent="0.2">
      <c r="A148" t="s">
        <v>486</v>
      </c>
      <c r="B148" t="s">
        <v>467</v>
      </c>
      <c r="H148">
        <v>135138</v>
      </c>
      <c r="I148">
        <v>6756</v>
      </c>
      <c r="J148">
        <v>11086</v>
      </c>
      <c r="K148">
        <v>1641</v>
      </c>
      <c r="L148">
        <v>7486</v>
      </c>
      <c r="M148">
        <v>1046</v>
      </c>
      <c r="N148">
        <v>33401</v>
      </c>
      <c r="O148">
        <v>2696</v>
      </c>
      <c r="P148">
        <v>88616</v>
      </c>
      <c r="Q148">
        <v>2404</v>
      </c>
      <c r="R148">
        <v>24059</v>
      </c>
      <c r="S148">
        <v>599</v>
      </c>
      <c r="T148">
        <v>88926</v>
      </c>
      <c r="U148">
        <v>3436</v>
      </c>
      <c r="V148">
        <v>506</v>
      </c>
      <c r="W148">
        <v>55</v>
      </c>
      <c r="X148">
        <v>4190</v>
      </c>
      <c r="Y148">
        <v>285</v>
      </c>
      <c r="Z148">
        <v>7388</v>
      </c>
      <c r="AA148">
        <v>1772</v>
      </c>
      <c r="AB148">
        <v>10040</v>
      </c>
      <c r="AC148">
        <v>609</v>
      </c>
      <c r="AD148">
        <v>12558</v>
      </c>
      <c r="AE148">
        <v>2063</v>
      </c>
      <c r="AF148">
        <v>23098</v>
      </c>
      <c r="AG148">
        <v>542</v>
      </c>
      <c r="AH148">
        <v>113290</v>
      </c>
      <c r="AI148">
        <v>4120</v>
      </c>
      <c r="AJ148">
        <v>21848</v>
      </c>
      <c r="AK148">
        <v>2636</v>
      </c>
      <c r="AL148">
        <v>14196</v>
      </c>
      <c r="AM148">
        <v>676</v>
      </c>
      <c r="AN148">
        <v>7652</v>
      </c>
      <c r="AO148">
        <v>1960</v>
      </c>
      <c r="AP148">
        <v>63989</v>
      </c>
      <c r="AQ148">
        <v>3444</v>
      </c>
      <c r="AR148">
        <v>71149</v>
      </c>
      <c r="AS148">
        <v>3312</v>
      </c>
      <c r="AT148">
        <v>14777</v>
      </c>
      <c r="AU148">
        <v>461</v>
      </c>
      <c r="AV148">
        <v>120361</v>
      </c>
      <c r="AW148">
        <v>6295</v>
      </c>
      <c r="AX148">
        <v>5099</v>
      </c>
      <c r="AY148">
        <v>782</v>
      </c>
      <c r="AZ148">
        <v>18039</v>
      </c>
      <c r="BA148">
        <v>1327</v>
      </c>
      <c r="BB148">
        <v>24659</v>
      </c>
      <c r="BC148">
        <v>809</v>
      </c>
      <c r="BD148">
        <v>46522</v>
      </c>
      <c r="BE148">
        <v>1829</v>
      </c>
      <c r="BF148">
        <v>12599</v>
      </c>
      <c r="BG148">
        <v>992</v>
      </c>
      <c r="BH148">
        <v>70013</v>
      </c>
      <c r="BI148">
        <v>4086</v>
      </c>
      <c r="BJ148">
        <v>66190</v>
      </c>
      <c r="BK148">
        <v>3299</v>
      </c>
      <c r="BL148">
        <v>3823</v>
      </c>
      <c r="BM148">
        <v>787</v>
      </c>
      <c r="BN148">
        <v>54705</v>
      </c>
      <c r="BO148">
        <v>1959</v>
      </c>
      <c r="BP148">
        <v>15930</v>
      </c>
      <c r="BQ148">
        <v>1838</v>
      </c>
      <c r="BR148">
        <v>11977</v>
      </c>
      <c r="BS148">
        <v>1281</v>
      </c>
      <c r="BT148">
        <v>31065</v>
      </c>
      <c r="BU148">
        <v>1153</v>
      </c>
      <c r="BV148">
        <v>82612</v>
      </c>
      <c r="BW148">
        <v>5078</v>
      </c>
      <c r="BX148">
        <v>21461</v>
      </c>
      <c r="BY148">
        <v>525</v>
      </c>
      <c r="BZ148">
        <v>8882</v>
      </c>
      <c r="CA148">
        <v>242</v>
      </c>
      <c r="CB148">
        <v>22183</v>
      </c>
      <c r="CC148">
        <v>911</v>
      </c>
      <c r="CD148">
        <v>9754</v>
      </c>
      <c r="CE148">
        <v>856</v>
      </c>
      <c r="CF148">
        <v>13477</v>
      </c>
      <c r="CG148">
        <v>1288</v>
      </c>
      <c r="CH148">
        <v>17788</v>
      </c>
      <c r="CI148">
        <v>1220</v>
      </c>
      <c r="CJ148">
        <v>19083</v>
      </c>
      <c r="CK148">
        <v>1128</v>
      </c>
      <c r="CL148">
        <v>22510</v>
      </c>
      <c r="CM148">
        <v>586</v>
      </c>
      <c r="CN148">
        <v>21461</v>
      </c>
      <c r="CO148">
        <v>525</v>
      </c>
      <c r="CP148">
        <v>6756</v>
      </c>
      <c r="CQ148">
        <v>128382</v>
      </c>
      <c r="CR148">
        <v>108195</v>
      </c>
      <c r="CS148">
        <v>40489</v>
      </c>
      <c r="CT148">
        <v>105953</v>
      </c>
      <c r="CU148">
        <v>23275</v>
      </c>
      <c r="CV148">
        <v>6540</v>
      </c>
      <c r="CW148">
        <v>9401</v>
      </c>
      <c r="CX148">
        <v>3725</v>
      </c>
      <c r="CY148">
        <v>4276</v>
      </c>
      <c r="CZ148">
        <v>1121</v>
      </c>
      <c r="DA148">
        <v>2487</v>
      </c>
      <c r="DB148">
        <v>866</v>
      </c>
      <c r="DC148">
        <v>7111</v>
      </c>
      <c r="DD148">
        <v>828</v>
      </c>
      <c r="DE148">
        <v>257</v>
      </c>
      <c r="DF148">
        <v>3186</v>
      </c>
      <c r="DG148">
        <v>1626</v>
      </c>
      <c r="DH148">
        <v>869</v>
      </c>
      <c r="DI148">
        <v>5424</v>
      </c>
      <c r="DJ148">
        <v>3994</v>
      </c>
      <c r="DK148">
        <v>1720</v>
      </c>
      <c r="DL148">
        <v>3811</v>
      </c>
      <c r="DM148">
        <v>12974</v>
      </c>
      <c r="DN148">
        <v>18373</v>
      </c>
      <c r="DO148">
        <v>4658</v>
      </c>
      <c r="DP148">
        <v>4236</v>
      </c>
      <c r="DQ148">
        <v>12711</v>
      </c>
      <c r="DR148">
        <v>1923</v>
      </c>
      <c r="DS148">
        <v>948</v>
      </c>
      <c r="DT148">
        <v>4083</v>
      </c>
      <c r="DU148">
        <v>50391</v>
      </c>
      <c r="DV148">
        <v>23365</v>
      </c>
      <c r="DW148">
        <v>8653</v>
      </c>
      <c r="DX148">
        <v>3084</v>
      </c>
      <c r="DY148">
        <v>1123</v>
      </c>
      <c r="DZ148">
        <v>7740</v>
      </c>
      <c r="EA148">
        <v>729</v>
      </c>
      <c r="EB148">
        <v>5191</v>
      </c>
      <c r="EC148">
        <v>16202</v>
      </c>
      <c r="ED148">
        <v>3076</v>
      </c>
      <c r="EE148">
        <v>8465</v>
      </c>
      <c r="EF148">
        <v>15802</v>
      </c>
      <c r="EI148">
        <v>107804</v>
      </c>
      <c r="EJ148">
        <v>26175</v>
      </c>
      <c r="EK148">
        <v>908</v>
      </c>
      <c r="EL148">
        <v>1177</v>
      </c>
      <c r="EM148">
        <v>2063</v>
      </c>
      <c r="EN148">
        <v>1147</v>
      </c>
      <c r="EO148">
        <v>363</v>
      </c>
      <c r="EP148">
        <v>4725</v>
      </c>
      <c r="EQ148">
        <v>48681</v>
      </c>
      <c r="ER148">
        <v>50391</v>
      </c>
      <c r="ES148">
        <v>2191</v>
      </c>
      <c r="ET148">
        <v>15309</v>
      </c>
      <c r="EU148">
        <v>18032</v>
      </c>
      <c r="EV148">
        <v>9271</v>
      </c>
      <c r="EW148">
        <v>32891</v>
      </c>
      <c r="EX148">
        <v>50391</v>
      </c>
    </row>
    <row r="149" spans="1:154" x14ac:dyDescent="0.2">
      <c r="A149" t="s">
        <v>487</v>
      </c>
      <c r="B149" t="s">
        <v>467</v>
      </c>
      <c r="H149">
        <v>130703</v>
      </c>
      <c r="I149">
        <v>10074</v>
      </c>
      <c r="J149">
        <v>17898</v>
      </c>
      <c r="K149">
        <v>2799</v>
      </c>
      <c r="L149">
        <v>11958</v>
      </c>
      <c r="M149">
        <v>1574</v>
      </c>
      <c r="N149">
        <v>46585</v>
      </c>
      <c r="O149">
        <v>4922</v>
      </c>
      <c r="P149">
        <v>65415</v>
      </c>
      <c r="Q149">
        <v>2325</v>
      </c>
      <c r="R149">
        <v>8085</v>
      </c>
      <c r="S149">
        <v>350</v>
      </c>
      <c r="T149">
        <v>97220</v>
      </c>
      <c r="U149">
        <v>5568</v>
      </c>
      <c r="V149">
        <v>615</v>
      </c>
      <c r="W149">
        <v>184</v>
      </c>
      <c r="X149">
        <v>3182</v>
      </c>
      <c r="Y149">
        <v>196</v>
      </c>
      <c r="Z149">
        <v>13207</v>
      </c>
      <c r="AA149">
        <v>3181</v>
      </c>
      <c r="AB149">
        <v>8213</v>
      </c>
      <c r="AC149">
        <v>595</v>
      </c>
      <c r="AD149">
        <v>19321</v>
      </c>
      <c r="AE149">
        <v>4200</v>
      </c>
      <c r="AF149">
        <v>6924</v>
      </c>
      <c r="AG149">
        <v>219</v>
      </c>
      <c r="AH149">
        <v>104425</v>
      </c>
      <c r="AI149">
        <v>5503</v>
      </c>
      <c r="AJ149">
        <v>26278</v>
      </c>
      <c r="AK149">
        <v>4571</v>
      </c>
      <c r="AL149">
        <v>14067</v>
      </c>
      <c r="AM149">
        <v>881</v>
      </c>
      <c r="AN149">
        <v>12211</v>
      </c>
      <c r="AO149">
        <v>3690</v>
      </c>
      <c r="AP149">
        <v>62919</v>
      </c>
      <c r="AQ149">
        <v>5815</v>
      </c>
      <c r="AR149">
        <v>67784</v>
      </c>
      <c r="AS149">
        <v>4259</v>
      </c>
      <c r="AT149">
        <v>15121</v>
      </c>
      <c r="AU149">
        <v>384</v>
      </c>
      <c r="AV149">
        <v>115582</v>
      </c>
      <c r="AW149">
        <v>9690</v>
      </c>
      <c r="AX149">
        <v>9760</v>
      </c>
      <c r="AY149">
        <v>1804</v>
      </c>
      <c r="AZ149">
        <v>24471</v>
      </c>
      <c r="BA149">
        <v>2047</v>
      </c>
      <c r="BB149">
        <v>23201</v>
      </c>
      <c r="BC149">
        <v>1352</v>
      </c>
      <c r="BD149">
        <v>33299</v>
      </c>
      <c r="BE149">
        <v>1403</v>
      </c>
      <c r="BF149">
        <v>11955</v>
      </c>
      <c r="BG149">
        <v>1933</v>
      </c>
      <c r="BH149">
        <v>67046</v>
      </c>
      <c r="BI149">
        <v>5591</v>
      </c>
      <c r="BJ149">
        <v>62290</v>
      </c>
      <c r="BK149">
        <v>4660</v>
      </c>
      <c r="BL149">
        <v>4756</v>
      </c>
      <c r="BM149">
        <v>931</v>
      </c>
      <c r="BN149">
        <v>49848</v>
      </c>
      <c r="BO149">
        <v>3086</v>
      </c>
      <c r="BP149">
        <v>17307</v>
      </c>
      <c r="BQ149">
        <v>2443</v>
      </c>
      <c r="BR149">
        <v>11846</v>
      </c>
      <c r="BS149">
        <v>1995</v>
      </c>
      <c r="BT149">
        <v>30078</v>
      </c>
      <c r="BU149">
        <v>2307</v>
      </c>
      <c r="BV149">
        <v>79001</v>
      </c>
      <c r="BW149">
        <v>7524</v>
      </c>
      <c r="BX149">
        <v>21624</v>
      </c>
      <c r="BY149">
        <v>243</v>
      </c>
      <c r="BZ149">
        <v>8957</v>
      </c>
      <c r="CA149">
        <v>369</v>
      </c>
      <c r="CB149">
        <v>21121</v>
      </c>
      <c r="CC149">
        <v>1938</v>
      </c>
      <c r="CD149">
        <v>9894</v>
      </c>
      <c r="CE149">
        <v>1161</v>
      </c>
      <c r="CF149">
        <v>14980</v>
      </c>
      <c r="CG149">
        <v>1869</v>
      </c>
      <c r="CH149">
        <v>18201</v>
      </c>
      <c r="CI149">
        <v>2140</v>
      </c>
      <c r="CJ149">
        <v>19309</v>
      </c>
      <c r="CK149">
        <v>1436</v>
      </c>
      <c r="CL149">
        <v>16617</v>
      </c>
      <c r="CM149">
        <v>918</v>
      </c>
      <c r="CN149">
        <v>21624</v>
      </c>
      <c r="CO149">
        <v>243</v>
      </c>
      <c r="CP149">
        <v>10074</v>
      </c>
      <c r="CQ149">
        <v>120629</v>
      </c>
      <c r="CR149">
        <v>89788</v>
      </c>
      <c r="CS149">
        <v>48689</v>
      </c>
      <c r="CT149">
        <v>94847</v>
      </c>
      <c r="CU149">
        <v>29151</v>
      </c>
      <c r="CV149">
        <v>11275</v>
      </c>
      <c r="CW149">
        <v>15447</v>
      </c>
      <c r="CX149">
        <v>7987</v>
      </c>
      <c r="CY149">
        <v>5650</v>
      </c>
      <c r="CZ149">
        <v>1737</v>
      </c>
      <c r="DA149">
        <v>1587</v>
      </c>
      <c r="DB149">
        <v>570</v>
      </c>
      <c r="DC149">
        <v>6467</v>
      </c>
      <c r="DD149">
        <v>981</v>
      </c>
      <c r="DE149">
        <v>110</v>
      </c>
      <c r="DF149">
        <v>4312</v>
      </c>
      <c r="DG149">
        <v>1650</v>
      </c>
      <c r="DH149">
        <v>811</v>
      </c>
      <c r="DI149">
        <v>5476</v>
      </c>
      <c r="DJ149">
        <v>5148</v>
      </c>
      <c r="DK149">
        <v>1289</v>
      </c>
      <c r="DL149">
        <v>3004</v>
      </c>
      <c r="DM149">
        <v>11237</v>
      </c>
      <c r="DN149">
        <v>15947</v>
      </c>
      <c r="DO149">
        <v>6018</v>
      </c>
      <c r="DP149">
        <v>3818</v>
      </c>
      <c r="DQ149">
        <v>9933</v>
      </c>
      <c r="DR149">
        <v>2090</v>
      </c>
      <c r="DS149">
        <v>1404</v>
      </c>
      <c r="DT149">
        <v>6925</v>
      </c>
      <c r="DU149">
        <v>50031</v>
      </c>
      <c r="DV149">
        <v>17934</v>
      </c>
      <c r="DW149">
        <v>7335</v>
      </c>
      <c r="DX149">
        <v>2533</v>
      </c>
      <c r="DY149">
        <v>1059</v>
      </c>
      <c r="DZ149">
        <v>9545</v>
      </c>
      <c r="EA149">
        <v>748</v>
      </c>
      <c r="EB149">
        <v>6072</v>
      </c>
      <c r="EC149">
        <v>20019</v>
      </c>
      <c r="ED149">
        <v>3956</v>
      </c>
      <c r="EE149">
        <v>9512</v>
      </c>
      <c r="EF149">
        <v>15587</v>
      </c>
      <c r="EI149">
        <v>91037</v>
      </c>
      <c r="EJ149">
        <v>39571</v>
      </c>
      <c r="EK149">
        <v>1859</v>
      </c>
      <c r="EL149">
        <v>1876</v>
      </c>
      <c r="EM149">
        <v>2388</v>
      </c>
      <c r="EN149">
        <v>2307</v>
      </c>
      <c r="EO149">
        <v>1195</v>
      </c>
      <c r="EP149">
        <v>6916</v>
      </c>
      <c r="EQ149">
        <v>46517</v>
      </c>
      <c r="ER149">
        <v>50031</v>
      </c>
      <c r="ES149">
        <v>4838</v>
      </c>
      <c r="ET149">
        <v>18566</v>
      </c>
      <c r="EU149">
        <v>15009</v>
      </c>
      <c r="EV149">
        <v>7809</v>
      </c>
      <c r="EW149">
        <v>26627</v>
      </c>
      <c r="EX149">
        <v>50031</v>
      </c>
    </row>
    <row r="150" spans="1:154" x14ac:dyDescent="0.2">
      <c r="A150" t="s">
        <v>488</v>
      </c>
      <c r="B150" t="s">
        <v>467</v>
      </c>
      <c r="H150">
        <v>128031</v>
      </c>
      <c r="I150">
        <v>8161</v>
      </c>
      <c r="J150">
        <v>17482</v>
      </c>
      <c r="K150">
        <v>1531</v>
      </c>
      <c r="L150">
        <v>12739</v>
      </c>
      <c r="M150">
        <v>1045</v>
      </c>
      <c r="N150">
        <v>43419</v>
      </c>
      <c r="O150">
        <v>4135</v>
      </c>
      <c r="P150">
        <v>66748</v>
      </c>
      <c r="Q150">
        <v>2489</v>
      </c>
      <c r="R150">
        <v>7332</v>
      </c>
      <c r="S150">
        <v>527</v>
      </c>
      <c r="T150">
        <v>103111</v>
      </c>
      <c r="U150">
        <v>4348</v>
      </c>
      <c r="V150">
        <v>615</v>
      </c>
      <c r="W150">
        <v>42</v>
      </c>
      <c r="X150">
        <v>2005</v>
      </c>
      <c r="Y150">
        <v>166</v>
      </c>
      <c r="Z150">
        <v>6319</v>
      </c>
      <c r="AA150">
        <v>2174</v>
      </c>
      <c r="AB150">
        <v>8565</v>
      </c>
      <c r="AC150">
        <v>904</v>
      </c>
      <c r="AD150">
        <v>12053</v>
      </c>
      <c r="AE150">
        <v>3131</v>
      </c>
      <c r="AF150">
        <v>5953</v>
      </c>
      <c r="AG150">
        <v>166</v>
      </c>
      <c r="AH150">
        <v>111145</v>
      </c>
      <c r="AI150">
        <v>4359</v>
      </c>
      <c r="AJ150">
        <v>16886</v>
      </c>
      <c r="AK150">
        <v>3802</v>
      </c>
      <c r="AL150">
        <v>9750</v>
      </c>
      <c r="AM150">
        <v>1120</v>
      </c>
      <c r="AN150">
        <v>7136</v>
      </c>
      <c r="AO150">
        <v>2682</v>
      </c>
      <c r="AP150">
        <v>58263</v>
      </c>
      <c r="AQ150">
        <v>4466</v>
      </c>
      <c r="AR150">
        <v>69768</v>
      </c>
      <c r="AS150">
        <v>3695</v>
      </c>
      <c r="AT150">
        <v>16255</v>
      </c>
      <c r="AU150">
        <v>635</v>
      </c>
      <c r="AV150">
        <v>111776</v>
      </c>
      <c r="AW150">
        <v>7526</v>
      </c>
      <c r="AX150">
        <v>8166</v>
      </c>
      <c r="AY150">
        <v>1570</v>
      </c>
      <c r="AZ150">
        <v>26717</v>
      </c>
      <c r="BA150">
        <v>2037</v>
      </c>
      <c r="BB150">
        <v>24578</v>
      </c>
      <c r="BC150">
        <v>1143</v>
      </c>
      <c r="BD150">
        <v>31246</v>
      </c>
      <c r="BE150">
        <v>1150</v>
      </c>
      <c r="BF150">
        <v>13592</v>
      </c>
      <c r="BG150">
        <v>1795</v>
      </c>
      <c r="BH150">
        <v>65402</v>
      </c>
      <c r="BI150">
        <v>5000</v>
      </c>
      <c r="BJ150">
        <v>60876</v>
      </c>
      <c r="BK150">
        <v>4262</v>
      </c>
      <c r="BL150">
        <v>4526</v>
      </c>
      <c r="BM150">
        <v>738</v>
      </c>
      <c r="BN150">
        <v>49366</v>
      </c>
      <c r="BO150">
        <v>3153</v>
      </c>
      <c r="BP150">
        <v>16010</v>
      </c>
      <c r="BQ150">
        <v>1707</v>
      </c>
      <c r="BR150">
        <v>13618</v>
      </c>
      <c r="BS150">
        <v>1935</v>
      </c>
      <c r="BT150">
        <v>28464</v>
      </c>
      <c r="BU150">
        <v>1110</v>
      </c>
      <c r="BV150">
        <v>78994</v>
      </c>
      <c r="BW150">
        <v>6795</v>
      </c>
      <c r="BX150">
        <v>20573</v>
      </c>
      <c r="BY150">
        <v>256</v>
      </c>
      <c r="BZ150">
        <v>9106</v>
      </c>
      <c r="CA150">
        <v>335</v>
      </c>
      <c r="CB150">
        <v>19358</v>
      </c>
      <c r="CC150">
        <v>775</v>
      </c>
      <c r="CD150">
        <v>8860</v>
      </c>
      <c r="CE150">
        <v>1151</v>
      </c>
      <c r="CF150">
        <v>16690</v>
      </c>
      <c r="CG150">
        <v>1652</v>
      </c>
      <c r="CH150">
        <v>16093</v>
      </c>
      <c r="CI150">
        <v>1322</v>
      </c>
      <c r="CJ150">
        <v>17264</v>
      </c>
      <c r="CK150">
        <v>1407</v>
      </c>
      <c r="CL150">
        <v>20087</v>
      </c>
      <c r="CM150">
        <v>1263</v>
      </c>
      <c r="CN150">
        <v>20573</v>
      </c>
      <c r="CO150">
        <v>256</v>
      </c>
      <c r="CP150">
        <v>8161</v>
      </c>
      <c r="CQ150">
        <v>119870</v>
      </c>
      <c r="CR150">
        <v>91468</v>
      </c>
      <c r="CS150">
        <v>49318</v>
      </c>
      <c r="CT150">
        <v>105683</v>
      </c>
      <c r="CU150">
        <v>17888</v>
      </c>
      <c r="CV150">
        <v>6792</v>
      </c>
      <c r="CW150">
        <v>9778</v>
      </c>
      <c r="CX150">
        <v>5006</v>
      </c>
      <c r="CY150">
        <v>2693</v>
      </c>
      <c r="CZ150">
        <v>466</v>
      </c>
      <c r="DA150">
        <v>1599</v>
      </c>
      <c r="DB150">
        <v>660</v>
      </c>
      <c r="DC150">
        <v>3818</v>
      </c>
      <c r="DD150">
        <v>660</v>
      </c>
      <c r="DE150">
        <v>182</v>
      </c>
      <c r="DF150">
        <v>3356</v>
      </c>
      <c r="DG150">
        <v>903</v>
      </c>
      <c r="DH150">
        <v>485</v>
      </c>
      <c r="DI150">
        <v>5284</v>
      </c>
      <c r="DJ150">
        <v>5399</v>
      </c>
      <c r="DK150">
        <v>1319</v>
      </c>
      <c r="DL150">
        <v>3399</v>
      </c>
      <c r="DM150">
        <v>9220</v>
      </c>
      <c r="DN150">
        <v>14711</v>
      </c>
      <c r="DO150">
        <v>4807</v>
      </c>
      <c r="DP150">
        <v>3296</v>
      </c>
      <c r="DQ150">
        <v>13740</v>
      </c>
      <c r="DR150">
        <v>2839</v>
      </c>
      <c r="DS150">
        <v>1122</v>
      </c>
      <c r="DT150">
        <v>7672</v>
      </c>
      <c r="DU150">
        <v>51834</v>
      </c>
      <c r="DV150">
        <v>17322</v>
      </c>
      <c r="DW150">
        <v>5822</v>
      </c>
      <c r="DX150">
        <v>2033</v>
      </c>
      <c r="DY150">
        <v>836</v>
      </c>
      <c r="DZ150">
        <v>9363</v>
      </c>
      <c r="EA150">
        <v>631</v>
      </c>
      <c r="EB150">
        <v>5934</v>
      </c>
      <c r="EC150">
        <v>23116</v>
      </c>
      <c r="ED150">
        <v>3670</v>
      </c>
      <c r="EE150">
        <v>11670</v>
      </c>
      <c r="EF150">
        <v>14293</v>
      </c>
      <c r="EI150">
        <v>89213</v>
      </c>
      <c r="EJ150">
        <v>39862</v>
      </c>
      <c r="EK150">
        <v>1272</v>
      </c>
      <c r="EL150">
        <v>2010</v>
      </c>
      <c r="EM150">
        <v>2036</v>
      </c>
      <c r="EN150">
        <v>1813</v>
      </c>
      <c r="EO150">
        <v>1598</v>
      </c>
      <c r="EP150">
        <v>7715</v>
      </c>
      <c r="EQ150">
        <v>48105</v>
      </c>
      <c r="ER150">
        <v>51834</v>
      </c>
      <c r="ES150">
        <v>5039</v>
      </c>
      <c r="ET150">
        <v>19703</v>
      </c>
      <c r="EU150">
        <v>16351</v>
      </c>
      <c r="EV150">
        <v>6685</v>
      </c>
      <c r="EW150">
        <v>27092</v>
      </c>
      <c r="EX150">
        <v>51834</v>
      </c>
    </row>
    <row r="151" spans="1:154" x14ac:dyDescent="0.2">
      <c r="A151" t="s">
        <v>489</v>
      </c>
      <c r="B151" t="s">
        <v>467</v>
      </c>
      <c r="H151">
        <v>136365</v>
      </c>
      <c r="I151">
        <v>12565</v>
      </c>
      <c r="J151">
        <v>14160</v>
      </c>
      <c r="K151">
        <v>2145</v>
      </c>
      <c r="L151">
        <v>10429</v>
      </c>
      <c r="M151">
        <v>1476</v>
      </c>
      <c r="N151">
        <v>51517</v>
      </c>
      <c r="O151">
        <v>7332</v>
      </c>
      <c r="P151">
        <v>69634</v>
      </c>
      <c r="Q151">
        <v>2751</v>
      </c>
      <c r="R151">
        <v>11871</v>
      </c>
      <c r="S151">
        <v>1082</v>
      </c>
      <c r="T151">
        <v>92217</v>
      </c>
      <c r="U151">
        <v>4129</v>
      </c>
      <c r="V151">
        <v>1081</v>
      </c>
      <c r="W151">
        <v>197</v>
      </c>
      <c r="X151">
        <v>4478</v>
      </c>
      <c r="Y151">
        <v>206</v>
      </c>
      <c r="Z151">
        <v>17375</v>
      </c>
      <c r="AA151">
        <v>5831</v>
      </c>
      <c r="AB151">
        <v>9272</v>
      </c>
      <c r="AC151">
        <v>1120</v>
      </c>
      <c r="AD151">
        <v>24714</v>
      </c>
      <c r="AE151">
        <v>7251</v>
      </c>
      <c r="AF151">
        <v>9421</v>
      </c>
      <c r="AG151">
        <v>661</v>
      </c>
      <c r="AH151">
        <v>114182</v>
      </c>
      <c r="AI151">
        <v>6385</v>
      </c>
      <c r="AJ151">
        <v>22183</v>
      </c>
      <c r="AK151">
        <v>6180</v>
      </c>
      <c r="AL151">
        <v>10457</v>
      </c>
      <c r="AM151">
        <v>940</v>
      </c>
      <c r="AN151">
        <v>11726</v>
      </c>
      <c r="AO151">
        <v>5240</v>
      </c>
      <c r="AP151">
        <v>64841</v>
      </c>
      <c r="AQ151">
        <v>6904</v>
      </c>
      <c r="AR151">
        <v>71524</v>
      </c>
      <c r="AS151">
        <v>5661</v>
      </c>
      <c r="AT151">
        <v>15339</v>
      </c>
      <c r="AU151">
        <v>299</v>
      </c>
      <c r="AV151">
        <v>121026</v>
      </c>
      <c r="AW151">
        <v>12266</v>
      </c>
      <c r="AX151">
        <v>9732</v>
      </c>
      <c r="AY151">
        <v>2896</v>
      </c>
      <c r="AZ151">
        <v>26456</v>
      </c>
      <c r="BA151">
        <v>2692</v>
      </c>
      <c r="BB151">
        <v>27326</v>
      </c>
      <c r="BC151">
        <v>1643</v>
      </c>
      <c r="BD151">
        <v>34091</v>
      </c>
      <c r="BE151">
        <v>1046</v>
      </c>
      <c r="BF151">
        <v>12756</v>
      </c>
      <c r="BG151">
        <v>2154</v>
      </c>
      <c r="BH151">
        <v>69897</v>
      </c>
      <c r="BI151">
        <v>7726</v>
      </c>
      <c r="BJ151">
        <v>65189</v>
      </c>
      <c r="BK151">
        <v>6496</v>
      </c>
      <c r="BL151">
        <v>4708</v>
      </c>
      <c r="BM151">
        <v>1230</v>
      </c>
      <c r="BN151">
        <v>52331</v>
      </c>
      <c r="BO151">
        <v>4639</v>
      </c>
      <c r="BP151">
        <v>16718</v>
      </c>
      <c r="BQ151">
        <v>2804</v>
      </c>
      <c r="BR151">
        <v>13604</v>
      </c>
      <c r="BS151">
        <v>2437</v>
      </c>
      <c r="BT151">
        <v>28869</v>
      </c>
      <c r="BU151">
        <v>2399</v>
      </c>
      <c r="BV151">
        <v>82653</v>
      </c>
      <c r="BW151">
        <v>9880</v>
      </c>
      <c r="BX151">
        <v>24843</v>
      </c>
      <c r="BY151">
        <v>286</v>
      </c>
      <c r="BZ151">
        <v>9620</v>
      </c>
      <c r="CA151">
        <v>984</v>
      </c>
      <c r="CB151">
        <v>19249</v>
      </c>
      <c r="CC151">
        <v>1415</v>
      </c>
      <c r="CD151">
        <v>9891</v>
      </c>
      <c r="CE151">
        <v>1889</v>
      </c>
      <c r="CF151">
        <v>16312</v>
      </c>
      <c r="CG151">
        <v>2216</v>
      </c>
      <c r="CH151">
        <v>17474</v>
      </c>
      <c r="CI151">
        <v>2347</v>
      </c>
      <c r="CJ151">
        <v>18234</v>
      </c>
      <c r="CK151">
        <v>1844</v>
      </c>
      <c r="CL151">
        <v>20742</v>
      </c>
      <c r="CM151">
        <v>1584</v>
      </c>
      <c r="CN151">
        <v>24843</v>
      </c>
      <c r="CO151">
        <v>286</v>
      </c>
      <c r="CP151">
        <v>12565</v>
      </c>
      <c r="CQ151">
        <v>123800</v>
      </c>
      <c r="CR151">
        <v>97431</v>
      </c>
      <c r="CS151">
        <v>49219</v>
      </c>
      <c r="CT151">
        <v>101507</v>
      </c>
      <c r="CU151">
        <v>28734</v>
      </c>
      <c r="CV151">
        <v>12773</v>
      </c>
      <c r="CW151">
        <v>20484</v>
      </c>
      <c r="CX151">
        <v>10733</v>
      </c>
      <c r="CY151">
        <v>2367</v>
      </c>
      <c r="CZ151">
        <v>613</v>
      </c>
      <c r="DA151">
        <v>3230</v>
      </c>
      <c r="DB151">
        <v>863</v>
      </c>
      <c r="DC151">
        <v>2653</v>
      </c>
      <c r="DD151">
        <v>564</v>
      </c>
      <c r="DE151">
        <v>138</v>
      </c>
      <c r="DF151">
        <v>6844</v>
      </c>
      <c r="DG151">
        <v>1353</v>
      </c>
      <c r="DH151">
        <v>642</v>
      </c>
      <c r="DI151">
        <v>5543</v>
      </c>
      <c r="DJ151">
        <v>5401</v>
      </c>
      <c r="DK151">
        <v>1496</v>
      </c>
      <c r="DL151">
        <v>3795</v>
      </c>
      <c r="DM151">
        <v>12557</v>
      </c>
      <c r="DN151">
        <v>13257</v>
      </c>
      <c r="DO151">
        <v>6102</v>
      </c>
      <c r="DP151">
        <v>3655</v>
      </c>
      <c r="DQ151">
        <v>11220</v>
      </c>
      <c r="DR151">
        <v>2191</v>
      </c>
      <c r="DS151">
        <v>1353</v>
      </c>
      <c r="DT151">
        <v>6071</v>
      </c>
      <c r="DU151">
        <v>52724</v>
      </c>
      <c r="DV151">
        <v>19663</v>
      </c>
      <c r="DW151">
        <v>6093</v>
      </c>
      <c r="DX151">
        <v>2910</v>
      </c>
      <c r="DY151">
        <v>956</v>
      </c>
      <c r="DZ151">
        <v>10774</v>
      </c>
      <c r="EA151">
        <v>822</v>
      </c>
      <c r="EB151">
        <v>7187</v>
      </c>
      <c r="EC151">
        <v>19377</v>
      </c>
      <c r="ED151">
        <v>2384</v>
      </c>
      <c r="EE151">
        <v>10007</v>
      </c>
      <c r="EF151">
        <v>13914</v>
      </c>
      <c r="EI151">
        <v>101246</v>
      </c>
      <c r="EJ151">
        <v>35744</v>
      </c>
      <c r="EK151">
        <v>1077</v>
      </c>
      <c r="EL151">
        <v>1928</v>
      </c>
      <c r="EM151">
        <v>2089</v>
      </c>
      <c r="EN151">
        <v>2319</v>
      </c>
      <c r="EO151">
        <v>1834</v>
      </c>
      <c r="EP151">
        <v>6496</v>
      </c>
      <c r="EQ151">
        <v>49438</v>
      </c>
      <c r="ER151">
        <v>52724</v>
      </c>
      <c r="ES151">
        <v>3901</v>
      </c>
      <c r="ET151">
        <v>19213</v>
      </c>
      <c r="EU151">
        <v>16150</v>
      </c>
      <c r="EV151">
        <v>8569</v>
      </c>
      <c r="EW151">
        <v>29610</v>
      </c>
      <c r="EX151">
        <v>52724</v>
      </c>
    </row>
    <row r="152" spans="1:154" x14ac:dyDescent="0.2">
      <c r="A152" t="s">
        <v>490</v>
      </c>
      <c r="B152" t="s">
        <v>467</v>
      </c>
      <c r="H152">
        <v>138700</v>
      </c>
      <c r="I152">
        <v>6435</v>
      </c>
      <c r="J152">
        <v>13944</v>
      </c>
      <c r="K152">
        <v>1498</v>
      </c>
      <c r="L152">
        <v>9090</v>
      </c>
      <c r="M152">
        <v>974</v>
      </c>
      <c r="N152">
        <v>37570</v>
      </c>
      <c r="O152">
        <v>2268</v>
      </c>
      <c r="P152">
        <v>87024</v>
      </c>
      <c r="Q152">
        <v>2669</v>
      </c>
      <c r="R152">
        <v>47440</v>
      </c>
      <c r="S152">
        <v>1742</v>
      </c>
      <c r="T152">
        <v>67351</v>
      </c>
      <c r="U152">
        <v>2864</v>
      </c>
      <c r="V152">
        <v>710</v>
      </c>
      <c r="W152">
        <v>89</v>
      </c>
      <c r="X152">
        <v>4753</v>
      </c>
      <c r="Y152">
        <v>198</v>
      </c>
      <c r="Z152">
        <v>3729</v>
      </c>
      <c r="AA152">
        <v>904</v>
      </c>
      <c r="AB152">
        <v>14598</v>
      </c>
      <c r="AC152">
        <v>638</v>
      </c>
      <c r="AD152">
        <v>11417</v>
      </c>
      <c r="AE152">
        <v>1461</v>
      </c>
      <c r="AF152">
        <v>45410</v>
      </c>
      <c r="AG152">
        <v>1669</v>
      </c>
      <c r="AH152">
        <v>126419</v>
      </c>
      <c r="AI152">
        <v>4980</v>
      </c>
      <c r="AJ152">
        <v>12281</v>
      </c>
      <c r="AK152">
        <v>1455</v>
      </c>
      <c r="AL152">
        <v>7319</v>
      </c>
      <c r="AM152">
        <v>544</v>
      </c>
      <c r="AN152">
        <v>4962</v>
      </c>
      <c r="AO152">
        <v>911</v>
      </c>
      <c r="AP152">
        <v>66455</v>
      </c>
      <c r="AQ152">
        <v>3556</v>
      </c>
      <c r="AR152">
        <v>72245</v>
      </c>
      <c r="AS152">
        <v>2879</v>
      </c>
      <c r="AT152">
        <v>15183</v>
      </c>
      <c r="AU152">
        <v>542</v>
      </c>
      <c r="AV152">
        <v>123517</v>
      </c>
      <c r="AW152">
        <v>5893</v>
      </c>
      <c r="AX152">
        <v>5119</v>
      </c>
      <c r="AY152">
        <v>800</v>
      </c>
      <c r="AZ152">
        <v>27218</v>
      </c>
      <c r="BA152">
        <v>1651</v>
      </c>
      <c r="BB152">
        <v>28758</v>
      </c>
      <c r="BC152">
        <v>787</v>
      </c>
      <c r="BD152">
        <v>31329</v>
      </c>
      <c r="BE152">
        <v>780</v>
      </c>
      <c r="BF152">
        <v>14482</v>
      </c>
      <c r="BG152">
        <v>1375</v>
      </c>
      <c r="BH152">
        <v>69806</v>
      </c>
      <c r="BI152">
        <v>3580</v>
      </c>
      <c r="BJ152">
        <v>66732</v>
      </c>
      <c r="BK152">
        <v>3031</v>
      </c>
      <c r="BL152">
        <v>3074</v>
      </c>
      <c r="BM152">
        <v>549</v>
      </c>
      <c r="BN152">
        <v>55196</v>
      </c>
      <c r="BO152">
        <v>2163</v>
      </c>
      <c r="BP152">
        <v>14792</v>
      </c>
      <c r="BQ152">
        <v>1393</v>
      </c>
      <c r="BR152">
        <v>14300</v>
      </c>
      <c r="BS152">
        <v>1399</v>
      </c>
      <c r="BT152">
        <v>35688</v>
      </c>
      <c r="BU152">
        <v>1417</v>
      </c>
      <c r="BV152">
        <v>84288</v>
      </c>
      <c r="BW152">
        <v>4955</v>
      </c>
      <c r="BX152">
        <v>18724</v>
      </c>
      <c r="BY152">
        <v>63</v>
      </c>
      <c r="BZ152">
        <v>9506</v>
      </c>
      <c r="CA152">
        <v>438</v>
      </c>
      <c r="CB152">
        <v>26182</v>
      </c>
      <c r="CC152">
        <v>979</v>
      </c>
      <c r="CD152">
        <v>10588</v>
      </c>
      <c r="CE152">
        <v>1000</v>
      </c>
      <c r="CF152">
        <v>14871</v>
      </c>
      <c r="CG152">
        <v>1260</v>
      </c>
      <c r="CH152">
        <v>19123</v>
      </c>
      <c r="CI152">
        <v>1102</v>
      </c>
      <c r="CJ152">
        <v>19569</v>
      </c>
      <c r="CK152">
        <v>911</v>
      </c>
      <c r="CL152">
        <v>20137</v>
      </c>
      <c r="CM152">
        <v>682</v>
      </c>
      <c r="CN152">
        <v>18724</v>
      </c>
      <c r="CO152">
        <v>63</v>
      </c>
      <c r="CP152">
        <v>6435</v>
      </c>
      <c r="CQ152">
        <v>132265</v>
      </c>
      <c r="CR152">
        <v>113249</v>
      </c>
      <c r="CS152">
        <v>41563</v>
      </c>
      <c r="CT152">
        <v>118997</v>
      </c>
      <c r="CU152">
        <v>14107</v>
      </c>
      <c r="CV152">
        <v>4360</v>
      </c>
      <c r="CW152">
        <v>6397</v>
      </c>
      <c r="CX152">
        <v>2529</v>
      </c>
      <c r="CY152">
        <v>3260</v>
      </c>
      <c r="CZ152">
        <v>1023</v>
      </c>
      <c r="DA152">
        <v>2523</v>
      </c>
      <c r="DB152">
        <v>631</v>
      </c>
      <c r="DC152">
        <v>1927</v>
      </c>
      <c r="DD152">
        <v>177</v>
      </c>
      <c r="DE152">
        <v>243</v>
      </c>
      <c r="DF152">
        <v>5349</v>
      </c>
      <c r="DG152">
        <v>1906</v>
      </c>
      <c r="DH152">
        <v>920</v>
      </c>
      <c r="DI152">
        <v>6427</v>
      </c>
      <c r="DJ152">
        <v>4636</v>
      </c>
      <c r="DK152">
        <v>910</v>
      </c>
      <c r="DL152">
        <v>3962</v>
      </c>
      <c r="DM152">
        <v>9878</v>
      </c>
      <c r="DN152">
        <v>14486</v>
      </c>
      <c r="DO152">
        <v>5153</v>
      </c>
      <c r="DP152">
        <v>3458</v>
      </c>
      <c r="DQ152">
        <v>14899</v>
      </c>
      <c r="DR152">
        <v>2283</v>
      </c>
      <c r="DS152">
        <v>1187</v>
      </c>
      <c r="DT152">
        <v>4830</v>
      </c>
      <c r="DU152">
        <v>49774</v>
      </c>
      <c r="DV152">
        <v>25819</v>
      </c>
      <c r="DW152">
        <v>11773</v>
      </c>
      <c r="DX152">
        <v>3102</v>
      </c>
      <c r="DY152">
        <v>1267</v>
      </c>
      <c r="DZ152">
        <v>6892</v>
      </c>
      <c r="EA152">
        <v>470</v>
      </c>
      <c r="EB152">
        <v>4934</v>
      </c>
      <c r="EC152">
        <v>13961</v>
      </c>
      <c r="ED152">
        <v>2630</v>
      </c>
      <c r="EE152">
        <v>7320</v>
      </c>
      <c r="EF152">
        <v>18280</v>
      </c>
      <c r="EI152">
        <v>120586</v>
      </c>
      <c r="EJ152">
        <v>19183</v>
      </c>
      <c r="EK152">
        <v>993</v>
      </c>
      <c r="EL152">
        <v>644</v>
      </c>
      <c r="EM152">
        <v>1275</v>
      </c>
      <c r="EN152">
        <v>1159</v>
      </c>
      <c r="EO152">
        <v>504</v>
      </c>
      <c r="EP152">
        <v>3271</v>
      </c>
      <c r="EQ152">
        <v>46221</v>
      </c>
      <c r="ER152">
        <v>49774</v>
      </c>
      <c r="ES152">
        <v>1953</v>
      </c>
      <c r="ET152">
        <v>12144</v>
      </c>
      <c r="EU152">
        <v>19227</v>
      </c>
      <c r="EV152">
        <v>10099</v>
      </c>
      <c r="EW152">
        <v>35677</v>
      </c>
      <c r="EX152">
        <v>49774</v>
      </c>
    </row>
    <row r="153" spans="1:154" x14ac:dyDescent="0.2">
      <c r="A153" t="s">
        <v>491</v>
      </c>
      <c r="B153" t="s">
        <v>467</v>
      </c>
      <c r="H153">
        <v>83769</v>
      </c>
      <c r="I153">
        <v>4529</v>
      </c>
      <c r="J153">
        <v>8958</v>
      </c>
      <c r="K153">
        <v>851</v>
      </c>
      <c r="L153">
        <v>5944</v>
      </c>
      <c r="M153">
        <v>543</v>
      </c>
      <c r="N153">
        <v>32159</v>
      </c>
      <c r="O153">
        <v>2494</v>
      </c>
      <c r="P153">
        <v>40832</v>
      </c>
      <c r="Q153">
        <v>1123</v>
      </c>
      <c r="R153">
        <v>70731</v>
      </c>
      <c r="S153">
        <v>3680</v>
      </c>
      <c r="T153">
        <v>4079</v>
      </c>
      <c r="U153">
        <v>292</v>
      </c>
      <c r="V153">
        <v>235</v>
      </c>
      <c r="W153">
        <v>69</v>
      </c>
      <c r="X153">
        <v>1332</v>
      </c>
      <c r="Y153">
        <v>33</v>
      </c>
      <c r="Z153">
        <v>1539</v>
      </c>
      <c r="AA153">
        <v>161</v>
      </c>
      <c r="AB153">
        <v>5809</v>
      </c>
      <c r="AC153">
        <v>294</v>
      </c>
      <c r="AD153">
        <v>5421</v>
      </c>
      <c r="AE153">
        <v>816</v>
      </c>
      <c r="AF153">
        <v>69698</v>
      </c>
      <c r="AG153">
        <v>3329</v>
      </c>
      <c r="AH153">
        <v>78965</v>
      </c>
      <c r="AI153">
        <v>3553</v>
      </c>
      <c r="AJ153">
        <v>4804</v>
      </c>
      <c r="AK153">
        <v>976</v>
      </c>
      <c r="AL153">
        <v>2746</v>
      </c>
      <c r="AM153">
        <v>150</v>
      </c>
      <c r="AN153">
        <v>2058</v>
      </c>
      <c r="AO153">
        <v>826</v>
      </c>
      <c r="AP153">
        <v>41914</v>
      </c>
      <c r="AQ153">
        <v>2253</v>
      </c>
      <c r="AR153">
        <v>41855</v>
      </c>
      <c r="AS153">
        <v>2276</v>
      </c>
      <c r="AT153">
        <v>10964</v>
      </c>
      <c r="AU153">
        <v>258</v>
      </c>
      <c r="AV153">
        <v>72805</v>
      </c>
      <c r="AW153">
        <v>4271</v>
      </c>
      <c r="AX153">
        <v>5115</v>
      </c>
      <c r="AY153">
        <v>899</v>
      </c>
      <c r="AZ153">
        <v>19581</v>
      </c>
      <c r="BA153">
        <v>1112</v>
      </c>
      <c r="BB153">
        <v>16033</v>
      </c>
      <c r="BC153">
        <v>752</v>
      </c>
      <c r="BD153">
        <v>16916</v>
      </c>
      <c r="BE153">
        <v>472</v>
      </c>
      <c r="BF153">
        <v>9798</v>
      </c>
      <c r="BG153">
        <v>858</v>
      </c>
      <c r="BH153">
        <v>38683</v>
      </c>
      <c r="BI153">
        <v>2543</v>
      </c>
      <c r="BJ153">
        <v>37628</v>
      </c>
      <c r="BK153">
        <v>2345</v>
      </c>
      <c r="BL153">
        <v>1055</v>
      </c>
      <c r="BM153">
        <v>198</v>
      </c>
      <c r="BN153">
        <v>29002</v>
      </c>
      <c r="BO153">
        <v>1569</v>
      </c>
      <c r="BP153">
        <v>11263</v>
      </c>
      <c r="BQ153">
        <v>1140</v>
      </c>
      <c r="BR153">
        <v>8216</v>
      </c>
      <c r="BS153">
        <v>692</v>
      </c>
      <c r="BT153">
        <v>18933</v>
      </c>
      <c r="BU153">
        <v>928</v>
      </c>
      <c r="BV153">
        <v>48481</v>
      </c>
      <c r="BW153">
        <v>3401</v>
      </c>
      <c r="BX153">
        <v>16355</v>
      </c>
      <c r="BY153">
        <v>200</v>
      </c>
      <c r="BZ153">
        <v>5053</v>
      </c>
      <c r="CA153">
        <v>431</v>
      </c>
      <c r="CB153">
        <v>13880</v>
      </c>
      <c r="CC153">
        <v>497</v>
      </c>
      <c r="CD153">
        <v>7191</v>
      </c>
      <c r="CE153">
        <v>366</v>
      </c>
      <c r="CF153">
        <v>8696</v>
      </c>
      <c r="CG153">
        <v>915</v>
      </c>
      <c r="CH153">
        <v>9700</v>
      </c>
      <c r="CI153">
        <v>781</v>
      </c>
      <c r="CJ153">
        <v>10842</v>
      </c>
      <c r="CK153">
        <v>747</v>
      </c>
      <c r="CL153">
        <v>12052</v>
      </c>
      <c r="CM153">
        <v>592</v>
      </c>
      <c r="CN153">
        <v>16355</v>
      </c>
      <c r="CO153">
        <v>200</v>
      </c>
      <c r="CP153">
        <v>4529</v>
      </c>
      <c r="CQ153">
        <v>79240</v>
      </c>
      <c r="CR153">
        <v>63244</v>
      </c>
      <c r="CS153">
        <v>30370</v>
      </c>
      <c r="CT153">
        <v>78567</v>
      </c>
      <c r="CU153">
        <v>6788</v>
      </c>
      <c r="CV153">
        <v>2169</v>
      </c>
      <c r="CW153">
        <v>3896</v>
      </c>
      <c r="CX153">
        <v>1630</v>
      </c>
      <c r="CY153">
        <v>1449</v>
      </c>
      <c r="CZ153">
        <v>341</v>
      </c>
      <c r="DA153">
        <v>576</v>
      </c>
      <c r="DB153">
        <v>123</v>
      </c>
      <c r="DC153">
        <v>867</v>
      </c>
      <c r="DD153">
        <v>75</v>
      </c>
      <c r="DE153">
        <v>505</v>
      </c>
      <c r="DF153">
        <v>3964</v>
      </c>
      <c r="DG153">
        <v>2748</v>
      </c>
      <c r="DH153">
        <v>895</v>
      </c>
      <c r="DI153">
        <v>4626</v>
      </c>
      <c r="DJ153">
        <v>2985</v>
      </c>
      <c r="DK153">
        <v>771</v>
      </c>
      <c r="DL153">
        <v>2226</v>
      </c>
      <c r="DM153">
        <v>5606</v>
      </c>
      <c r="DN153">
        <v>9244</v>
      </c>
      <c r="DO153">
        <v>2731</v>
      </c>
      <c r="DP153">
        <v>1965</v>
      </c>
      <c r="DQ153">
        <v>3543</v>
      </c>
      <c r="DR153">
        <v>1185</v>
      </c>
      <c r="DS153">
        <v>668</v>
      </c>
      <c r="DT153">
        <v>2465</v>
      </c>
      <c r="DU153">
        <v>31655</v>
      </c>
      <c r="DV153">
        <v>17381</v>
      </c>
      <c r="DW153">
        <v>5926</v>
      </c>
      <c r="DX153">
        <v>2544</v>
      </c>
      <c r="DY153">
        <v>1159</v>
      </c>
      <c r="DZ153">
        <v>4990</v>
      </c>
      <c r="EA153">
        <v>730</v>
      </c>
      <c r="EB153">
        <v>3354</v>
      </c>
      <c r="EC153">
        <v>6740</v>
      </c>
      <c r="ED153">
        <v>975</v>
      </c>
      <c r="EE153">
        <v>3826</v>
      </c>
      <c r="EF153">
        <v>9667</v>
      </c>
      <c r="EI153">
        <v>66445</v>
      </c>
      <c r="EJ153">
        <v>15471</v>
      </c>
      <c r="EK153">
        <v>1404</v>
      </c>
      <c r="EL153">
        <v>746</v>
      </c>
      <c r="EM153">
        <v>969</v>
      </c>
      <c r="EN153">
        <v>684</v>
      </c>
      <c r="EO153">
        <v>534</v>
      </c>
      <c r="EP153">
        <v>1745</v>
      </c>
      <c r="EQ153">
        <v>28493</v>
      </c>
      <c r="ER153">
        <v>31655</v>
      </c>
      <c r="ES153">
        <v>1047</v>
      </c>
      <c r="ET153">
        <v>7502</v>
      </c>
      <c r="EU153">
        <v>12107</v>
      </c>
      <c r="EV153">
        <v>7221</v>
      </c>
      <c r="EW153">
        <v>23106</v>
      </c>
      <c r="EX153">
        <v>31655</v>
      </c>
    </row>
    <row r="154" spans="1:154" x14ac:dyDescent="0.2">
      <c r="A154" t="s">
        <v>492</v>
      </c>
      <c r="B154" t="s">
        <v>467</v>
      </c>
      <c r="H154">
        <v>43289</v>
      </c>
      <c r="I154">
        <v>3547</v>
      </c>
      <c r="J154">
        <v>13943</v>
      </c>
      <c r="K154">
        <v>769</v>
      </c>
      <c r="L154">
        <v>9411</v>
      </c>
      <c r="M154">
        <v>578</v>
      </c>
      <c r="N154">
        <v>19541</v>
      </c>
      <c r="O154">
        <v>2095</v>
      </c>
      <c r="P154">
        <v>9458</v>
      </c>
      <c r="Q154">
        <v>630</v>
      </c>
      <c r="R154">
        <v>25415</v>
      </c>
      <c r="S154">
        <v>1727</v>
      </c>
      <c r="T154">
        <v>9314</v>
      </c>
      <c r="U154">
        <v>774</v>
      </c>
      <c r="V154">
        <v>11</v>
      </c>
      <c r="W154">
        <v>0</v>
      </c>
      <c r="X154">
        <v>615</v>
      </c>
      <c r="Y154">
        <v>19</v>
      </c>
      <c r="Z154">
        <v>1617</v>
      </c>
      <c r="AA154">
        <v>211</v>
      </c>
      <c r="AB154">
        <v>6237</v>
      </c>
      <c r="AC154">
        <v>812</v>
      </c>
      <c r="AD154">
        <v>5388</v>
      </c>
      <c r="AE154">
        <v>958</v>
      </c>
      <c r="AF154">
        <v>24224</v>
      </c>
      <c r="AG154">
        <v>1614</v>
      </c>
      <c r="AH154">
        <v>39663</v>
      </c>
      <c r="AI154">
        <v>2684</v>
      </c>
      <c r="AJ154">
        <v>3626</v>
      </c>
      <c r="AK154">
        <v>863</v>
      </c>
      <c r="AL154">
        <v>1539</v>
      </c>
      <c r="AM154">
        <v>123</v>
      </c>
      <c r="AN154">
        <v>2087</v>
      </c>
      <c r="AO154">
        <v>740</v>
      </c>
      <c r="AP154">
        <v>20593</v>
      </c>
      <c r="AQ154">
        <v>1858</v>
      </c>
      <c r="AR154">
        <v>22696</v>
      </c>
      <c r="AS154">
        <v>1689</v>
      </c>
      <c r="AT154">
        <v>8442</v>
      </c>
      <c r="AU154">
        <v>511</v>
      </c>
      <c r="AV154">
        <v>34847</v>
      </c>
      <c r="AW154">
        <v>3036</v>
      </c>
      <c r="AX154">
        <v>4135</v>
      </c>
      <c r="AY154">
        <v>539</v>
      </c>
      <c r="AZ154">
        <v>9790</v>
      </c>
      <c r="BA154">
        <v>1216</v>
      </c>
      <c r="BB154">
        <v>8134</v>
      </c>
      <c r="BC154">
        <v>588</v>
      </c>
      <c r="BD154">
        <v>5730</v>
      </c>
      <c r="BE154">
        <v>329</v>
      </c>
      <c r="BF154">
        <v>6401</v>
      </c>
      <c r="BG154">
        <v>531</v>
      </c>
      <c r="BH154">
        <v>19322</v>
      </c>
      <c r="BI154">
        <v>2505</v>
      </c>
      <c r="BJ154">
        <v>18002</v>
      </c>
      <c r="BK154">
        <v>2194</v>
      </c>
      <c r="BL154">
        <v>1320</v>
      </c>
      <c r="BM154">
        <v>311</v>
      </c>
      <c r="BN154">
        <v>13341</v>
      </c>
      <c r="BO154">
        <v>1518</v>
      </c>
      <c r="BP154">
        <v>6065</v>
      </c>
      <c r="BQ154">
        <v>1039</v>
      </c>
      <c r="BR154">
        <v>6317</v>
      </c>
      <c r="BS154">
        <v>479</v>
      </c>
      <c r="BT154">
        <v>11607</v>
      </c>
      <c r="BU154">
        <v>437</v>
      </c>
      <c r="BV154">
        <v>25723</v>
      </c>
      <c r="BW154">
        <v>3036</v>
      </c>
      <c r="BX154">
        <v>5959</v>
      </c>
      <c r="BY154">
        <v>74</v>
      </c>
      <c r="BZ154">
        <v>4286</v>
      </c>
      <c r="CA154">
        <v>159</v>
      </c>
      <c r="CB154">
        <v>7321</v>
      </c>
      <c r="CC154">
        <v>278</v>
      </c>
      <c r="CD154">
        <v>3893</v>
      </c>
      <c r="CE154">
        <v>438</v>
      </c>
      <c r="CF154">
        <v>5685</v>
      </c>
      <c r="CG154">
        <v>799</v>
      </c>
      <c r="CH154">
        <v>6057</v>
      </c>
      <c r="CI154">
        <v>898</v>
      </c>
      <c r="CJ154">
        <v>5219</v>
      </c>
      <c r="CK154">
        <v>512</v>
      </c>
      <c r="CL154">
        <v>4869</v>
      </c>
      <c r="CM154">
        <v>389</v>
      </c>
      <c r="CN154">
        <v>5959</v>
      </c>
      <c r="CO154">
        <v>74</v>
      </c>
      <c r="CP154">
        <v>3547</v>
      </c>
      <c r="CQ154">
        <v>39742</v>
      </c>
      <c r="CR154">
        <v>21133</v>
      </c>
      <c r="CS154">
        <v>23686</v>
      </c>
      <c r="CT154">
        <v>35059</v>
      </c>
      <c r="CU154">
        <v>5407</v>
      </c>
      <c r="CV154">
        <v>1764</v>
      </c>
      <c r="CW154">
        <v>3358</v>
      </c>
      <c r="CX154">
        <v>1210</v>
      </c>
      <c r="CY154">
        <v>1066</v>
      </c>
      <c r="CZ154">
        <v>387</v>
      </c>
      <c r="DA154">
        <v>512</v>
      </c>
      <c r="DB154">
        <v>135</v>
      </c>
      <c r="DC154">
        <v>471</v>
      </c>
      <c r="DD154">
        <v>32</v>
      </c>
      <c r="DE154">
        <v>116</v>
      </c>
      <c r="DF154">
        <v>1545</v>
      </c>
      <c r="DG154">
        <v>1324</v>
      </c>
      <c r="DH154">
        <v>405</v>
      </c>
      <c r="DI154">
        <v>2979</v>
      </c>
      <c r="DJ154">
        <v>1688</v>
      </c>
      <c r="DK154">
        <v>276</v>
      </c>
      <c r="DL154">
        <v>1180</v>
      </c>
      <c r="DM154">
        <v>1921</v>
      </c>
      <c r="DN154">
        <v>4431</v>
      </c>
      <c r="DO154">
        <v>1699</v>
      </c>
      <c r="DP154">
        <v>789</v>
      </c>
      <c r="DQ154">
        <v>1103</v>
      </c>
      <c r="DR154">
        <v>1507</v>
      </c>
      <c r="DS154">
        <v>843</v>
      </c>
      <c r="DT154">
        <v>5372</v>
      </c>
      <c r="DU154">
        <v>18274</v>
      </c>
      <c r="DV154">
        <v>5141</v>
      </c>
      <c r="DW154">
        <v>2249</v>
      </c>
      <c r="DX154">
        <v>2088</v>
      </c>
      <c r="DY154">
        <v>726</v>
      </c>
      <c r="DZ154">
        <v>4311</v>
      </c>
      <c r="EA154">
        <v>325</v>
      </c>
      <c r="EB154">
        <v>3305</v>
      </c>
      <c r="EC154">
        <v>6734</v>
      </c>
      <c r="ED154">
        <v>1493</v>
      </c>
      <c r="EE154">
        <v>3692</v>
      </c>
      <c r="EF154">
        <v>5468</v>
      </c>
      <c r="EI154">
        <v>19251</v>
      </c>
      <c r="EJ154">
        <v>23837</v>
      </c>
      <c r="EK154">
        <v>1236</v>
      </c>
      <c r="EL154">
        <v>848</v>
      </c>
      <c r="EM154">
        <v>1273</v>
      </c>
      <c r="EN154">
        <v>1446</v>
      </c>
      <c r="EO154">
        <v>730</v>
      </c>
      <c r="EP154">
        <v>4430</v>
      </c>
      <c r="EQ154">
        <v>15707</v>
      </c>
      <c r="ER154">
        <v>18274</v>
      </c>
      <c r="ES154">
        <v>3015</v>
      </c>
      <c r="ET154">
        <v>7841</v>
      </c>
      <c r="EU154">
        <v>5027</v>
      </c>
      <c r="EV154">
        <v>1762</v>
      </c>
      <c r="EW154">
        <v>7418</v>
      </c>
      <c r="EX154">
        <v>18274</v>
      </c>
    </row>
    <row r="155" spans="1:154" x14ac:dyDescent="0.2">
      <c r="A155" t="s">
        <v>493</v>
      </c>
      <c r="B155" t="s">
        <v>467</v>
      </c>
      <c r="H155">
        <v>129215</v>
      </c>
      <c r="I155">
        <v>4467</v>
      </c>
      <c r="J155">
        <v>8737</v>
      </c>
      <c r="K155">
        <v>906</v>
      </c>
      <c r="L155">
        <v>6116</v>
      </c>
      <c r="M155">
        <v>666</v>
      </c>
      <c r="N155">
        <v>36730</v>
      </c>
      <c r="O155">
        <v>1560</v>
      </c>
      <c r="P155">
        <v>83374</v>
      </c>
      <c r="Q155">
        <v>1995</v>
      </c>
      <c r="R155">
        <v>97309</v>
      </c>
      <c r="S155">
        <v>2100</v>
      </c>
      <c r="T155">
        <v>12991</v>
      </c>
      <c r="U155">
        <v>223</v>
      </c>
      <c r="V155">
        <v>285</v>
      </c>
      <c r="W155">
        <v>70</v>
      </c>
      <c r="X155">
        <v>4699</v>
      </c>
      <c r="Y155">
        <v>572</v>
      </c>
      <c r="Z155">
        <v>4530</v>
      </c>
      <c r="AA155">
        <v>1200</v>
      </c>
      <c r="AB155">
        <v>9392</v>
      </c>
      <c r="AC155">
        <v>302</v>
      </c>
      <c r="AD155">
        <v>9056</v>
      </c>
      <c r="AE155">
        <v>1457</v>
      </c>
      <c r="AF155">
        <v>95249</v>
      </c>
      <c r="AG155">
        <v>2000</v>
      </c>
      <c r="AH155">
        <v>118884</v>
      </c>
      <c r="AI155">
        <v>2729</v>
      </c>
      <c r="AJ155">
        <v>10331</v>
      </c>
      <c r="AK155">
        <v>1738</v>
      </c>
      <c r="AL155">
        <v>6585</v>
      </c>
      <c r="AM155">
        <v>503</v>
      </c>
      <c r="AN155">
        <v>3746</v>
      </c>
      <c r="AO155">
        <v>1235</v>
      </c>
      <c r="AP155">
        <v>63727</v>
      </c>
      <c r="AQ155">
        <v>2318</v>
      </c>
      <c r="AR155">
        <v>65488</v>
      </c>
      <c r="AS155">
        <v>2149</v>
      </c>
      <c r="AT155">
        <v>14978</v>
      </c>
      <c r="AU155">
        <v>237</v>
      </c>
      <c r="AV155">
        <v>114237</v>
      </c>
      <c r="AW155">
        <v>4230</v>
      </c>
      <c r="AX155">
        <v>5742</v>
      </c>
      <c r="AY155">
        <v>650</v>
      </c>
      <c r="AZ155">
        <v>22861</v>
      </c>
      <c r="BA155">
        <v>1065</v>
      </c>
      <c r="BB155">
        <v>23865</v>
      </c>
      <c r="BC155">
        <v>673</v>
      </c>
      <c r="BD155">
        <v>35719</v>
      </c>
      <c r="BE155">
        <v>1001</v>
      </c>
      <c r="BF155">
        <v>12687</v>
      </c>
      <c r="BG155">
        <v>913</v>
      </c>
      <c r="BH155">
        <v>64628</v>
      </c>
      <c r="BI155">
        <v>2718</v>
      </c>
      <c r="BJ155">
        <v>62953</v>
      </c>
      <c r="BK155">
        <v>2650</v>
      </c>
      <c r="BL155">
        <v>1675</v>
      </c>
      <c r="BM155">
        <v>68</v>
      </c>
      <c r="BN155">
        <v>50914</v>
      </c>
      <c r="BO155">
        <v>2030</v>
      </c>
      <c r="BP155">
        <v>14741</v>
      </c>
      <c r="BQ155">
        <v>847</v>
      </c>
      <c r="BR155">
        <v>11660</v>
      </c>
      <c r="BS155">
        <v>754</v>
      </c>
      <c r="BT155">
        <v>31372</v>
      </c>
      <c r="BU155">
        <v>632</v>
      </c>
      <c r="BV155">
        <v>77315</v>
      </c>
      <c r="BW155">
        <v>3631</v>
      </c>
      <c r="BX155">
        <v>20528</v>
      </c>
      <c r="BY155">
        <v>204</v>
      </c>
      <c r="BZ155">
        <v>8479</v>
      </c>
      <c r="CA155">
        <v>194</v>
      </c>
      <c r="CB155">
        <v>22893</v>
      </c>
      <c r="CC155">
        <v>438</v>
      </c>
      <c r="CD155">
        <v>9656</v>
      </c>
      <c r="CE155">
        <v>446</v>
      </c>
      <c r="CF155">
        <v>15561</v>
      </c>
      <c r="CG155">
        <v>1105</v>
      </c>
      <c r="CH155">
        <v>17925</v>
      </c>
      <c r="CI155">
        <v>673</v>
      </c>
      <c r="CJ155">
        <v>15819</v>
      </c>
      <c r="CK155">
        <v>699</v>
      </c>
      <c r="CL155">
        <v>18354</v>
      </c>
      <c r="CM155">
        <v>708</v>
      </c>
      <c r="CN155">
        <v>20528</v>
      </c>
      <c r="CO155">
        <v>204</v>
      </c>
      <c r="CP155">
        <v>4467</v>
      </c>
      <c r="CQ155">
        <v>124748</v>
      </c>
      <c r="CR155">
        <v>106312</v>
      </c>
      <c r="CS155">
        <v>37583</v>
      </c>
      <c r="CT155">
        <v>111200</v>
      </c>
      <c r="CU155">
        <v>12736</v>
      </c>
      <c r="CV155">
        <v>3853</v>
      </c>
      <c r="CW155">
        <v>6113</v>
      </c>
      <c r="CX155">
        <v>2121</v>
      </c>
      <c r="CY155">
        <v>2575</v>
      </c>
      <c r="CZ155">
        <v>634</v>
      </c>
      <c r="DA155">
        <v>2804</v>
      </c>
      <c r="DB155">
        <v>964</v>
      </c>
      <c r="DC155">
        <v>1244</v>
      </c>
      <c r="DD155">
        <v>134</v>
      </c>
      <c r="DE155">
        <v>80</v>
      </c>
      <c r="DF155">
        <v>6864</v>
      </c>
      <c r="DG155">
        <v>3661</v>
      </c>
      <c r="DH155">
        <v>2289</v>
      </c>
      <c r="DI155">
        <v>6798</v>
      </c>
      <c r="DJ155">
        <v>3290</v>
      </c>
      <c r="DK155">
        <v>870</v>
      </c>
      <c r="DL155">
        <v>3769</v>
      </c>
      <c r="DM155">
        <v>11638</v>
      </c>
      <c r="DN155">
        <v>14797</v>
      </c>
      <c r="DO155">
        <v>4490</v>
      </c>
      <c r="DP155">
        <v>3150</v>
      </c>
      <c r="DQ155">
        <v>7682</v>
      </c>
      <c r="DR155">
        <v>1397</v>
      </c>
      <c r="DS155">
        <v>485</v>
      </c>
      <c r="DT155">
        <v>2777</v>
      </c>
      <c r="DU155">
        <v>47228</v>
      </c>
      <c r="DV155">
        <v>28366</v>
      </c>
      <c r="DW155">
        <v>11016</v>
      </c>
      <c r="DX155">
        <v>3305</v>
      </c>
      <c r="DY155">
        <v>760</v>
      </c>
      <c r="DZ155">
        <v>6379</v>
      </c>
      <c r="EA155">
        <v>363</v>
      </c>
      <c r="EB155">
        <v>4318</v>
      </c>
      <c r="EC155">
        <v>9178</v>
      </c>
      <c r="ED155">
        <v>1444</v>
      </c>
      <c r="EE155">
        <v>4857</v>
      </c>
      <c r="EF155">
        <v>15464</v>
      </c>
      <c r="EI155">
        <v>115292</v>
      </c>
      <c r="EJ155">
        <v>15150</v>
      </c>
      <c r="EK155">
        <v>585</v>
      </c>
      <c r="EL155">
        <v>896</v>
      </c>
      <c r="EM155">
        <v>907</v>
      </c>
      <c r="EN155">
        <v>476</v>
      </c>
      <c r="EO155">
        <v>509</v>
      </c>
      <c r="EP155">
        <v>2304</v>
      </c>
      <c r="EQ155">
        <v>45571</v>
      </c>
      <c r="ER155">
        <v>47228</v>
      </c>
      <c r="ES155">
        <v>1078</v>
      </c>
      <c r="ET155">
        <v>9646</v>
      </c>
      <c r="EU155">
        <v>20370</v>
      </c>
      <c r="EV155">
        <v>11366</v>
      </c>
      <c r="EW155">
        <v>36504</v>
      </c>
      <c r="EX155">
        <v>47228</v>
      </c>
    </row>
    <row r="156" spans="1:154" x14ac:dyDescent="0.2">
      <c r="A156" t="s">
        <v>494</v>
      </c>
      <c r="B156" t="s">
        <v>467</v>
      </c>
      <c r="H156">
        <v>130895</v>
      </c>
      <c r="I156">
        <v>10257</v>
      </c>
      <c r="J156">
        <v>13708</v>
      </c>
      <c r="K156">
        <v>2362</v>
      </c>
      <c r="L156">
        <v>10086</v>
      </c>
      <c r="M156">
        <v>1803</v>
      </c>
      <c r="N156">
        <v>49545</v>
      </c>
      <c r="O156">
        <v>5256</v>
      </c>
      <c r="P156">
        <v>66856</v>
      </c>
      <c r="Q156">
        <v>2564</v>
      </c>
      <c r="R156">
        <v>53430</v>
      </c>
      <c r="S156">
        <v>1778</v>
      </c>
      <c r="T156">
        <v>42766</v>
      </c>
      <c r="U156">
        <v>2745</v>
      </c>
      <c r="V156">
        <v>1503</v>
      </c>
      <c r="W156">
        <v>483</v>
      </c>
      <c r="X156">
        <v>8547</v>
      </c>
      <c r="Y156">
        <v>910</v>
      </c>
      <c r="Z156">
        <v>10540</v>
      </c>
      <c r="AA156">
        <v>3761</v>
      </c>
      <c r="AB156">
        <v>14035</v>
      </c>
      <c r="AC156">
        <v>580</v>
      </c>
      <c r="AD156">
        <v>18616</v>
      </c>
      <c r="AE156">
        <v>4617</v>
      </c>
      <c r="AF156">
        <v>51929</v>
      </c>
      <c r="AG156">
        <v>1599</v>
      </c>
      <c r="AH156">
        <v>111154</v>
      </c>
      <c r="AI156">
        <v>4398</v>
      </c>
      <c r="AJ156">
        <v>19741</v>
      </c>
      <c r="AK156">
        <v>5859</v>
      </c>
      <c r="AL156">
        <v>9640</v>
      </c>
      <c r="AM156">
        <v>834</v>
      </c>
      <c r="AN156">
        <v>10101</v>
      </c>
      <c r="AO156">
        <v>5025</v>
      </c>
      <c r="AP156">
        <v>62521</v>
      </c>
      <c r="AQ156">
        <v>5760</v>
      </c>
      <c r="AR156">
        <v>68374</v>
      </c>
      <c r="AS156">
        <v>4497</v>
      </c>
      <c r="AT156">
        <v>13807</v>
      </c>
      <c r="AU156">
        <v>480</v>
      </c>
      <c r="AV156">
        <v>117088</v>
      </c>
      <c r="AW156">
        <v>9777</v>
      </c>
      <c r="AX156">
        <v>6378</v>
      </c>
      <c r="AY156">
        <v>2287</v>
      </c>
      <c r="AZ156">
        <v>20901</v>
      </c>
      <c r="BA156">
        <v>2496</v>
      </c>
      <c r="BB156">
        <v>24639</v>
      </c>
      <c r="BC156">
        <v>1498</v>
      </c>
      <c r="BD156">
        <v>33828</v>
      </c>
      <c r="BE156">
        <v>1215</v>
      </c>
      <c r="BF156">
        <v>12936</v>
      </c>
      <c r="BG156">
        <v>1617</v>
      </c>
      <c r="BH156">
        <v>68625</v>
      </c>
      <c r="BI156">
        <v>6979</v>
      </c>
      <c r="BJ156">
        <v>65225</v>
      </c>
      <c r="BK156">
        <v>6460</v>
      </c>
      <c r="BL156">
        <v>3400</v>
      </c>
      <c r="BM156">
        <v>519</v>
      </c>
      <c r="BN156">
        <v>53523</v>
      </c>
      <c r="BO156">
        <v>5082</v>
      </c>
      <c r="BP156">
        <v>15455</v>
      </c>
      <c r="BQ156">
        <v>1917</v>
      </c>
      <c r="BR156">
        <v>12583</v>
      </c>
      <c r="BS156">
        <v>1597</v>
      </c>
      <c r="BT156">
        <v>33766</v>
      </c>
      <c r="BU156">
        <v>1184</v>
      </c>
      <c r="BV156">
        <v>81561</v>
      </c>
      <c r="BW156">
        <v>8596</v>
      </c>
      <c r="BX156">
        <v>15568</v>
      </c>
      <c r="BY156">
        <v>477</v>
      </c>
      <c r="BZ156">
        <v>12062</v>
      </c>
      <c r="CA156">
        <v>475</v>
      </c>
      <c r="CB156">
        <v>21704</v>
      </c>
      <c r="CC156">
        <v>709</v>
      </c>
      <c r="CD156">
        <v>11383</v>
      </c>
      <c r="CE156">
        <v>1577</v>
      </c>
      <c r="CF156">
        <v>19842</v>
      </c>
      <c r="CG156">
        <v>2627</v>
      </c>
      <c r="CH156">
        <v>19619</v>
      </c>
      <c r="CI156">
        <v>2357</v>
      </c>
      <c r="CJ156">
        <v>15396</v>
      </c>
      <c r="CK156">
        <v>973</v>
      </c>
      <c r="CL156">
        <v>15321</v>
      </c>
      <c r="CM156">
        <v>1062</v>
      </c>
      <c r="CN156">
        <v>15568</v>
      </c>
      <c r="CO156">
        <v>477</v>
      </c>
      <c r="CP156">
        <v>10257</v>
      </c>
      <c r="CQ156">
        <v>120638</v>
      </c>
      <c r="CR156">
        <v>98307</v>
      </c>
      <c r="CS156">
        <v>39136</v>
      </c>
      <c r="CT156">
        <v>105359</v>
      </c>
      <c r="CU156">
        <v>26500</v>
      </c>
      <c r="CV156">
        <v>9782</v>
      </c>
      <c r="CW156">
        <v>12779</v>
      </c>
      <c r="CX156">
        <v>5381</v>
      </c>
      <c r="CY156">
        <v>4536</v>
      </c>
      <c r="CZ156">
        <v>1081</v>
      </c>
      <c r="DA156">
        <v>5393</v>
      </c>
      <c r="DB156">
        <v>2792</v>
      </c>
      <c r="DC156">
        <v>3792</v>
      </c>
      <c r="DD156">
        <v>528</v>
      </c>
      <c r="DE156">
        <v>69</v>
      </c>
      <c r="DF156">
        <v>4483</v>
      </c>
      <c r="DG156">
        <v>3428</v>
      </c>
      <c r="DH156">
        <v>1643</v>
      </c>
      <c r="DI156">
        <v>7845</v>
      </c>
      <c r="DJ156">
        <v>4839</v>
      </c>
      <c r="DK156">
        <v>1450</v>
      </c>
      <c r="DL156">
        <v>3292</v>
      </c>
      <c r="DM156">
        <v>10443</v>
      </c>
      <c r="DN156">
        <v>14305</v>
      </c>
      <c r="DO156">
        <v>4951</v>
      </c>
      <c r="DP156">
        <v>3520</v>
      </c>
      <c r="DQ156">
        <v>10035</v>
      </c>
      <c r="DR156">
        <v>1656</v>
      </c>
      <c r="DS156">
        <v>1066</v>
      </c>
      <c r="DT156">
        <v>4117</v>
      </c>
      <c r="DU156">
        <v>51164</v>
      </c>
      <c r="DV156">
        <v>23471</v>
      </c>
      <c r="DW156">
        <v>9744</v>
      </c>
      <c r="DX156">
        <v>4178</v>
      </c>
      <c r="DY156">
        <v>1755</v>
      </c>
      <c r="DZ156">
        <v>9684</v>
      </c>
      <c r="EA156">
        <v>875</v>
      </c>
      <c r="EB156">
        <v>6347</v>
      </c>
      <c r="EC156">
        <v>13831</v>
      </c>
      <c r="ED156">
        <v>3030</v>
      </c>
      <c r="EE156">
        <v>6481</v>
      </c>
      <c r="EF156">
        <v>17815</v>
      </c>
      <c r="EI156">
        <v>84017</v>
      </c>
      <c r="EJ156">
        <v>51257</v>
      </c>
      <c r="EK156">
        <v>2022</v>
      </c>
      <c r="EL156">
        <v>3165</v>
      </c>
      <c r="EM156">
        <v>2582</v>
      </c>
      <c r="EN156">
        <v>2704</v>
      </c>
      <c r="EO156">
        <v>1810</v>
      </c>
      <c r="EP156">
        <v>7717</v>
      </c>
      <c r="EQ156">
        <v>49079</v>
      </c>
      <c r="ER156">
        <v>51164</v>
      </c>
      <c r="ES156">
        <v>2358</v>
      </c>
      <c r="ET156">
        <v>16195</v>
      </c>
      <c r="EU156">
        <v>21984</v>
      </c>
      <c r="EV156">
        <v>7269</v>
      </c>
      <c r="EW156">
        <v>32611</v>
      </c>
      <c r="EX156">
        <v>51164</v>
      </c>
    </row>
    <row r="157" spans="1:154" x14ac:dyDescent="0.2">
      <c r="A157" t="s">
        <v>495</v>
      </c>
      <c r="B157" t="s">
        <v>467</v>
      </c>
      <c r="H157">
        <v>137036</v>
      </c>
      <c r="I157">
        <v>7684</v>
      </c>
      <c r="J157">
        <v>20677</v>
      </c>
      <c r="K157">
        <v>2493</v>
      </c>
      <c r="L157">
        <v>13466</v>
      </c>
      <c r="M157">
        <v>1718</v>
      </c>
      <c r="N157">
        <v>48056</v>
      </c>
      <c r="O157">
        <v>3822</v>
      </c>
      <c r="P157">
        <v>66911</v>
      </c>
      <c r="Q157">
        <v>1319</v>
      </c>
      <c r="R157">
        <v>109839</v>
      </c>
      <c r="S157">
        <v>4228</v>
      </c>
      <c r="T157">
        <v>9992</v>
      </c>
      <c r="U157">
        <v>576</v>
      </c>
      <c r="V157">
        <v>375</v>
      </c>
      <c r="W157">
        <v>100</v>
      </c>
      <c r="X157">
        <v>1621</v>
      </c>
      <c r="Y157">
        <v>212</v>
      </c>
      <c r="Z157">
        <v>4730</v>
      </c>
      <c r="AA157">
        <v>1206</v>
      </c>
      <c r="AB157">
        <v>10441</v>
      </c>
      <c r="AC157">
        <v>1362</v>
      </c>
      <c r="AD157">
        <v>9779</v>
      </c>
      <c r="AE157">
        <v>2409</v>
      </c>
      <c r="AF157">
        <v>108320</v>
      </c>
      <c r="AG157">
        <v>4192</v>
      </c>
      <c r="AH157">
        <v>129648</v>
      </c>
      <c r="AI157">
        <v>5336</v>
      </c>
      <c r="AJ157">
        <v>7388</v>
      </c>
      <c r="AK157">
        <v>2348</v>
      </c>
      <c r="AL157">
        <v>3243</v>
      </c>
      <c r="AM157">
        <v>137</v>
      </c>
      <c r="AN157">
        <v>4145</v>
      </c>
      <c r="AO157">
        <v>2211</v>
      </c>
      <c r="AP157">
        <v>66848</v>
      </c>
      <c r="AQ157">
        <v>4104</v>
      </c>
      <c r="AR157">
        <v>70188</v>
      </c>
      <c r="AS157">
        <v>3580</v>
      </c>
      <c r="AT157">
        <v>17402</v>
      </c>
      <c r="AU157">
        <v>385</v>
      </c>
      <c r="AV157">
        <v>119634</v>
      </c>
      <c r="AW157">
        <v>7299</v>
      </c>
      <c r="AX157">
        <v>7853</v>
      </c>
      <c r="AY157">
        <v>1401</v>
      </c>
      <c r="AZ157">
        <v>31248</v>
      </c>
      <c r="BA157">
        <v>2338</v>
      </c>
      <c r="BB157">
        <v>25040</v>
      </c>
      <c r="BC157">
        <v>1109</v>
      </c>
      <c r="BD157">
        <v>31474</v>
      </c>
      <c r="BE157">
        <v>515</v>
      </c>
      <c r="BF157">
        <v>15926</v>
      </c>
      <c r="BG157">
        <v>1535</v>
      </c>
      <c r="BH157">
        <v>62552</v>
      </c>
      <c r="BI157">
        <v>4551</v>
      </c>
      <c r="BJ157">
        <v>59944</v>
      </c>
      <c r="BK157">
        <v>4169</v>
      </c>
      <c r="BL157">
        <v>2608</v>
      </c>
      <c r="BM157">
        <v>382</v>
      </c>
      <c r="BN157">
        <v>45623</v>
      </c>
      <c r="BO157">
        <v>2728</v>
      </c>
      <c r="BP157">
        <v>18677</v>
      </c>
      <c r="BQ157">
        <v>1909</v>
      </c>
      <c r="BR157">
        <v>14178</v>
      </c>
      <c r="BS157">
        <v>1449</v>
      </c>
      <c r="BT157">
        <v>30653</v>
      </c>
      <c r="BU157">
        <v>1504</v>
      </c>
      <c r="BV157">
        <v>78478</v>
      </c>
      <c r="BW157">
        <v>6086</v>
      </c>
      <c r="BX157">
        <v>27905</v>
      </c>
      <c r="BY157">
        <v>94</v>
      </c>
      <c r="BZ157">
        <v>9074</v>
      </c>
      <c r="CA157">
        <v>597</v>
      </c>
      <c r="CB157">
        <v>21579</v>
      </c>
      <c r="CC157">
        <v>907</v>
      </c>
      <c r="CD157">
        <v>10768</v>
      </c>
      <c r="CE157">
        <v>817</v>
      </c>
      <c r="CF157">
        <v>14978</v>
      </c>
      <c r="CG157">
        <v>1713</v>
      </c>
      <c r="CH157">
        <v>15447</v>
      </c>
      <c r="CI157">
        <v>1515</v>
      </c>
      <c r="CJ157">
        <v>16373</v>
      </c>
      <c r="CK157">
        <v>1049</v>
      </c>
      <c r="CL157">
        <v>20912</v>
      </c>
      <c r="CM157">
        <v>992</v>
      </c>
      <c r="CN157">
        <v>27905</v>
      </c>
      <c r="CO157">
        <v>94</v>
      </c>
      <c r="CP157">
        <v>7684</v>
      </c>
      <c r="CQ157">
        <v>129352</v>
      </c>
      <c r="CR157">
        <v>96722</v>
      </c>
      <c r="CS157">
        <v>55442</v>
      </c>
      <c r="CT157">
        <v>121454</v>
      </c>
      <c r="CU157">
        <v>9692</v>
      </c>
      <c r="CV157">
        <v>3812</v>
      </c>
      <c r="CW157">
        <v>5985</v>
      </c>
      <c r="CX157">
        <v>2590</v>
      </c>
      <c r="CY157">
        <v>2053</v>
      </c>
      <c r="CZ157">
        <v>604</v>
      </c>
      <c r="DA157">
        <v>864</v>
      </c>
      <c r="DB157">
        <v>331</v>
      </c>
      <c r="DC157">
        <v>790</v>
      </c>
      <c r="DD157">
        <v>287</v>
      </c>
      <c r="DE157">
        <v>1509</v>
      </c>
      <c r="DF157">
        <v>6362</v>
      </c>
      <c r="DG157">
        <v>6056</v>
      </c>
      <c r="DH157">
        <v>1248</v>
      </c>
      <c r="DI157">
        <v>7454</v>
      </c>
      <c r="DJ157">
        <v>3570</v>
      </c>
      <c r="DK157">
        <v>676</v>
      </c>
      <c r="DL157">
        <v>3881</v>
      </c>
      <c r="DM157">
        <v>8009</v>
      </c>
      <c r="DN157">
        <v>14450</v>
      </c>
      <c r="DO157">
        <v>6017</v>
      </c>
      <c r="DP157">
        <v>3683</v>
      </c>
      <c r="DQ157">
        <v>5343</v>
      </c>
      <c r="DR157">
        <v>2711</v>
      </c>
      <c r="DS157">
        <v>1699</v>
      </c>
      <c r="DT157">
        <v>6478</v>
      </c>
      <c r="DU157">
        <v>54241</v>
      </c>
      <c r="DV157">
        <v>28050</v>
      </c>
      <c r="DW157">
        <v>9257</v>
      </c>
      <c r="DX157">
        <v>4102</v>
      </c>
      <c r="DY157">
        <v>1492</v>
      </c>
      <c r="DZ157">
        <v>8530</v>
      </c>
      <c r="EA157">
        <v>401</v>
      </c>
      <c r="EB157">
        <v>6281</v>
      </c>
      <c r="EC157">
        <v>13559</v>
      </c>
      <c r="ED157">
        <v>2599</v>
      </c>
      <c r="EE157">
        <v>7633</v>
      </c>
      <c r="EF157">
        <v>15295</v>
      </c>
      <c r="EI157">
        <v>104618</v>
      </c>
      <c r="EJ157">
        <v>30777</v>
      </c>
      <c r="EK157">
        <v>1436</v>
      </c>
      <c r="EL157">
        <v>1152</v>
      </c>
      <c r="EM157">
        <v>1507</v>
      </c>
      <c r="EN157">
        <v>986</v>
      </c>
      <c r="EO157">
        <v>1401</v>
      </c>
      <c r="EP157">
        <v>5058</v>
      </c>
      <c r="EQ157">
        <v>48320</v>
      </c>
      <c r="ER157">
        <v>54241</v>
      </c>
      <c r="ES157">
        <v>2555</v>
      </c>
      <c r="ET157">
        <v>14771</v>
      </c>
      <c r="EU157">
        <v>20599</v>
      </c>
      <c r="EV157">
        <v>10508</v>
      </c>
      <c r="EW157">
        <v>36915</v>
      </c>
      <c r="EX157">
        <v>54241</v>
      </c>
    </row>
    <row r="158" spans="1:154" x14ac:dyDescent="0.2">
      <c r="A158" t="s">
        <v>496</v>
      </c>
      <c r="B158" t="s">
        <v>467</v>
      </c>
      <c r="H158">
        <v>131344</v>
      </c>
      <c r="I158">
        <v>12245</v>
      </c>
      <c r="J158">
        <v>18116</v>
      </c>
      <c r="K158">
        <v>3183</v>
      </c>
      <c r="L158">
        <v>12866</v>
      </c>
      <c r="M158">
        <v>2688</v>
      </c>
      <c r="N158">
        <v>48320</v>
      </c>
      <c r="O158">
        <v>6319</v>
      </c>
      <c r="P158">
        <v>64859</v>
      </c>
      <c r="Q158">
        <v>2723</v>
      </c>
      <c r="R158">
        <v>36516</v>
      </c>
      <c r="S158">
        <v>2812</v>
      </c>
      <c r="T158">
        <v>32149</v>
      </c>
      <c r="U158">
        <v>2051</v>
      </c>
      <c r="V158">
        <v>1358</v>
      </c>
      <c r="W158">
        <v>47</v>
      </c>
      <c r="X158">
        <v>23960</v>
      </c>
      <c r="Y158">
        <v>1460</v>
      </c>
      <c r="Z158">
        <v>18185</v>
      </c>
      <c r="AA158">
        <v>4030</v>
      </c>
      <c r="AB158">
        <v>19038</v>
      </c>
      <c r="AC158">
        <v>1845</v>
      </c>
      <c r="AD158">
        <v>37516</v>
      </c>
      <c r="AE158">
        <v>7597</v>
      </c>
      <c r="AF158">
        <v>30548</v>
      </c>
      <c r="AG158">
        <v>1198</v>
      </c>
      <c r="AH158">
        <v>82275</v>
      </c>
      <c r="AI158">
        <v>4511</v>
      </c>
      <c r="AJ158">
        <v>49069</v>
      </c>
      <c r="AK158">
        <v>7734</v>
      </c>
      <c r="AL158">
        <v>28791</v>
      </c>
      <c r="AM158">
        <v>1760</v>
      </c>
      <c r="AN158">
        <v>20278</v>
      </c>
      <c r="AO158">
        <v>5974</v>
      </c>
      <c r="AP158">
        <v>65167</v>
      </c>
      <c r="AQ158">
        <v>6357</v>
      </c>
      <c r="AR158">
        <v>66177</v>
      </c>
      <c r="AS158">
        <v>5888</v>
      </c>
      <c r="AT158">
        <v>13761</v>
      </c>
      <c r="AU158">
        <v>1108</v>
      </c>
      <c r="AV158">
        <v>117583</v>
      </c>
      <c r="AW158">
        <v>11137</v>
      </c>
      <c r="AX158">
        <v>10041</v>
      </c>
      <c r="AY158">
        <v>2381</v>
      </c>
      <c r="AZ158">
        <v>16296</v>
      </c>
      <c r="BA158">
        <v>3066</v>
      </c>
      <c r="BB158">
        <v>18144</v>
      </c>
      <c r="BC158">
        <v>1528</v>
      </c>
      <c r="BD158">
        <v>42774</v>
      </c>
      <c r="BE158">
        <v>2348</v>
      </c>
      <c r="BF158">
        <v>13317</v>
      </c>
      <c r="BG158">
        <v>2063</v>
      </c>
      <c r="BH158">
        <v>67216</v>
      </c>
      <c r="BI158">
        <v>8086</v>
      </c>
      <c r="BJ158">
        <v>63216</v>
      </c>
      <c r="BK158">
        <v>6981</v>
      </c>
      <c r="BL158">
        <v>4000</v>
      </c>
      <c r="BM158">
        <v>1105</v>
      </c>
      <c r="BN158">
        <v>47146</v>
      </c>
      <c r="BO158">
        <v>4457</v>
      </c>
      <c r="BP158">
        <v>20509</v>
      </c>
      <c r="BQ158">
        <v>3572</v>
      </c>
      <c r="BR158">
        <v>12878</v>
      </c>
      <c r="BS158">
        <v>2120</v>
      </c>
      <c r="BT158">
        <v>33457</v>
      </c>
      <c r="BU158">
        <v>1493</v>
      </c>
      <c r="BV158">
        <v>80533</v>
      </c>
      <c r="BW158">
        <v>10149</v>
      </c>
      <c r="BX158">
        <v>17354</v>
      </c>
      <c r="BY158">
        <v>603</v>
      </c>
      <c r="BZ158">
        <v>10033</v>
      </c>
      <c r="CA158">
        <v>247</v>
      </c>
      <c r="CB158">
        <v>23424</v>
      </c>
      <c r="CC158">
        <v>1246</v>
      </c>
      <c r="CD158">
        <v>10632</v>
      </c>
      <c r="CE158">
        <v>1429</v>
      </c>
      <c r="CF158">
        <v>16370</v>
      </c>
      <c r="CG158">
        <v>2965</v>
      </c>
      <c r="CH158">
        <v>17623</v>
      </c>
      <c r="CI158">
        <v>2649</v>
      </c>
      <c r="CJ158">
        <v>18366</v>
      </c>
      <c r="CK158">
        <v>1763</v>
      </c>
      <c r="CL158">
        <v>17542</v>
      </c>
      <c r="CM158">
        <v>1343</v>
      </c>
      <c r="CN158">
        <v>17354</v>
      </c>
      <c r="CO158">
        <v>603</v>
      </c>
      <c r="CP158">
        <v>12245</v>
      </c>
      <c r="CQ158">
        <v>119099</v>
      </c>
      <c r="CR158">
        <v>91932</v>
      </c>
      <c r="CS158">
        <v>41084</v>
      </c>
      <c r="CT158">
        <v>60973</v>
      </c>
      <c r="CU158">
        <v>62219</v>
      </c>
      <c r="CV158">
        <v>24973</v>
      </c>
      <c r="CW158">
        <v>29678</v>
      </c>
      <c r="CX158">
        <v>13095</v>
      </c>
      <c r="CY158">
        <v>13952</v>
      </c>
      <c r="CZ158">
        <v>4983</v>
      </c>
      <c r="DA158">
        <v>12726</v>
      </c>
      <c r="DB158">
        <v>5539</v>
      </c>
      <c r="DC158">
        <v>5863</v>
      </c>
      <c r="DD158">
        <v>1356</v>
      </c>
      <c r="DE158">
        <v>130</v>
      </c>
      <c r="DF158">
        <v>4769</v>
      </c>
      <c r="DG158">
        <v>3362</v>
      </c>
      <c r="DH158">
        <v>908</v>
      </c>
      <c r="DI158">
        <v>6644</v>
      </c>
      <c r="DJ158">
        <v>3003</v>
      </c>
      <c r="DK158">
        <v>1189</v>
      </c>
      <c r="DL158">
        <v>3478</v>
      </c>
      <c r="DM158">
        <v>14076</v>
      </c>
      <c r="DN158">
        <v>15725</v>
      </c>
      <c r="DO158">
        <v>5953</v>
      </c>
      <c r="DP158">
        <v>4380</v>
      </c>
      <c r="DQ158">
        <v>6048</v>
      </c>
      <c r="DR158">
        <v>1927</v>
      </c>
      <c r="DS158">
        <v>1307</v>
      </c>
      <c r="DT158">
        <v>4686</v>
      </c>
      <c r="DU158">
        <v>44853</v>
      </c>
      <c r="DV158">
        <v>23342</v>
      </c>
      <c r="DW158">
        <v>10289</v>
      </c>
      <c r="DX158">
        <v>2863</v>
      </c>
      <c r="DY158">
        <v>1139</v>
      </c>
      <c r="DZ158">
        <v>6662</v>
      </c>
      <c r="EA158">
        <v>695</v>
      </c>
      <c r="EB158">
        <v>4189</v>
      </c>
      <c r="EC158">
        <v>11986</v>
      </c>
      <c r="ED158">
        <v>2630</v>
      </c>
      <c r="EE158">
        <v>5593</v>
      </c>
      <c r="EF158">
        <v>16389</v>
      </c>
      <c r="EI158">
        <v>92488</v>
      </c>
      <c r="EJ158">
        <v>39043</v>
      </c>
      <c r="EK158">
        <v>1356</v>
      </c>
      <c r="EL158">
        <v>1578</v>
      </c>
      <c r="EM158">
        <v>1582</v>
      </c>
      <c r="EN158">
        <v>1355</v>
      </c>
      <c r="EO158">
        <v>1076</v>
      </c>
      <c r="EP158">
        <v>5814</v>
      </c>
      <c r="EQ158">
        <v>42934</v>
      </c>
      <c r="ER158">
        <v>44853</v>
      </c>
      <c r="ES158">
        <v>3040</v>
      </c>
      <c r="ET158">
        <v>15165</v>
      </c>
      <c r="EU158">
        <v>17923</v>
      </c>
      <c r="EV158">
        <v>6209</v>
      </c>
      <c r="EW158">
        <v>26648</v>
      </c>
      <c r="EX158">
        <v>44853</v>
      </c>
    </row>
    <row r="159" spans="1:154" x14ac:dyDescent="0.2">
      <c r="A159" t="s">
        <v>497</v>
      </c>
      <c r="B159" t="s">
        <v>467</v>
      </c>
      <c r="H159">
        <v>121960</v>
      </c>
      <c r="I159">
        <v>6204</v>
      </c>
      <c r="J159">
        <v>42269</v>
      </c>
      <c r="K159">
        <v>2855</v>
      </c>
      <c r="L159">
        <v>30872</v>
      </c>
      <c r="M159">
        <v>2215</v>
      </c>
      <c r="N159">
        <v>46576</v>
      </c>
      <c r="O159">
        <v>2324</v>
      </c>
      <c r="P159">
        <v>30899</v>
      </c>
      <c r="Q159">
        <v>934</v>
      </c>
      <c r="R159">
        <v>24559</v>
      </c>
      <c r="S159">
        <v>730</v>
      </c>
      <c r="T159">
        <v>84713</v>
      </c>
      <c r="U159">
        <v>4713</v>
      </c>
      <c r="V159">
        <v>387</v>
      </c>
      <c r="W159">
        <v>55</v>
      </c>
      <c r="X159">
        <v>2884</v>
      </c>
      <c r="Y159">
        <v>149</v>
      </c>
      <c r="Z159">
        <v>1851</v>
      </c>
      <c r="AA159">
        <v>296</v>
      </c>
      <c r="AB159">
        <v>7517</v>
      </c>
      <c r="AC159">
        <v>261</v>
      </c>
      <c r="AD159">
        <v>5353</v>
      </c>
      <c r="AE159">
        <v>654</v>
      </c>
      <c r="AF159">
        <v>23680</v>
      </c>
      <c r="AG159">
        <v>613</v>
      </c>
      <c r="AH159">
        <v>113727</v>
      </c>
      <c r="AI159">
        <v>5088</v>
      </c>
      <c r="AJ159">
        <v>8233</v>
      </c>
      <c r="AK159">
        <v>1116</v>
      </c>
      <c r="AL159">
        <v>3941</v>
      </c>
      <c r="AM159">
        <v>183</v>
      </c>
      <c r="AN159">
        <v>4292</v>
      </c>
      <c r="AO159">
        <v>933</v>
      </c>
      <c r="AP159">
        <v>55604</v>
      </c>
      <c r="AQ159">
        <v>3161</v>
      </c>
      <c r="AR159">
        <v>66356</v>
      </c>
      <c r="AS159">
        <v>3043</v>
      </c>
      <c r="AT159">
        <v>23738</v>
      </c>
      <c r="AU159">
        <v>822</v>
      </c>
      <c r="AV159">
        <v>98222</v>
      </c>
      <c r="AW159">
        <v>5382</v>
      </c>
      <c r="AX159">
        <v>13000</v>
      </c>
      <c r="AY159">
        <v>933</v>
      </c>
      <c r="AZ159">
        <v>26536</v>
      </c>
      <c r="BA159">
        <v>1929</v>
      </c>
      <c r="BB159">
        <v>21571</v>
      </c>
      <c r="BC159">
        <v>1361</v>
      </c>
      <c r="BD159">
        <v>24038</v>
      </c>
      <c r="BE159">
        <v>851</v>
      </c>
      <c r="BF159">
        <v>20865</v>
      </c>
      <c r="BG159">
        <v>2362</v>
      </c>
      <c r="BH159">
        <v>56593</v>
      </c>
      <c r="BI159">
        <v>3453</v>
      </c>
      <c r="BJ159">
        <v>51793</v>
      </c>
      <c r="BK159">
        <v>2980</v>
      </c>
      <c r="BL159">
        <v>4800</v>
      </c>
      <c r="BM159">
        <v>473</v>
      </c>
      <c r="BN159">
        <v>38992</v>
      </c>
      <c r="BO159">
        <v>2049</v>
      </c>
      <c r="BP159">
        <v>17888</v>
      </c>
      <c r="BQ159">
        <v>1441</v>
      </c>
      <c r="BR159">
        <v>20578</v>
      </c>
      <c r="BS159">
        <v>2325</v>
      </c>
      <c r="BT159">
        <v>25293</v>
      </c>
      <c r="BU159">
        <v>284</v>
      </c>
      <c r="BV159">
        <v>77458</v>
      </c>
      <c r="BW159">
        <v>5815</v>
      </c>
      <c r="BX159">
        <v>19209</v>
      </c>
      <c r="BY159">
        <v>105</v>
      </c>
      <c r="BZ159">
        <v>8247</v>
      </c>
      <c r="CA159">
        <v>53</v>
      </c>
      <c r="CB159">
        <v>17046</v>
      </c>
      <c r="CC159">
        <v>231</v>
      </c>
      <c r="CD159">
        <v>11522</v>
      </c>
      <c r="CE159">
        <v>846</v>
      </c>
      <c r="CF159">
        <v>19498</v>
      </c>
      <c r="CG159">
        <v>1811</v>
      </c>
      <c r="CH159">
        <v>18244</v>
      </c>
      <c r="CI159">
        <v>1427</v>
      </c>
      <c r="CJ159">
        <v>12376</v>
      </c>
      <c r="CK159">
        <v>948</v>
      </c>
      <c r="CL159">
        <v>15818</v>
      </c>
      <c r="CM159">
        <v>783</v>
      </c>
      <c r="CN159">
        <v>19209</v>
      </c>
      <c r="CO159">
        <v>105</v>
      </c>
      <c r="CP159">
        <v>6204</v>
      </c>
      <c r="CQ159">
        <v>115756</v>
      </c>
      <c r="CR159">
        <v>61379</v>
      </c>
      <c r="CS159">
        <v>67258</v>
      </c>
      <c r="CT159">
        <v>105074</v>
      </c>
      <c r="CU159">
        <v>10194</v>
      </c>
      <c r="CV159">
        <v>2769</v>
      </c>
      <c r="CW159">
        <v>4283</v>
      </c>
      <c r="CX159">
        <v>1258</v>
      </c>
      <c r="CY159">
        <v>2119</v>
      </c>
      <c r="CZ159">
        <v>381</v>
      </c>
      <c r="DA159">
        <v>2260</v>
      </c>
      <c r="DB159">
        <v>886</v>
      </c>
      <c r="DC159">
        <v>1532</v>
      </c>
      <c r="DD159">
        <v>244</v>
      </c>
      <c r="DE159">
        <v>132</v>
      </c>
      <c r="DF159">
        <v>2640</v>
      </c>
      <c r="DG159">
        <v>2157</v>
      </c>
      <c r="DH159">
        <v>914</v>
      </c>
      <c r="DI159">
        <v>4706</v>
      </c>
      <c r="DJ159">
        <v>4058</v>
      </c>
      <c r="DK159">
        <v>1178</v>
      </c>
      <c r="DL159">
        <v>3065</v>
      </c>
      <c r="DM159">
        <v>7248</v>
      </c>
      <c r="DN159">
        <v>17976</v>
      </c>
      <c r="DO159">
        <v>4072</v>
      </c>
      <c r="DP159">
        <v>2742</v>
      </c>
      <c r="DQ159">
        <v>4510</v>
      </c>
      <c r="DR159">
        <v>6472</v>
      </c>
      <c r="DS159">
        <v>4011</v>
      </c>
      <c r="DT159">
        <v>18720</v>
      </c>
      <c r="DU159">
        <v>60186</v>
      </c>
      <c r="DV159">
        <v>9335</v>
      </c>
      <c r="DW159">
        <v>2713</v>
      </c>
      <c r="DX159">
        <v>4673</v>
      </c>
      <c r="DY159">
        <v>1260</v>
      </c>
      <c r="DZ159">
        <v>17607</v>
      </c>
      <c r="EA159">
        <v>450</v>
      </c>
      <c r="EB159">
        <v>14425</v>
      </c>
      <c r="EC159">
        <v>28571</v>
      </c>
      <c r="ED159">
        <v>5690</v>
      </c>
      <c r="EE159">
        <v>16094</v>
      </c>
      <c r="EF159">
        <v>11766</v>
      </c>
      <c r="EI159">
        <v>47102</v>
      </c>
      <c r="EJ159">
        <v>72351</v>
      </c>
      <c r="EK159">
        <v>4726</v>
      </c>
      <c r="EL159">
        <v>3510</v>
      </c>
      <c r="EM159">
        <v>3450</v>
      </c>
      <c r="EN159">
        <v>4143</v>
      </c>
      <c r="EO159">
        <v>3504</v>
      </c>
      <c r="EP159">
        <v>16115</v>
      </c>
      <c r="EQ159">
        <v>49440</v>
      </c>
      <c r="ER159">
        <v>60186</v>
      </c>
      <c r="ES159">
        <v>23235</v>
      </c>
      <c r="ET159">
        <v>25706</v>
      </c>
      <c r="EU159">
        <v>9232</v>
      </c>
      <c r="EV159">
        <v>1413</v>
      </c>
      <c r="EW159">
        <v>11245</v>
      </c>
      <c r="EX159">
        <v>60186</v>
      </c>
    </row>
    <row r="160" spans="1:154" x14ac:dyDescent="0.2">
      <c r="A160" t="s">
        <v>498</v>
      </c>
      <c r="B160" t="s">
        <v>467</v>
      </c>
      <c r="H160">
        <v>126898</v>
      </c>
      <c r="I160">
        <v>6505</v>
      </c>
      <c r="J160">
        <v>29970</v>
      </c>
      <c r="K160">
        <v>1777</v>
      </c>
      <c r="L160">
        <v>21372</v>
      </c>
      <c r="M160">
        <v>1323</v>
      </c>
      <c r="N160">
        <v>48797</v>
      </c>
      <c r="O160">
        <v>3251</v>
      </c>
      <c r="P160">
        <v>45290</v>
      </c>
      <c r="Q160">
        <v>1212</v>
      </c>
      <c r="R160">
        <v>31765</v>
      </c>
      <c r="S160">
        <v>570</v>
      </c>
      <c r="T160">
        <v>80307</v>
      </c>
      <c r="U160">
        <v>4360</v>
      </c>
      <c r="V160">
        <v>114</v>
      </c>
      <c r="W160">
        <v>22</v>
      </c>
      <c r="X160">
        <v>2565</v>
      </c>
      <c r="Y160">
        <v>59</v>
      </c>
      <c r="Z160">
        <v>5924</v>
      </c>
      <c r="AA160">
        <v>1057</v>
      </c>
      <c r="AB160">
        <v>6163</v>
      </c>
      <c r="AC160">
        <v>377</v>
      </c>
      <c r="AD160">
        <v>8297</v>
      </c>
      <c r="AE160">
        <v>1417</v>
      </c>
      <c r="AF160">
        <v>30771</v>
      </c>
      <c r="AG160">
        <v>428</v>
      </c>
      <c r="AH160">
        <v>117126</v>
      </c>
      <c r="AI160">
        <v>5249</v>
      </c>
      <c r="AJ160">
        <v>9772</v>
      </c>
      <c r="AK160">
        <v>1256</v>
      </c>
      <c r="AL160">
        <v>5086</v>
      </c>
      <c r="AM160">
        <v>309</v>
      </c>
      <c r="AN160">
        <v>4686</v>
      </c>
      <c r="AO160">
        <v>947</v>
      </c>
      <c r="AP160">
        <v>58366</v>
      </c>
      <c r="AQ160">
        <v>3656</v>
      </c>
      <c r="AR160">
        <v>68532</v>
      </c>
      <c r="AS160">
        <v>2849</v>
      </c>
      <c r="AT160">
        <v>22526</v>
      </c>
      <c r="AU160">
        <v>866</v>
      </c>
      <c r="AV160">
        <v>104372</v>
      </c>
      <c r="AW160">
        <v>5639</v>
      </c>
      <c r="AX160">
        <v>8550</v>
      </c>
      <c r="AY160">
        <v>759</v>
      </c>
      <c r="AZ160">
        <v>23714</v>
      </c>
      <c r="BA160">
        <v>1888</v>
      </c>
      <c r="BB160">
        <v>21977</v>
      </c>
      <c r="BC160">
        <v>1184</v>
      </c>
      <c r="BD160">
        <v>29908</v>
      </c>
      <c r="BE160">
        <v>511</v>
      </c>
      <c r="BF160">
        <v>16750</v>
      </c>
      <c r="BG160">
        <v>1585</v>
      </c>
      <c r="BH160">
        <v>54983</v>
      </c>
      <c r="BI160">
        <v>3927</v>
      </c>
      <c r="BJ160">
        <v>51124</v>
      </c>
      <c r="BK160">
        <v>3310</v>
      </c>
      <c r="BL160">
        <v>3859</v>
      </c>
      <c r="BM160">
        <v>617</v>
      </c>
      <c r="BN160">
        <v>39372</v>
      </c>
      <c r="BO160">
        <v>2403</v>
      </c>
      <c r="BP160">
        <v>15838</v>
      </c>
      <c r="BQ160">
        <v>1330</v>
      </c>
      <c r="BR160">
        <v>16523</v>
      </c>
      <c r="BS160">
        <v>1779</v>
      </c>
      <c r="BT160">
        <v>31857</v>
      </c>
      <c r="BU160">
        <v>948</v>
      </c>
      <c r="BV160">
        <v>71733</v>
      </c>
      <c r="BW160">
        <v>5512</v>
      </c>
      <c r="BX160">
        <v>23308</v>
      </c>
      <c r="BY160">
        <v>45</v>
      </c>
      <c r="BZ160">
        <v>10972</v>
      </c>
      <c r="CA160">
        <v>315</v>
      </c>
      <c r="CB160">
        <v>20885</v>
      </c>
      <c r="CC160">
        <v>633</v>
      </c>
      <c r="CD160">
        <v>10892</v>
      </c>
      <c r="CE160">
        <v>1215</v>
      </c>
      <c r="CF160">
        <v>16285</v>
      </c>
      <c r="CG160">
        <v>1692</v>
      </c>
      <c r="CH160">
        <v>14363</v>
      </c>
      <c r="CI160">
        <v>1013</v>
      </c>
      <c r="CJ160">
        <v>13899</v>
      </c>
      <c r="CK160">
        <v>902</v>
      </c>
      <c r="CL160">
        <v>16294</v>
      </c>
      <c r="CM160">
        <v>690</v>
      </c>
      <c r="CN160">
        <v>23308</v>
      </c>
      <c r="CO160">
        <v>45</v>
      </c>
      <c r="CP160">
        <v>6505</v>
      </c>
      <c r="CQ160">
        <v>120393</v>
      </c>
      <c r="CR160">
        <v>76801</v>
      </c>
      <c r="CS160">
        <v>61476</v>
      </c>
      <c r="CT160">
        <v>107077</v>
      </c>
      <c r="CU160">
        <v>12744</v>
      </c>
      <c r="CV160">
        <v>4839</v>
      </c>
      <c r="CW160">
        <v>5704</v>
      </c>
      <c r="CX160">
        <v>2081</v>
      </c>
      <c r="CY160">
        <v>3094</v>
      </c>
      <c r="CZ160">
        <v>1119</v>
      </c>
      <c r="DA160">
        <v>1647</v>
      </c>
      <c r="DB160">
        <v>750</v>
      </c>
      <c r="DC160">
        <v>2299</v>
      </c>
      <c r="DD160">
        <v>889</v>
      </c>
      <c r="DE160">
        <v>128</v>
      </c>
      <c r="DF160">
        <v>2538</v>
      </c>
      <c r="DG160">
        <v>1647</v>
      </c>
      <c r="DH160">
        <v>890</v>
      </c>
      <c r="DI160">
        <v>5577</v>
      </c>
      <c r="DJ160">
        <v>3161</v>
      </c>
      <c r="DK160">
        <v>625</v>
      </c>
      <c r="DL160">
        <v>3046</v>
      </c>
      <c r="DM160">
        <v>7428</v>
      </c>
      <c r="DN160">
        <v>18323</v>
      </c>
      <c r="DO160">
        <v>3978</v>
      </c>
      <c r="DP160">
        <v>2999</v>
      </c>
      <c r="DQ160">
        <v>5691</v>
      </c>
      <c r="DR160">
        <v>4411</v>
      </c>
      <c r="DS160">
        <v>2760</v>
      </c>
      <c r="DT160">
        <v>11627</v>
      </c>
      <c r="DU160">
        <v>52077</v>
      </c>
      <c r="DV160">
        <v>14714</v>
      </c>
      <c r="DW160">
        <v>6022</v>
      </c>
      <c r="DX160">
        <v>2958</v>
      </c>
      <c r="DY160">
        <v>1346</v>
      </c>
      <c r="DZ160">
        <v>11259</v>
      </c>
      <c r="EA160">
        <v>766</v>
      </c>
      <c r="EB160">
        <v>8116</v>
      </c>
      <c r="EC160">
        <v>23146</v>
      </c>
      <c r="ED160">
        <v>2847</v>
      </c>
      <c r="EE160">
        <v>13316</v>
      </c>
      <c r="EF160">
        <v>13175</v>
      </c>
      <c r="EI160">
        <v>77828</v>
      </c>
      <c r="EJ160">
        <v>46058</v>
      </c>
      <c r="EK160">
        <v>2190</v>
      </c>
      <c r="EL160">
        <v>2266</v>
      </c>
      <c r="EM160">
        <v>2416</v>
      </c>
      <c r="EN160">
        <v>2599</v>
      </c>
      <c r="EO160">
        <v>1819</v>
      </c>
      <c r="EP160">
        <v>10603</v>
      </c>
      <c r="EQ160">
        <v>43028</v>
      </c>
      <c r="ER160">
        <v>52077</v>
      </c>
      <c r="ES160">
        <v>11863</v>
      </c>
      <c r="ET160">
        <v>21526</v>
      </c>
      <c r="EU160">
        <v>13827</v>
      </c>
      <c r="EV160">
        <v>3389</v>
      </c>
      <c r="EW160">
        <v>18688</v>
      </c>
      <c r="EX160">
        <v>52077</v>
      </c>
    </row>
    <row r="161" spans="1:154" x14ac:dyDescent="0.2">
      <c r="A161" t="s">
        <v>499</v>
      </c>
      <c r="B161" t="s">
        <v>467</v>
      </c>
      <c r="H161">
        <v>121380</v>
      </c>
      <c r="I161">
        <v>7090</v>
      </c>
      <c r="J161">
        <v>33875</v>
      </c>
      <c r="K161">
        <v>2284</v>
      </c>
      <c r="L161">
        <v>23687</v>
      </c>
      <c r="M161">
        <v>1634</v>
      </c>
      <c r="N161">
        <v>50897</v>
      </c>
      <c r="O161">
        <v>3189</v>
      </c>
      <c r="P161">
        <v>36031</v>
      </c>
      <c r="Q161">
        <v>1567</v>
      </c>
      <c r="R161">
        <v>19422</v>
      </c>
      <c r="S161">
        <v>657</v>
      </c>
      <c r="T161">
        <v>89731</v>
      </c>
      <c r="U161">
        <v>4721</v>
      </c>
      <c r="V161">
        <v>513</v>
      </c>
      <c r="W161">
        <v>40</v>
      </c>
      <c r="X161">
        <v>1146</v>
      </c>
      <c r="Y161">
        <v>71</v>
      </c>
      <c r="Z161">
        <v>3899</v>
      </c>
      <c r="AA161">
        <v>1090</v>
      </c>
      <c r="AB161">
        <v>6600</v>
      </c>
      <c r="AC161">
        <v>494</v>
      </c>
      <c r="AD161">
        <v>6715</v>
      </c>
      <c r="AE161">
        <v>1616</v>
      </c>
      <c r="AF161">
        <v>18973</v>
      </c>
      <c r="AG161">
        <v>652</v>
      </c>
      <c r="AH161">
        <v>111522</v>
      </c>
      <c r="AI161">
        <v>5064</v>
      </c>
      <c r="AJ161">
        <v>9858</v>
      </c>
      <c r="AK161">
        <v>2026</v>
      </c>
      <c r="AL161">
        <v>4413</v>
      </c>
      <c r="AM161">
        <v>309</v>
      </c>
      <c r="AN161">
        <v>5445</v>
      </c>
      <c r="AO161">
        <v>1717</v>
      </c>
      <c r="AP161">
        <v>54828</v>
      </c>
      <c r="AQ161">
        <v>4117</v>
      </c>
      <c r="AR161">
        <v>66552</v>
      </c>
      <c r="AS161">
        <v>2973</v>
      </c>
      <c r="AT161">
        <v>19670</v>
      </c>
      <c r="AU161">
        <v>594</v>
      </c>
      <c r="AV161">
        <v>101710</v>
      </c>
      <c r="AW161">
        <v>6496</v>
      </c>
      <c r="AX161">
        <v>10424</v>
      </c>
      <c r="AY161">
        <v>936</v>
      </c>
      <c r="AZ161">
        <v>28577</v>
      </c>
      <c r="BA161">
        <v>2205</v>
      </c>
      <c r="BB161">
        <v>22719</v>
      </c>
      <c r="BC161">
        <v>1096</v>
      </c>
      <c r="BD161">
        <v>21642</v>
      </c>
      <c r="BE161">
        <v>575</v>
      </c>
      <c r="BF161">
        <v>18531</v>
      </c>
      <c r="BG161">
        <v>1660</v>
      </c>
      <c r="BH161">
        <v>56096</v>
      </c>
      <c r="BI161">
        <v>3968</v>
      </c>
      <c r="BJ161">
        <v>52854</v>
      </c>
      <c r="BK161">
        <v>3620</v>
      </c>
      <c r="BL161">
        <v>3242</v>
      </c>
      <c r="BM161">
        <v>348</v>
      </c>
      <c r="BN161">
        <v>42390</v>
      </c>
      <c r="BO161">
        <v>2699</v>
      </c>
      <c r="BP161">
        <v>14143</v>
      </c>
      <c r="BQ161">
        <v>1362</v>
      </c>
      <c r="BR161">
        <v>18094</v>
      </c>
      <c r="BS161">
        <v>1567</v>
      </c>
      <c r="BT161">
        <v>29445</v>
      </c>
      <c r="BU161">
        <v>1259</v>
      </c>
      <c r="BV161">
        <v>74627</v>
      </c>
      <c r="BW161">
        <v>5628</v>
      </c>
      <c r="BX161">
        <v>17308</v>
      </c>
      <c r="BY161">
        <v>203</v>
      </c>
      <c r="BZ161">
        <v>8258</v>
      </c>
      <c r="CA161">
        <v>341</v>
      </c>
      <c r="CB161">
        <v>21187</v>
      </c>
      <c r="CC161">
        <v>918</v>
      </c>
      <c r="CD161">
        <v>8573</v>
      </c>
      <c r="CE161">
        <v>1019</v>
      </c>
      <c r="CF161">
        <v>17530</v>
      </c>
      <c r="CG161">
        <v>1368</v>
      </c>
      <c r="CH161">
        <v>18051</v>
      </c>
      <c r="CI161">
        <v>1411</v>
      </c>
      <c r="CJ161">
        <v>14395</v>
      </c>
      <c r="CK161">
        <v>927</v>
      </c>
      <c r="CL161">
        <v>16078</v>
      </c>
      <c r="CM161">
        <v>903</v>
      </c>
      <c r="CN161">
        <v>17308</v>
      </c>
      <c r="CO161">
        <v>203</v>
      </c>
      <c r="CP161">
        <v>7090</v>
      </c>
      <c r="CQ161">
        <v>114290</v>
      </c>
      <c r="CR161">
        <v>66209</v>
      </c>
      <c r="CS161">
        <v>61428</v>
      </c>
      <c r="CT161">
        <v>105238</v>
      </c>
      <c r="CU161">
        <v>10392</v>
      </c>
      <c r="CV161">
        <v>5072</v>
      </c>
      <c r="CW161">
        <v>4787</v>
      </c>
      <c r="CX161">
        <v>2677</v>
      </c>
      <c r="CY161">
        <v>1677</v>
      </c>
      <c r="CZ161">
        <v>540</v>
      </c>
      <c r="DA161">
        <v>903</v>
      </c>
      <c r="DB161">
        <v>506</v>
      </c>
      <c r="DC161">
        <v>3025</v>
      </c>
      <c r="DD161">
        <v>1349</v>
      </c>
      <c r="DE161">
        <v>179</v>
      </c>
      <c r="DF161">
        <v>2504</v>
      </c>
      <c r="DG161">
        <v>3073</v>
      </c>
      <c r="DH161">
        <v>1154</v>
      </c>
      <c r="DI161">
        <v>5708</v>
      </c>
      <c r="DJ161">
        <v>4600</v>
      </c>
      <c r="DK161">
        <v>796</v>
      </c>
      <c r="DL161">
        <v>2866</v>
      </c>
      <c r="DM161">
        <v>5619</v>
      </c>
      <c r="DN161">
        <v>18481</v>
      </c>
      <c r="DO161">
        <v>3752</v>
      </c>
      <c r="DP161">
        <v>2585</v>
      </c>
      <c r="DQ161">
        <v>5728</v>
      </c>
      <c r="DR161">
        <v>4801</v>
      </c>
      <c r="DS161">
        <v>2560</v>
      </c>
      <c r="DT161">
        <v>14179</v>
      </c>
      <c r="DU161">
        <v>51562</v>
      </c>
      <c r="DV161">
        <v>11711</v>
      </c>
      <c r="DW161">
        <v>4031</v>
      </c>
      <c r="DX161">
        <v>3581</v>
      </c>
      <c r="DY161">
        <v>1170</v>
      </c>
      <c r="DZ161">
        <v>11496</v>
      </c>
      <c r="EA161">
        <v>655</v>
      </c>
      <c r="EB161">
        <v>8091</v>
      </c>
      <c r="EC161">
        <v>24774</v>
      </c>
      <c r="ED161">
        <v>5487</v>
      </c>
      <c r="EE161">
        <v>11215</v>
      </c>
      <c r="EF161">
        <v>13949</v>
      </c>
      <c r="EI161">
        <v>66177</v>
      </c>
      <c r="EJ161">
        <v>54892</v>
      </c>
      <c r="EK161">
        <v>3104</v>
      </c>
      <c r="EL161">
        <v>2159</v>
      </c>
      <c r="EM161">
        <v>2219</v>
      </c>
      <c r="EN161">
        <v>2718</v>
      </c>
      <c r="EO161">
        <v>1655</v>
      </c>
      <c r="EP161">
        <v>10979</v>
      </c>
      <c r="EQ161">
        <v>45055</v>
      </c>
      <c r="ER161">
        <v>51562</v>
      </c>
      <c r="ES161">
        <v>12818</v>
      </c>
      <c r="ET161">
        <v>21250</v>
      </c>
      <c r="EU161">
        <v>13556</v>
      </c>
      <c r="EV161">
        <v>2914</v>
      </c>
      <c r="EW161">
        <v>17494</v>
      </c>
      <c r="EX161">
        <v>51562</v>
      </c>
    </row>
    <row r="162" spans="1:154" x14ac:dyDescent="0.2">
      <c r="A162" t="s">
        <v>500</v>
      </c>
      <c r="B162" t="s">
        <v>467</v>
      </c>
      <c r="H162">
        <v>113076</v>
      </c>
      <c r="I162">
        <v>10717</v>
      </c>
      <c r="J162">
        <v>27503</v>
      </c>
      <c r="K162">
        <v>3872</v>
      </c>
      <c r="L162">
        <v>21071</v>
      </c>
      <c r="M162">
        <v>2895</v>
      </c>
      <c r="N162">
        <v>38205</v>
      </c>
      <c r="O162">
        <v>5748</v>
      </c>
      <c r="P162">
        <v>46737</v>
      </c>
      <c r="Q162">
        <v>753</v>
      </c>
      <c r="R162">
        <v>55953</v>
      </c>
      <c r="S162">
        <v>1685</v>
      </c>
      <c r="T162">
        <v>28984</v>
      </c>
      <c r="U162">
        <v>1911</v>
      </c>
      <c r="V162">
        <v>1011</v>
      </c>
      <c r="W162">
        <v>559</v>
      </c>
      <c r="X162">
        <v>4686</v>
      </c>
      <c r="Y162">
        <v>247</v>
      </c>
      <c r="Z162">
        <v>13923</v>
      </c>
      <c r="AA162">
        <v>5097</v>
      </c>
      <c r="AB162">
        <v>8516</v>
      </c>
      <c r="AC162">
        <v>1218</v>
      </c>
      <c r="AD162">
        <v>21045</v>
      </c>
      <c r="AE162">
        <v>7224</v>
      </c>
      <c r="AF162">
        <v>53936</v>
      </c>
      <c r="AG162">
        <v>1288</v>
      </c>
      <c r="AH162">
        <v>96110</v>
      </c>
      <c r="AI162">
        <v>4532</v>
      </c>
      <c r="AJ162">
        <v>16966</v>
      </c>
      <c r="AK162">
        <v>6185</v>
      </c>
      <c r="AL162">
        <v>6410</v>
      </c>
      <c r="AM162">
        <v>926</v>
      </c>
      <c r="AN162">
        <v>10556</v>
      </c>
      <c r="AO162">
        <v>5259</v>
      </c>
      <c r="AP162">
        <v>56010</v>
      </c>
      <c r="AQ162">
        <v>6127</v>
      </c>
      <c r="AR162">
        <v>57066</v>
      </c>
      <c r="AS162">
        <v>4590</v>
      </c>
      <c r="AT162">
        <v>15437</v>
      </c>
      <c r="AU162">
        <v>1233</v>
      </c>
      <c r="AV162">
        <v>97639</v>
      </c>
      <c r="AW162">
        <v>9484</v>
      </c>
      <c r="AX162">
        <v>10918</v>
      </c>
      <c r="AY162">
        <v>3193</v>
      </c>
      <c r="AZ162">
        <v>14375</v>
      </c>
      <c r="BA162">
        <v>1986</v>
      </c>
      <c r="BB162">
        <v>13305</v>
      </c>
      <c r="BC162">
        <v>978</v>
      </c>
      <c r="BD162">
        <v>41231</v>
      </c>
      <c r="BE162">
        <v>685</v>
      </c>
      <c r="BF162">
        <v>13079</v>
      </c>
      <c r="BG162">
        <v>1726</v>
      </c>
      <c r="BH162">
        <v>64602</v>
      </c>
      <c r="BI162">
        <v>5854</v>
      </c>
      <c r="BJ162">
        <v>61630</v>
      </c>
      <c r="BK162">
        <v>5334</v>
      </c>
      <c r="BL162">
        <v>2972</v>
      </c>
      <c r="BM162">
        <v>520</v>
      </c>
      <c r="BN162">
        <v>50159</v>
      </c>
      <c r="BO162">
        <v>3743</v>
      </c>
      <c r="BP162">
        <v>15899</v>
      </c>
      <c r="BQ162">
        <v>2556</v>
      </c>
      <c r="BR162">
        <v>11623</v>
      </c>
      <c r="BS162">
        <v>1281</v>
      </c>
      <c r="BT162">
        <v>23538</v>
      </c>
      <c r="BU162">
        <v>3019</v>
      </c>
      <c r="BV162">
        <v>77681</v>
      </c>
      <c r="BW162">
        <v>7580</v>
      </c>
      <c r="BX162">
        <v>11857</v>
      </c>
      <c r="BY162">
        <v>118</v>
      </c>
      <c r="BZ162">
        <v>9139</v>
      </c>
      <c r="CA162">
        <v>555</v>
      </c>
      <c r="CB162">
        <v>14399</v>
      </c>
      <c r="CC162">
        <v>2464</v>
      </c>
      <c r="CD162">
        <v>9709</v>
      </c>
      <c r="CE162">
        <v>856</v>
      </c>
      <c r="CF162">
        <v>28031</v>
      </c>
      <c r="CG162">
        <v>1977</v>
      </c>
      <c r="CH162">
        <v>18216</v>
      </c>
      <c r="CI162">
        <v>2387</v>
      </c>
      <c r="CJ162">
        <v>10598</v>
      </c>
      <c r="CK162">
        <v>1369</v>
      </c>
      <c r="CL162">
        <v>11127</v>
      </c>
      <c r="CM162">
        <v>991</v>
      </c>
      <c r="CN162">
        <v>11857</v>
      </c>
      <c r="CO162">
        <v>118</v>
      </c>
      <c r="CP162">
        <v>10717</v>
      </c>
      <c r="CQ162">
        <v>102359</v>
      </c>
      <c r="CR162">
        <v>72517</v>
      </c>
      <c r="CS162">
        <v>38948</v>
      </c>
      <c r="CT162">
        <v>88142</v>
      </c>
      <c r="CU162">
        <v>20657</v>
      </c>
      <c r="CV162">
        <v>9213</v>
      </c>
      <c r="CW162">
        <v>13785</v>
      </c>
      <c r="CX162">
        <v>7297</v>
      </c>
      <c r="CY162">
        <v>3355</v>
      </c>
      <c r="CZ162">
        <v>810</v>
      </c>
      <c r="DA162">
        <v>2299</v>
      </c>
      <c r="DB162">
        <v>808</v>
      </c>
      <c r="DC162">
        <v>1218</v>
      </c>
      <c r="DD162">
        <v>298</v>
      </c>
      <c r="DE162">
        <v>103</v>
      </c>
      <c r="DF162">
        <v>4440</v>
      </c>
      <c r="DG162">
        <v>3868</v>
      </c>
      <c r="DH162">
        <v>1054</v>
      </c>
      <c r="DI162">
        <v>4291</v>
      </c>
      <c r="DJ162">
        <v>3275</v>
      </c>
      <c r="DK162">
        <v>1403</v>
      </c>
      <c r="DL162">
        <v>4428</v>
      </c>
      <c r="DM162">
        <v>12743</v>
      </c>
      <c r="DN162">
        <v>17339</v>
      </c>
      <c r="DO162">
        <v>4988</v>
      </c>
      <c r="DP162">
        <v>2544</v>
      </c>
      <c r="DQ162">
        <v>4017</v>
      </c>
      <c r="DR162">
        <v>2649</v>
      </c>
      <c r="DS162">
        <v>2054</v>
      </c>
      <c r="DT162">
        <v>8190</v>
      </c>
      <c r="DU162">
        <v>55603</v>
      </c>
      <c r="DV162">
        <v>13229</v>
      </c>
      <c r="DW162">
        <v>4719</v>
      </c>
      <c r="DX162">
        <v>5713</v>
      </c>
      <c r="DY162">
        <v>761</v>
      </c>
      <c r="DZ162">
        <v>16026</v>
      </c>
      <c r="EA162">
        <v>347</v>
      </c>
      <c r="EB162">
        <v>12471</v>
      </c>
      <c r="EC162">
        <v>20635</v>
      </c>
      <c r="ED162">
        <v>3483</v>
      </c>
      <c r="EE162">
        <v>12319</v>
      </c>
      <c r="EF162">
        <v>10711</v>
      </c>
      <c r="EI162">
        <v>49696</v>
      </c>
      <c r="EJ162">
        <v>62619</v>
      </c>
      <c r="EK162">
        <v>3816</v>
      </c>
      <c r="EL162">
        <v>4044</v>
      </c>
      <c r="EM162">
        <v>4125</v>
      </c>
      <c r="EN162">
        <v>3708</v>
      </c>
      <c r="EO162">
        <v>2690</v>
      </c>
      <c r="EP162">
        <v>12140</v>
      </c>
      <c r="EQ162">
        <v>48908</v>
      </c>
      <c r="ER162">
        <v>55603</v>
      </c>
      <c r="ES162">
        <v>11548</v>
      </c>
      <c r="ET162">
        <v>26537</v>
      </c>
      <c r="EU162">
        <v>14526</v>
      </c>
      <c r="EV162">
        <v>2066</v>
      </c>
      <c r="EW162">
        <v>17518</v>
      </c>
      <c r="EX162">
        <v>55603</v>
      </c>
    </row>
    <row r="163" spans="1:154" x14ac:dyDescent="0.2">
      <c r="A163" t="s">
        <v>501</v>
      </c>
      <c r="B163" t="s">
        <v>467</v>
      </c>
      <c r="H163">
        <v>82655</v>
      </c>
      <c r="I163">
        <v>3014</v>
      </c>
      <c r="J163">
        <v>7524</v>
      </c>
      <c r="K163">
        <v>508</v>
      </c>
      <c r="L163">
        <v>5470</v>
      </c>
      <c r="M163">
        <v>354</v>
      </c>
      <c r="N163">
        <v>25128</v>
      </c>
      <c r="O163">
        <v>1435</v>
      </c>
      <c r="P163">
        <v>49805</v>
      </c>
      <c r="Q163">
        <v>1045</v>
      </c>
      <c r="R163">
        <v>55973</v>
      </c>
      <c r="S163">
        <v>1825</v>
      </c>
      <c r="T163">
        <v>13940</v>
      </c>
      <c r="U163">
        <v>491</v>
      </c>
      <c r="V163">
        <v>118</v>
      </c>
      <c r="W163">
        <v>37</v>
      </c>
      <c r="X163">
        <v>6093</v>
      </c>
      <c r="Y163">
        <v>295</v>
      </c>
      <c r="Z163">
        <v>1189</v>
      </c>
      <c r="AA163">
        <v>202</v>
      </c>
      <c r="AB163">
        <v>5336</v>
      </c>
      <c r="AC163">
        <v>164</v>
      </c>
      <c r="AD163">
        <v>3861</v>
      </c>
      <c r="AE163">
        <v>226</v>
      </c>
      <c r="AF163">
        <v>54868</v>
      </c>
      <c r="AG163">
        <v>1725</v>
      </c>
      <c r="AH163">
        <v>73077</v>
      </c>
      <c r="AI163">
        <v>2341</v>
      </c>
      <c r="AJ163">
        <v>9578</v>
      </c>
      <c r="AK163">
        <v>673</v>
      </c>
      <c r="AL163">
        <v>6434</v>
      </c>
      <c r="AM163">
        <v>238</v>
      </c>
      <c r="AN163">
        <v>3144</v>
      </c>
      <c r="AO163">
        <v>435</v>
      </c>
      <c r="AP163">
        <v>40925</v>
      </c>
      <c r="AQ163">
        <v>1605</v>
      </c>
      <c r="AR163">
        <v>41730</v>
      </c>
      <c r="AS163">
        <v>1409</v>
      </c>
      <c r="AT163">
        <v>9235</v>
      </c>
      <c r="AU163">
        <v>207</v>
      </c>
      <c r="AV163">
        <v>73420</v>
      </c>
      <c r="AW163">
        <v>2807</v>
      </c>
      <c r="AX163">
        <v>4095</v>
      </c>
      <c r="AY163">
        <v>417</v>
      </c>
      <c r="AZ163">
        <v>14009</v>
      </c>
      <c r="BA163">
        <v>780</v>
      </c>
      <c r="BB163">
        <v>15483</v>
      </c>
      <c r="BC163">
        <v>611</v>
      </c>
      <c r="BD163">
        <v>24424</v>
      </c>
      <c r="BE163">
        <v>546</v>
      </c>
      <c r="BF163">
        <v>7852</v>
      </c>
      <c r="BG163">
        <v>767</v>
      </c>
      <c r="BH163">
        <v>38867</v>
      </c>
      <c r="BI163">
        <v>1651</v>
      </c>
      <c r="BJ163">
        <v>37979</v>
      </c>
      <c r="BK163">
        <v>1580</v>
      </c>
      <c r="BL163">
        <v>888</v>
      </c>
      <c r="BM163">
        <v>71</v>
      </c>
      <c r="BN163">
        <v>30034</v>
      </c>
      <c r="BO163">
        <v>1174</v>
      </c>
      <c r="BP163">
        <v>9721</v>
      </c>
      <c r="BQ163">
        <v>470</v>
      </c>
      <c r="BR163">
        <v>6964</v>
      </c>
      <c r="BS163">
        <v>774</v>
      </c>
      <c r="BT163">
        <v>18709</v>
      </c>
      <c r="BU163">
        <v>513</v>
      </c>
      <c r="BV163">
        <v>46719</v>
      </c>
      <c r="BW163">
        <v>2418</v>
      </c>
      <c r="BX163">
        <v>17227</v>
      </c>
      <c r="BY163">
        <v>83</v>
      </c>
      <c r="BZ163">
        <v>5896</v>
      </c>
      <c r="CA163">
        <v>82</v>
      </c>
      <c r="CB163">
        <v>12813</v>
      </c>
      <c r="CC163">
        <v>431</v>
      </c>
      <c r="CD163">
        <v>5935</v>
      </c>
      <c r="CE163">
        <v>147</v>
      </c>
      <c r="CF163">
        <v>8307</v>
      </c>
      <c r="CG163">
        <v>705</v>
      </c>
      <c r="CH163">
        <v>10614</v>
      </c>
      <c r="CI163">
        <v>540</v>
      </c>
      <c r="CJ163">
        <v>10496</v>
      </c>
      <c r="CK163">
        <v>651</v>
      </c>
      <c r="CL163">
        <v>11367</v>
      </c>
      <c r="CM163">
        <v>375</v>
      </c>
      <c r="CN163">
        <v>17227</v>
      </c>
      <c r="CO163">
        <v>83</v>
      </c>
      <c r="CP163">
        <v>3014</v>
      </c>
      <c r="CQ163">
        <v>79641</v>
      </c>
      <c r="CR163">
        <v>64787</v>
      </c>
      <c r="CS163">
        <v>28413</v>
      </c>
      <c r="CT163">
        <v>66464</v>
      </c>
      <c r="CU163">
        <v>11434</v>
      </c>
      <c r="CV163">
        <v>3881</v>
      </c>
      <c r="CW163">
        <v>2204</v>
      </c>
      <c r="CX163">
        <v>722</v>
      </c>
      <c r="CY163">
        <v>3454</v>
      </c>
      <c r="CZ163">
        <v>1047</v>
      </c>
      <c r="DA163">
        <v>2695</v>
      </c>
      <c r="DB163">
        <v>964</v>
      </c>
      <c r="DC163">
        <v>3081</v>
      </c>
      <c r="DD163">
        <v>1148</v>
      </c>
      <c r="DE163">
        <v>153</v>
      </c>
      <c r="DF163">
        <v>2939</v>
      </c>
      <c r="DG163">
        <v>2751</v>
      </c>
      <c r="DH163">
        <v>868</v>
      </c>
      <c r="DI163">
        <v>4558</v>
      </c>
      <c r="DJ163">
        <v>2973</v>
      </c>
      <c r="DK163">
        <v>653</v>
      </c>
      <c r="DL163">
        <v>2886</v>
      </c>
      <c r="DM163">
        <v>4802</v>
      </c>
      <c r="DN163">
        <v>11554</v>
      </c>
      <c r="DO163">
        <v>2643</v>
      </c>
      <c r="DP163">
        <v>1776</v>
      </c>
      <c r="DQ163">
        <v>3510</v>
      </c>
      <c r="DR163">
        <v>1257</v>
      </c>
      <c r="DS163">
        <v>775</v>
      </c>
      <c r="DT163">
        <v>1748</v>
      </c>
      <c r="DU163">
        <v>32376</v>
      </c>
      <c r="DV163">
        <v>17437</v>
      </c>
      <c r="DW163">
        <v>6383</v>
      </c>
      <c r="DX163">
        <v>1618</v>
      </c>
      <c r="DY163">
        <v>481</v>
      </c>
      <c r="DZ163">
        <v>5180</v>
      </c>
      <c r="EA163">
        <v>386</v>
      </c>
      <c r="EB163">
        <v>3695</v>
      </c>
      <c r="EC163">
        <v>8141</v>
      </c>
      <c r="ED163">
        <v>1324</v>
      </c>
      <c r="EE163">
        <v>4919</v>
      </c>
      <c r="EF163">
        <v>9346</v>
      </c>
      <c r="EI163">
        <v>68307</v>
      </c>
      <c r="EJ163">
        <v>14282</v>
      </c>
      <c r="EK163">
        <v>498</v>
      </c>
      <c r="EL163">
        <v>925</v>
      </c>
      <c r="EM163">
        <v>867</v>
      </c>
      <c r="EN163">
        <v>912</v>
      </c>
      <c r="EO163">
        <v>367</v>
      </c>
      <c r="EP163">
        <v>3037</v>
      </c>
      <c r="EQ163">
        <v>29164</v>
      </c>
      <c r="ER163">
        <v>32376</v>
      </c>
      <c r="ES163">
        <v>1563</v>
      </c>
      <c r="ET163">
        <v>10584</v>
      </c>
      <c r="EU163">
        <v>12756</v>
      </c>
      <c r="EV163">
        <v>5141</v>
      </c>
      <c r="EW163">
        <v>20229</v>
      </c>
      <c r="EX163">
        <v>32376</v>
      </c>
    </row>
    <row r="164" spans="1:154" x14ac:dyDescent="0.2">
      <c r="A164" t="s">
        <v>502</v>
      </c>
      <c r="B164" t="s">
        <v>467</v>
      </c>
      <c r="H164">
        <v>45282</v>
      </c>
      <c r="I164">
        <v>1307</v>
      </c>
      <c r="J164">
        <v>3053</v>
      </c>
      <c r="K164">
        <v>279</v>
      </c>
      <c r="L164">
        <v>2482</v>
      </c>
      <c r="M164">
        <v>279</v>
      </c>
      <c r="N164">
        <v>11945</v>
      </c>
      <c r="O164">
        <v>630</v>
      </c>
      <c r="P164">
        <v>30216</v>
      </c>
      <c r="Q164">
        <v>398</v>
      </c>
      <c r="R164">
        <v>37462</v>
      </c>
      <c r="S164">
        <v>954</v>
      </c>
      <c r="T164">
        <v>2447</v>
      </c>
      <c r="U164">
        <v>71</v>
      </c>
      <c r="V164">
        <v>99</v>
      </c>
      <c r="W164">
        <v>0</v>
      </c>
      <c r="X164">
        <v>1669</v>
      </c>
      <c r="Y164">
        <v>53</v>
      </c>
      <c r="Z164">
        <v>422</v>
      </c>
      <c r="AA164">
        <v>140</v>
      </c>
      <c r="AB164">
        <v>3176</v>
      </c>
      <c r="AC164">
        <v>89</v>
      </c>
      <c r="AD164">
        <v>2188</v>
      </c>
      <c r="AE164">
        <v>255</v>
      </c>
      <c r="AF164">
        <v>36952</v>
      </c>
      <c r="AG164">
        <v>928</v>
      </c>
      <c r="AH164">
        <v>43046</v>
      </c>
      <c r="AI164">
        <v>1043</v>
      </c>
      <c r="AJ164">
        <v>2236</v>
      </c>
      <c r="AK164">
        <v>264</v>
      </c>
      <c r="AL164">
        <v>1609</v>
      </c>
      <c r="AM164">
        <v>73</v>
      </c>
      <c r="AN164">
        <v>627</v>
      </c>
      <c r="AO164">
        <v>191</v>
      </c>
      <c r="AP164">
        <v>21998</v>
      </c>
      <c r="AQ164">
        <v>819</v>
      </c>
      <c r="AR164">
        <v>23284</v>
      </c>
      <c r="AS164">
        <v>488</v>
      </c>
      <c r="AT164">
        <v>4538</v>
      </c>
      <c r="AU164">
        <v>57</v>
      </c>
      <c r="AV164">
        <v>40744</v>
      </c>
      <c r="AW164">
        <v>1250</v>
      </c>
      <c r="AX164">
        <v>1280</v>
      </c>
      <c r="AY164">
        <v>129</v>
      </c>
      <c r="AZ164">
        <v>7147</v>
      </c>
      <c r="BA164">
        <v>289</v>
      </c>
      <c r="BB164">
        <v>9160</v>
      </c>
      <c r="BC164">
        <v>303</v>
      </c>
      <c r="BD164">
        <v>14248</v>
      </c>
      <c r="BE164">
        <v>210</v>
      </c>
      <c r="BF164">
        <v>3927</v>
      </c>
      <c r="BG164">
        <v>170</v>
      </c>
      <c r="BH164">
        <v>21510</v>
      </c>
      <c r="BI164">
        <v>795</v>
      </c>
      <c r="BJ164">
        <v>20808</v>
      </c>
      <c r="BK164">
        <v>703</v>
      </c>
      <c r="BL164">
        <v>702</v>
      </c>
      <c r="BM164">
        <v>92</v>
      </c>
      <c r="BN164">
        <v>17027</v>
      </c>
      <c r="BO164">
        <v>427</v>
      </c>
      <c r="BP164">
        <v>5162</v>
      </c>
      <c r="BQ164">
        <v>419</v>
      </c>
      <c r="BR164">
        <v>3248</v>
      </c>
      <c r="BS164">
        <v>119</v>
      </c>
      <c r="BT164">
        <v>10733</v>
      </c>
      <c r="BU164">
        <v>289</v>
      </c>
      <c r="BV164">
        <v>25437</v>
      </c>
      <c r="BW164">
        <v>965</v>
      </c>
      <c r="BX164">
        <v>9112</v>
      </c>
      <c r="BY164">
        <v>53</v>
      </c>
      <c r="BZ164">
        <v>3464</v>
      </c>
      <c r="CA164">
        <v>84</v>
      </c>
      <c r="CB164">
        <v>7269</v>
      </c>
      <c r="CC164">
        <v>205</v>
      </c>
      <c r="CD164">
        <v>2714</v>
      </c>
      <c r="CE164">
        <v>87</v>
      </c>
      <c r="CF164">
        <v>4372</v>
      </c>
      <c r="CG164">
        <v>207</v>
      </c>
      <c r="CH164">
        <v>6402</v>
      </c>
      <c r="CI164">
        <v>208</v>
      </c>
      <c r="CJ164">
        <v>6068</v>
      </c>
      <c r="CK164">
        <v>211</v>
      </c>
      <c r="CL164">
        <v>5881</v>
      </c>
      <c r="CM164">
        <v>252</v>
      </c>
      <c r="CN164">
        <v>9112</v>
      </c>
      <c r="CO164">
        <v>53</v>
      </c>
      <c r="CP164">
        <v>1307</v>
      </c>
      <c r="CQ164">
        <v>43975</v>
      </c>
      <c r="CR164">
        <v>37957</v>
      </c>
      <c r="CS164">
        <v>13150</v>
      </c>
      <c r="CT164">
        <v>39496</v>
      </c>
      <c r="CU164">
        <v>3269</v>
      </c>
      <c r="CV164">
        <v>715</v>
      </c>
      <c r="CW164">
        <v>941</v>
      </c>
      <c r="CX164">
        <v>186</v>
      </c>
      <c r="CY164">
        <v>1148</v>
      </c>
      <c r="CZ164">
        <v>168</v>
      </c>
      <c r="DA164">
        <v>909</v>
      </c>
      <c r="DB164">
        <v>254</v>
      </c>
      <c r="DC164">
        <v>271</v>
      </c>
      <c r="DD164">
        <v>107</v>
      </c>
      <c r="DE164">
        <v>141</v>
      </c>
      <c r="DF164">
        <v>1933</v>
      </c>
      <c r="DG164">
        <v>1762</v>
      </c>
      <c r="DH164">
        <v>398</v>
      </c>
      <c r="DI164">
        <v>1963</v>
      </c>
      <c r="DJ164">
        <v>968</v>
      </c>
      <c r="DK164">
        <v>465</v>
      </c>
      <c r="DL164">
        <v>1698</v>
      </c>
      <c r="DM164">
        <v>3812</v>
      </c>
      <c r="DN164">
        <v>5581</v>
      </c>
      <c r="DO164">
        <v>963</v>
      </c>
      <c r="DP164">
        <v>1090</v>
      </c>
      <c r="DQ164">
        <v>2066</v>
      </c>
      <c r="DR164">
        <v>484</v>
      </c>
      <c r="DS164">
        <v>230</v>
      </c>
      <c r="DT164">
        <v>761</v>
      </c>
      <c r="DU164">
        <v>17379</v>
      </c>
      <c r="DV164">
        <v>10260</v>
      </c>
      <c r="DW164">
        <v>3978</v>
      </c>
      <c r="DX164">
        <v>1515</v>
      </c>
      <c r="DY164">
        <v>407</v>
      </c>
      <c r="DZ164">
        <v>2077</v>
      </c>
      <c r="EA164">
        <v>221</v>
      </c>
      <c r="EB164">
        <v>1564</v>
      </c>
      <c r="EC164">
        <v>3527</v>
      </c>
      <c r="ED164">
        <v>211</v>
      </c>
      <c r="EE164">
        <v>2226</v>
      </c>
      <c r="EF164">
        <v>5294</v>
      </c>
      <c r="EI164">
        <v>41050</v>
      </c>
      <c r="EJ164">
        <v>4418</v>
      </c>
      <c r="EK164">
        <v>226</v>
      </c>
      <c r="EL164">
        <v>341</v>
      </c>
      <c r="EM164">
        <v>302</v>
      </c>
      <c r="EN164">
        <v>214</v>
      </c>
      <c r="EO164">
        <v>152</v>
      </c>
      <c r="EP164">
        <v>983</v>
      </c>
      <c r="EQ164">
        <v>16292</v>
      </c>
      <c r="ER164">
        <v>17379</v>
      </c>
      <c r="ES164">
        <v>460</v>
      </c>
      <c r="ET164">
        <v>4060</v>
      </c>
      <c r="EU164">
        <v>7607</v>
      </c>
      <c r="EV164">
        <v>3057</v>
      </c>
      <c r="EW164">
        <v>12859</v>
      </c>
      <c r="EX164">
        <v>17379</v>
      </c>
    </row>
    <row r="165" spans="1:154" x14ac:dyDescent="0.2">
      <c r="A165" t="s">
        <v>503</v>
      </c>
      <c r="B165" t="s">
        <v>467</v>
      </c>
      <c r="H165">
        <v>87436</v>
      </c>
      <c r="I165">
        <v>2782</v>
      </c>
      <c r="J165">
        <v>4230</v>
      </c>
      <c r="K165">
        <v>465</v>
      </c>
      <c r="L165">
        <v>2252</v>
      </c>
      <c r="M165">
        <v>253</v>
      </c>
      <c r="N165">
        <v>14719</v>
      </c>
      <c r="O165">
        <v>993</v>
      </c>
      <c r="P165">
        <v>68290</v>
      </c>
      <c r="Q165">
        <v>1324</v>
      </c>
      <c r="R165">
        <v>48874</v>
      </c>
      <c r="S165">
        <v>810</v>
      </c>
      <c r="T165">
        <v>6393</v>
      </c>
      <c r="U165">
        <v>483</v>
      </c>
      <c r="V165">
        <v>213</v>
      </c>
      <c r="W165">
        <v>0</v>
      </c>
      <c r="X165">
        <v>19908</v>
      </c>
      <c r="Y165">
        <v>713</v>
      </c>
      <c r="Z165">
        <v>3332</v>
      </c>
      <c r="AA165">
        <v>569</v>
      </c>
      <c r="AB165">
        <v>8634</v>
      </c>
      <c r="AC165">
        <v>207</v>
      </c>
      <c r="AD165">
        <v>7090</v>
      </c>
      <c r="AE165">
        <v>570</v>
      </c>
      <c r="AF165">
        <v>48248</v>
      </c>
      <c r="AG165">
        <v>776</v>
      </c>
      <c r="AH165">
        <v>66892</v>
      </c>
      <c r="AI165">
        <v>1449</v>
      </c>
      <c r="AJ165">
        <v>20544</v>
      </c>
      <c r="AK165">
        <v>1333</v>
      </c>
      <c r="AL165">
        <v>15244</v>
      </c>
      <c r="AM165">
        <v>494</v>
      </c>
      <c r="AN165">
        <v>5300</v>
      </c>
      <c r="AO165">
        <v>839</v>
      </c>
      <c r="AP165">
        <v>42478</v>
      </c>
      <c r="AQ165">
        <v>1623</v>
      </c>
      <c r="AR165">
        <v>44958</v>
      </c>
      <c r="AS165">
        <v>1159</v>
      </c>
      <c r="AT165">
        <v>6809</v>
      </c>
      <c r="AU165">
        <v>98</v>
      </c>
      <c r="AV165">
        <v>80627</v>
      </c>
      <c r="AW165">
        <v>2684</v>
      </c>
      <c r="AX165">
        <v>2551</v>
      </c>
      <c r="AY165">
        <v>293</v>
      </c>
      <c r="AZ165">
        <v>6552</v>
      </c>
      <c r="BA165">
        <v>443</v>
      </c>
      <c r="BB165">
        <v>9660</v>
      </c>
      <c r="BC165">
        <v>372</v>
      </c>
      <c r="BD165">
        <v>38858</v>
      </c>
      <c r="BE165">
        <v>779</v>
      </c>
      <c r="BF165">
        <v>8425</v>
      </c>
      <c r="BG165">
        <v>634</v>
      </c>
      <c r="BH165">
        <v>39875</v>
      </c>
      <c r="BI165">
        <v>1415</v>
      </c>
      <c r="BJ165">
        <v>39015</v>
      </c>
      <c r="BK165">
        <v>1337</v>
      </c>
      <c r="BL165">
        <v>860</v>
      </c>
      <c r="BM165">
        <v>78</v>
      </c>
      <c r="BN165">
        <v>30615</v>
      </c>
      <c r="BO165">
        <v>974</v>
      </c>
      <c r="BP165">
        <v>10143</v>
      </c>
      <c r="BQ165">
        <v>514</v>
      </c>
      <c r="BR165">
        <v>7542</v>
      </c>
      <c r="BS165">
        <v>561</v>
      </c>
      <c r="BT165">
        <v>24567</v>
      </c>
      <c r="BU165">
        <v>523</v>
      </c>
      <c r="BV165">
        <v>48300</v>
      </c>
      <c r="BW165">
        <v>2049</v>
      </c>
      <c r="BX165">
        <v>14569</v>
      </c>
      <c r="BY165">
        <v>210</v>
      </c>
      <c r="BZ165">
        <v>5318</v>
      </c>
      <c r="CA165">
        <v>45</v>
      </c>
      <c r="CB165">
        <v>19249</v>
      </c>
      <c r="CC165">
        <v>478</v>
      </c>
      <c r="CD165">
        <v>5248</v>
      </c>
      <c r="CE165">
        <v>372</v>
      </c>
      <c r="CF165">
        <v>4928</v>
      </c>
      <c r="CG165">
        <v>267</v>
      </c>
      <c r="CH165">
        <v>11532</v>
      </c>
      <c r="CI165">
        <v>475</v>
      </c>
      <c r="CJ165">
        <v>13886</v>
      </c>
      <c r="CK165">
        <v>462</v>
      </c>
      <c r="CL165">
        <v>12706</v>
      </c>
      <c r="CM165">
        <v>473</v>
      </c>
      <c r="CN165">
        <v>14569</v>
      </c>
      <c r="CO165">
        <v>210</v>
      </c>
      <c r="CP165">
        <v>2782</v>
      </c>
      <c r="CQ165">
        <v>84654</v>
      </c>
      <c r="CR165">
        <v>75692</v>
      </c>
      <c r="CS165">
        <v>20040</v>
      </c>
      <c r="CT165">
        <v>57888</v>
      </c>
      <c r="CU165">
        <v>25591</v>
      </c>
      <c r="CV165">
        <v>7284</v>
      </c>
      <c r="CW165">
        <v>4579</v>
      </c>
      <c r="CX165">
        <v>1734</v>
      </c>
      <c r="CY165">
        <v>6414</v>
      </c>
      <c r="CZ165">
        <v>933</v>
      </c>
      <c r="DA165">
        <v>11684</v>
      </c>
      <c r="DB165">
        <v>4015</v>
      </c>
      <c r="DC165">
        <v>2914</v>
      </c>
      <c r="DD165">
        <v>602</v>
      </c>
      <c r="DE165">
        <v>500</v>
      </c>
      <c r="DF165">
        <v>2756</v>
      </c>
      <c r="DG165">
        <v>2385</v>
      </c>
      <c r="DH165">
        <v>409</v>
      </c>
      <c r="DI165">
        <v>2712</v>
      </c>
      <c r="DJ165">
        <v>1338</v>
      </c>
      <c r="DK165">
        <v>730</v>
      </c>
      <c r="DL165">
        <v>3362</v>
      </c>
      <c r="DM165">
        <v>9707</v>
      </c>
      <c r="DN165">
        <v>11359</v>
      </c>
      <c r="DO165">
        <v>2455</v>
      </c>
      <c r="DP165">
        <v>1693</v>
      </c>
      <c r="DQ165">
        <v>4561</v>
      </c>
      <c r="DR165">
        <v>641</v>
      </c>
      <c r="DS165">
        <v>272</v>
      </c>
      <c r="DT165">
        <v>779</v>
      </c>
      <c r="DU165">
        <v>28634</v>
      </c>
      <c r="DV165">
        <v>20931</v>
      </c>
      <c r="DW165">
        <v>9948</v>
      </c>
      <c r="DX165">
        <v>1098</v>
      </c>
      <c r="DY165">
        <v>414</v>
      </c>
      <c r="DZ165">
        <v>2627</v>
      </c>
      <c r="EA165">
        <v>272</v>
      </c>
      <c r="EB165">
        <v>1723</v>
      </c>
      <c r="EC165">
        <v>3978</v>
      </c>
      <c r="ED165">
        <v>893</v>
      </c>
      <c r="EE165">
        <v>2024</v>
      </c>
      <c r="EF165">
        <v>12119</v>
      </c>
      <c r="EI165">
        <v>79108</v>
      </c>
      <c r="EJ165">
        <v>8407</v>
      </c>
      <c r="EK165">
        <v>303</v>
      </c>
      <c r="EL165">
        <v>295</v>
      </c>
      <c r="EM165">
        <v>259</v>
      </c>
      <c r="EN165">
        <v>251</v>
      </c>
      <c r="EO165">
        <v>383</v>
      </c>
      <c r="EP165">
        <v>1343</v>
      </c>
      <c r="EQ165">
        <v>27750</v>
      </c>
      <c r="ER165">
        <v>28634</v>
      </c>
      <c r="ES165">
        <v>618</v>
      </c>
      <c r="ET165">
        <v>4613</v>
      </c>
      <c r="EU165">
        <v>12920</v>
      </c>
      <c r="EV165">
        <v>6089</v>
      </c>
      <c r="EW165">
        <v>23403</v>
      </c>
      <c r="EX165">
        <v>28634</v>
      </c>
    </row>
    <row r="166" spans="1:154" x14ac:dyDescent="0.2">
      <c r="A166" t="s">
        <v>504</v>
      </c>
      <c r="B166" t="s">
        <v>467</v>
      </c>
      <c r="H166">
        <v>42417</v>
      </c>
      <c r="I166">
        <v>2044</v>
      </c>
      <c r="J166">
        <v>2503</v>
      </c>
      <c r="K166">
        <v>541</v>
      </c>
      <c r="L166">
        <v>1769</v>
      </c>
      <c r="M166">
        <v>265</v>
      </c>
      <c r="N166">
        <v>9052</v>
      </c>
      <c r="O166">
        <v>713</v>
      </c>
      <c r="P166">
        <v>30717</v>
      </c>
      <c r="Q166">
        <v>790</v>
      </c>
      <c r="R166">
        <v>22170</v>
      </c>
      <c r="S166">
        <v>521</v>
      </c>
      <c r="T166">
        <v>4206</v>
      </c>
      <c r="U166">
        <v>183</v>
      </c>
      <c r="V166">
        <v>89</v>
      </c>
      <c r="W166">
        <v>17</v>
      </c>
      <c r="X166">
        <v>12366</v>
      </c>
      <c r="Y166">
        <v>816</v>
      </c>
      <c r="Z166">
        <v>1013</v>
      </c>
      <c r="AA166">
        <v>351</v>
      </c>
      <c r="AB166">
        <v>2573</v>
      </c>
      <c r="AC166">
        <v>156</v>
      </c>
      <c r="AD166">
        <v>2364</v>
      </c>
      <c r="AE166">
        <v>564</v>
      </c>
      <c r="AF166">
        <v>21733</v>
      </c>
      <c r="AG166">
        <v>464</v>
      </c>
      <c r="AH166">
        <v>30682</v>
      </c>
      <c r="AI166">
        <v>637</v>
      </c>
      <c r="AJ166">
        <v>11735</v>
      </c>
      <c r="AK166">
        <v>1407</v>
      </c>
      <c r="AL166">
        <v>7001</v>
      </c>
      <c r="AM166">
        <v>232</v>
      </c>
      <c r="AN166">
        <v>4734</v>
      </c>
      <c r="AO166">
        <v>1175</v>
      </c>
      <c r="AP166">
        <v>21333</v>
      </c>
      <c r="AQ166">
        <v>975</v>
      </c>
      <c r="AR166">
        <v>21084</v>
      </c>
      <c r="AS166">
        <v>1069</v>
      </c>
      <c r="AT166">
        <v>4050</v>
      </c>
      <c r="AU166">
        <v>201</v>
      </c>
      <c r="AV166">
        <v>38367</v>
      </c>
      <c r="AW166">
        <v>1843</v>
      </c>
      <c r="AX166">
        <v>1396</v>
      </c>
      <c r="AY166">
        <v>332</v>
      </c>
      <c r="AZ166">
        <v>3320</v>
      </c>
      <c r="BA166">
        <v>254</v>
      </c>
      <c r="BB166">
        <v>4505</v>
      </c>
      <c r="BC166">
        <v>203</v>
      </c>
      <c r="BD166">
        <v>19653</v>
      </c>
      <c r="BE166">
        <v>458</v>
      </c>
      <c r="BF166">
        <v>4445</v>
      </c>
      <c r="BG166">
        <v>519</v>
      </c>
      <c r="BH166">
        <v>19388</v>
      </c>
      <c r="BI166">
        <v>865</v>
      </c>
      <c r="BJ166">
        <v>18684</v>
      </c>
      <c r="BK166">
        <v>803</v>
      </c>
      <c r="BL166">
        <v>704</v>
      </c>
      <c r="BM166">
        <v>62</v>
      </c>
      <c r="BN166">
        <v>15170</v>
      </c>
      <c r="BO166">
        <v>546</v>
      </c>
      <c r="BP166">
        <v>4683</v>
      </c>
      <c r="BQ166">
        <v>433</v>
      </c>
      <c r="BR166">
        <v>3980</v>
      </c>
      <c r="BS166">
        <v>405</v>
      </c>
      <c r="BT166">
        <v>10816</v>
      </c>
      <c r="BU166">
        <v>582</v>
      </c>
      <c r="BV166">
        <v>23833</v>
      </c>
      <c r="BW166">
        <v>1384</v>
      </c>
      <c r="BX166">
        <v>7768</v>
      </c>
      <c r="BY166">
        <v>78</v>
      </c>
      <c r="BZ166">
        <v>2223</v>
      </c>
      <c r="CA166">
        <v>105</v>
      </c>
      <c r="CB166">
        <v>8593</v>
      </c>
      <c r="CC166">
        <v>477</v>
      </c>
      <c r="CD166">
        <v>2727</v>
      </c>
      <c r="CE166">
        <v>215</v>
      </c>
      <c r="CF166">
        <v>3816</v>
      </c>
      <c r="CG166">
        <v>404</v>
      </c>
      <c r="CH166">
        <v>5412</v>
      </c>
      <c r="CI166">
        <v>327</v>
      </c>
      <c r="CJ166">
        <v>6441</v>
      </c>
      <c r="CK166">
        <v>236</v>
      </c>
      <c r="CL166">
        <v>5437</v>
      </c>
      <c r="CM166">
        <v>202</v>
      </c>
      <c r="CN166">
        <v>7768</v>
      </c>
      <c r="CO166">
        <v>78</v>
      </c>
      <c r="CP166">
        <v>2044</v>
      </c>
      <c r="CQ166">
        <v>40373</v>
      </c>
      <c r="CR166">
        <v>35748</v>
      </c>
      <c r="CS166">
        <v>10819</v>
      </c>
      <c r="CT166">
        <v>28092</v>
      </c>
      <c r="CU166">
        <v>13306</v>
      </c>
      <c r="CV166">
        <v>4052</v>
      </c>
      <c r="CW166">
        <v>1600</v>
      </c>
      <c r="CX166">
        <v>658</v>
      </c>
      <c r="CY166">
        <v>4200</v>
      </c>
      <c r="CZ166">
        <v>1076</v>
      </c>
      <c r="DA166">
        <v>6432</v>
      </c>
      <c r="DB166">
        <v>2175</v>
      </c>
      <c r="DC166">
        <v>1074</v>
      </c>
      <c r="DD166">
        <v>143</v>
      </c>
      <c r="DE166">
        <v>54</v>
      </c>
      <c r="DF166">
        <v>822</v>
      </c>
      <c r="DG166">
        <v>1513</v>
      </c>
      <c r="DH166">
        <v>344</v>
      </c>
      <c r="DI166">
        <v>1624</v>
      </c>
      <c r="DJ166">
        <v>679</v>
      </c>
      <c r="DK166">
        <v>622</v>
      </c>
      <c r="DL166">
        <v>1247</v>
      </c>
      <c r="DM166">
        <v>5364</v>
      </c>
      <c r="DN166">
        <v>4870</v>
      </c>
      <c r="DO166">
        <v>1085</v>
      </c>
      <c r="DP166">
        <v>1011</v>
      </c>
      <c r="DQ166">
        <v>1797</v>
      </c>
      <c r="DR166">
        <v>270</v>
      </c>
      <c r="DS166">
        <v>168</v>
      </c>
      <c r="DT166">
        <v>666</v>
      </c>
      <c r="DU166">
        <v>15707</v>
      </c>
      <c r="DV166">
        <v>10023</v>
      </c>
      <c r="DW166">
        <v>4689</v>
      </c>
      <c r="DX166">
        <v>584</v>
      </c>
      <c r="DY166">
        <v>137</v>
      </c>
      <c r="DZ166">
        <v>1764</v>
      </c>
      <c r="EA166">
        <v>203</v>
      </c>
      <c r="EB166">
        <v>1163</v>
      </c>
      <c r="EC166">
        <v>3336</v>
      </c>
      <c r="ED166">
        <v>849</v>
      </c>
      <c r="EE166">
        <v>1852</v>
      </c>
      <c r="EF166">
        <v>6156</v>
      </c>
      <c r="EI166">
        <v>31367</v>
      </c>
      <c r="EJ166">
        <v>11295</v>
      </c>
      <c r="EK166">
        <v>501</v>
      </c>
      <c r="EL166">
        <v>843</v>
      </c>
      <c r="EM166">
        <v>631</v>
      </c>
      <c r="EN166">
        <v>612</v>
      </c>
      <c r="EO166">
        <v>209</v>
      </c>
      <c r="EP166">
        <v>2198</v>
      </c>
      <c r="EQ166">
        <v>15259</v>
      </c>
      <c r="ER166">
        <v>15707</v>
      </c>
      <c r="ES166">
        <v>517</v>
      </c>
      <c r="ET166">
        <v>4931</v>
      </c>
      <c r="EU166">
        <v>6656</v>
      </c>
      <c r="EV166">
        <v>2695</v>
      </c>
      <c r="EW166">
        <v>10259</v>
      </c>
      <c r="EX166">
        <v>15707</v>
      </c>
    </row>
    <row r="167" spans="1:154" x14ac:dyDescent="0.2">
      <c r="A167" t="s">
        <v>505</v>
      </c>
      <c r="B167" t="s">
        <v>467</v>
      </c>
      <c r="H167">
        <v>42643</v>
      </c>
      <c r="I167">
        <v>3645</v>
      </c>
      <c r="J167">
        <v>4364</v>
      </c>
      <c r="K167">
        <v>1009</v>
      </c>
      <c r="L167">
        <v>2429</v>
      </c>
      <c r="M167">
        <v>318</v>
      </c>
      <c r="N167">
        <v>16083</v>
      </c>
      <c r="O167">
        <v>2006</v>
      </c>
      <c r="P167">
        <v>20172</v>
      </c>
      <c r="Q167">
        <v>482</v>
      </c>
      <c r="R167">
        <v>13110</v>
      </c>
      <c r="S167">
        <v>1187</v>
      </c>
      <c r="T167">
        <v>22743</v>
      </c>
      <c r="U167">
        <v>1575</v>
      </c>
      <c r="V167">
        <v>13</v>
      </c>
      <c r="W167">
        <v>6</v>
      </c>
      <c r="X167">
        <v>1966</v>
      </c>
      <c r="Y167">
        <v>156</v>
      </c>
      <c r="Z167">
        <v>2332</v>
      </c>
      <c r="AA167">
        <v>521</v>
      </c>
      <c r="AB167">
        <v>2438</v>
      </c>
      <c r="AC167">
        <v>200</v>
      </c>
      <c r="AD167">
        <v>4969</v>
      </c>
      <c r="AE167">
        <v>2017</v>
      </c>
      <c r="AF167">
        <v>11585</v>
      </c>
      <c r="AG167">
        <v>155</v>
      </c>
      <c r="AH167">
        <v>34551</v>
      </c>
      <c r="AI167">
        <v>1853</v>
      </c>
      <c r="AJ167">
        <v>8092</v>
      </c>
      <c r="AK167">
        <v>1792</v>
      </c>
      <c r="AL167">
        <v>4470</v>
      </c>
      <c r="AM167">
        <v>308</v>
      </c>
      <c r="AN167">
        <v>3622</v>
      </c>
      <c r="AO167">
        <v>1484</v>
      </c>
      <c r="AP167">
        <v>18431</v>
      </c>
      <c r="AQ167">
        <v>1571</v>
      </c>
      <c r="AR167">
        <v>24212</v>
      </c>
      <c r="AS167">
        <v>2074</v>
      </c>
      <c r="AT167">
        <v>4509</v>
      </c>
      <c r="AU167">
        <v>207</v>
      </c>
      <c r="AV167">
        <v>38134</v>
      </c>
      <c r="AW167">
        <v>3438</v>
      </c>
      <c r="AX167">
        <v>1100</v>
      </c>
      <c r="AY167">
        <v>163</v>
      </c>
      <c r="AZ167">
        <v>4761</v>
      </c>
      <c r="BA167">
        <v>409</v>
      </c>
      <c r="BB167">
        <v>7769</v>
      </c>
      <c r="BC167">
        <v>848</v>
      </c>
      <c r="BD167">
        <v>14718</v>
      </c>
      <c r="BE167">
        <v>579</v>
      </c>
      <c r="BF167">
        <v>3771</v>
      </c>
      <c r="BG167">
        <v>251</v>
      </c>
      <c r="BH167">
        <v>22964</v>
      </c>
      <c r="BI167">
        <v>1936</v>
      </c>
      <c r="BJ167">
        <v>21888</v>
      </c>
      <c r="BK167">
        <v>1911</v>
      </c>
      <c r="BL167">
        <v>1076</v>
      </c>
      <c r="BM167">
        <v>25</v>
      </c>
      <c r="BN167">
        <v>17229</v>
      </c>
      <c r="BO167">
        <v>1345</v>
      </c>
      <c r="BP167">
        <v>6214</v>
      </c>
      <c r="BQ167">
        <v>680</v>
      </c>
      <c r="BR167">
        <v>3292</v>
      </c>
      <c r="BS167">
        <v>162</v>
      </c>
      <c r="BT167">
        <v>10517</v>
      </c>
      <c r="BU167">
        <v>1438</v>
      </c>
      <c r="BV167">
        <v>26735</v>
      </c>
      <c r="BW167">
        <v>2187</v>
      </c>
      <c r="BX167">
        <v>5391</v>
      </c>
      <c r="BY167">
        <v>20</v>
      </c>
      <c r="BZ167">
        <v>3551</v>
      </c>
      <c r="CA167">
        <v>480</v>
      </c>
      <c r="CB167">
        <v>6966</v>
      </c>
      <c r="CC167">
        <v>958</v>
      </c>
      <c r="CD167">
        <v>3778</v>
      </c>
      <c r="CE167">
        <v>208</v>
      </c>
      <c r="CF167">
        <v>6687</v>
      </c>
      <c r="CG167">
        <v>741</v>
      </c>
      <c r="CH167">
        <v>5252</v>
      </c>
      <c r="CI167">
        <v>518</v>
      </c>
      <c r="CJ167">
        <v>5704</v>
      </c>
      <c r="CK167">
        <v>643</v>
      </c>
      <c r="CL167">
        <v>5314</v>
      </c>
      <c r="CM167">
        <v>77</v>
      </c>
      <c r="CN167">
        <v>5391</v>
      </c>
      <c r="CO167">
        <v>20</v>
      </c>
      <c r="CP167">
        <v>3645</v>
      </c>
      <c r="CQ167">
        <v>38998</v>
      </c>
      <c r="CR167">
        <v>31524</v>
      </c>
      <c r="CS167">
        <v>13169</v>
      </c>
      <c r="CT167">
        <v>32582</v>
      </c>
      <c r="CU167">
        <v>7395</v>
      </c>
      <c r="CV167">
        <v>2683</v>
      </c>
      <c r="CW167">
        <v>2057</v>
      </c>
      <c r="CX167">
        <v>1296</v>
      </c>
      <c r="CY167">
        <v>3156</v>
      </c>
      <c r="CZ167">
        <v>916</v>
      </c>
      <c r="DA167">
        <v>635</v>
      </c>
      <c r="DB167">
        <v>237</v>
      </c>
      <c r="DC167">
        <v>1547</v>
      </c>
      <c r="DD167">
        <v>234</v>
      </c>
      <c r="DE167">
        <v>8</v>
      </c>
      <c r="DF167">
        <v>1203</v>
      </c>
      <c r="DG167">
        <v>1639</v>
      </c>
      <c r="DH167">
        <v>235</v>
      </c>
      <c r="DI167">
        <v>2051</v>
      </c>
      <c r="DJ167">
        <v>1132</v>
      </c>
      <c r="DK167">
        <v>397</v>
      </c>
      <c r="DL167">
        <v>2124</v>
      </c>
      <c r="DM167">
        <v>3775</v>
      </c>
      <c r="DN167">
        <v>6301</v>
      </c>
      <c r="DO167">
        <v>1782</v>
      </c>
      <c r="DP167">
        <v>935</v>
      </c>
      <c r="DQ167">
        <v>2233</v>
      </c>
      <c r="DR167">
        <v>694</v>
      </c>
      <c r="DS167">
        <v>386</v>
      </c>
      <c r="DT167">
        <v>1940</v>
      </c>
      <c r="DU167">
        <v>17487</v>
      </c>
      <c r="DV167">
        <v>7067</v>
      </c>
      <c r="DW167">
        <v>2988</v>
      </c>
      <c r="DX167">
        <v>1138</v>
      </c>
      <c r="DY167">
        <v>431</v>
      </c>
      <c r="DZ167">
        <v>2223</v>
      </c>
      <c r="EA167">
        <v>103</v>
      </c>
      <c r="EB167">
        <v>1800</v>
      </c>
      <c r="EC167">
        <v>7059</v>
      </c>
      <c r="ED167">
        <v>1411</v>
      </c>
      <c r="EE167">
        <v>4090</v>
      </c>
      <c r="EF167">
        <v>5542</v>
      </c>
      <c r="EI167">
        <v>19345</v>
      </c>
      <c r="EJ167">
        <v>21882</v>
      </c>
      <c r="EK167">
        <v>591</v>
      </c>
      <c r="EL167">
        <v>1148</v>
      </c>
      <c r="EM167">
        <v>1776</v>
      </c>
      <c r="EN167">
        <v>1068</v>
      </c>
      <c r="EO167">
        <v>712</v>
      </c>
      <c r="EP167">
        <v>3655</v>
      </c>
      <c r="EQ167">
        <v>16271</v>
      </c>
      <c r="ER167">
        <v>17487</v>
      </c>
      <c r="ES167">
        <v>1430</v>
      </c>
      <c r="ET167">
        <v>7578</v>
      </c>
      <c r="EU167">
        <v>6444</v>
      </c>
      <c r="EV167">
        <v>1408</v>
      </c>
      <c r="EW167">
        <v>8479</v>
      </c>
      <c r="EX167">
        <v>17487</v>
      </c>
    </row>
    <row r="168" spans="1:154" x14ac:dyDescent="0.2">
      <c r="A168" t="s">
        <v>506</v>
      </c>
      <c r="B168" t="s">
        <v>467</v>
      </c>
      <c r="H168">
        <v>86120</v>
      </c>
      <c r="I168">
        <v>2570</v>
      </c>
      <c r="J168">
        <v>9025</v>
      </c>
      <c r="K168">
        <v>858</v>
      </c>
      <c r="L168">
        <v>5739</v>
      </c>
      <c r="M168">
        <v>645</v>
      </c>
      <c r="N168">
        <v>20991</v>
      </c>
      <c r="O168">
        <v>896</v>
      </c>
      <c r="P168">
        <v>55742</v>
      </c>
      <c r="Q168">
        <v>763</v>
      </c>
      <c r="R168">
        <v>59778</v>
      </c>
      <c r="S168">
        <v>1230</v>
      </c>
      <c r="T168">
        <v>15035</v>
      </c>
      <c r="U168">
        <v>655</v>
      </c>
      <c r="V168">
        <v>47</v>
      </c>
      <c r="W168">
        <v>0</v>
      </c>
      <c r="X168">
        <v>4918</v>
      </c>
      <c r="Y168">
        <v>188</v>
      </c>
      <c r="Z168">
        <v>1874</v>
      </c>
      <c r="AA168">
        <v>257</v>
      </c>
      <c r="AB168">
        <v>4458</v>
      </c>
      <c r="AC168">
        <v>240</v>
      </c>
      <c r="AD168">
        <v>4479</v>
      </c>
      <c r="AE168">
        <v>676</v>
      </c>
      <c r="AF168">
        <v>58373</v>
      </c>
      <c r="AG168">
        <v>898</v>
      </c>
      <c r="AH168">
        <v>74765</v>
      </c>
      <c r="AI168">
        <v>1820</v>
      </c>
      <c r="AJ168">
        <v>11355</v>
      </c>
      <c r="AK168">
        <v>750</v>
      </c>
      <c r="AL168">
        <v>8601</v>
      </c>
      <c r="AM168">
        <v>374</v>
      </c>
      <c r="AN168">
        <v>2754</v>
      </c>
      <c r="AO168">
        <v>376</v>
      </c>
      <c r="AP168">
        <v>41308</v>
      </c>
      <c r="AQ168">
        <v>1694</v>
      </c>
      <c r="AR168">
        <v>44812</v>
      </c>
      <c r="AS168">
        <v>876</v>
      </c>
      <c r="AT168">
        <v>10111</v>
      </c>
      <c r="AU168">
        <v>155</v>
      </c>
      <c r="AV168">
        <v>76009</v>
      </c>
      <c r="AW168">
        <v>2415</v>
      </c>
      <c r="AX168">
        <v>2242</v>
      </c>
      <c r="AY168">
        <v>268</v>
      </c>
      <c r="AZ168">
        <v>7210</v>
      </c>
      <c r="BA168">
        <v>733</v>
      </c>
      <c r="BB168">
        <v>11202</v>
      </c>
      <c r="BC168">
        <v>287</v>
      </c>
      <c r="BD168">
        <v>39725</v>
      </c>
      <c r="BE168">
        <v>670</v>
      </c>
      <c r="BF168">
        <v>7978</v>
      </c>
      <c r="BG168">
        <v>354</v>
      </c>
      <c r="BH168">
        <v>35978</v>
      </c>
      <c r="BI168">
        <v>1432</v>
      </c>
      <c r="BJ168">
        <v>34376</v>
      </c>
      <c r="BK168">
        <v>1168</v>
      </c>
      <c r="BL168">
        <v>1602</v>
      </c>
      <c r="BM168">
        <v>264</v>
      </c>
      <c r="BN168">
        <v>25930</v>
      </c>
      <c r="BO168">
        <v>868</v>
      </c>
      <c r="BP168">
        <v>10140</v>
      </c>
      <c r="BQ168">
        <v>516</v>
      </c>
      <c r="BR168">
        <v>7886</v>
      </c>
      <c r="BS168">
        <v>402</v>
      </c>
      <c r="BT168">
        <v>20532</v>
      </c>
      <c r="BU168">
        <v>432</v>
      </c>
      <c r="BV168">
        <v>43956</v>
      </c>
      <c r="BW168">
        <v>1786</v>
      </c>
      <c r="BX168">
        <v>21632</v>
      </c>
      <c r="BY168">
        <v>352</v>
      </c>
      <c r="BZ168">
        <v>5745</v>
      </c>
      <c r="CA168">
        <v>131</v>
      </c>
      <c r="CB168">
        <v>14787</v>
      </c>
      <c r="CC168">
        <v>301</v>
      </c>
      <c r="CD168">
        <v>5209</v>
      </c>
      <c r="CE168">
        <v>180</v>
      </c>
      <c r="CF168">
        <v>8518</v>
      </c>
      <c r="CG168">
        <v>666</v>
      </c>
      <c r="CH168">
        <v>9088</v>
      </c>
      <c r="CI168">
        <v>416</v>
      </c>
      <c r="CJ168">
        <v>10480</v>
      </c>
      <c r="CK168">
        <v>303</v>
      </c>
      <c r="CL168">
        <v>10661</v>
      </c>
      <c r="CM168">
        <v>221</v>
      </c>
      <c r="CN168">
        <v>21632</v>
      </c>
      <c r="CO168">
        <v>352</v>
      </c>
      <c r="CP168">
        <v>2570</v>
      </c>
      <c r="CQ168">
        <v>83550</v>
      </c>
      <c r="CR168">
        <v>69030</v>
      </c>
      <c r="CS168">
        <v>30406</v>
      </c>
      <c r="CT168">
        <v>68030</v>
      </c>
      <c r="CU168">
        <v>13789</v>
      </c>
      <c r="CV168">
        <v>4535</v>
      </c>
      <c r="CW168">
        <v>3054</v>
      </c>
      <c r="CX168">
        <v>936</v>
      </c>
      <c r="CY168">
        <v>5377</v>
      </c>
      <c r="CZ168">
        <v>1727</v>
      </c>
      <c r="DA168">
        <v>3045</v>
      </c>
      <c r="DB168">
        <v>1108</v>
      </c>
      <c r="DC168">
        <v>2313</v>
      </c>
      <c r="DD168">
        <v>764</v>
      </c>
      <c r="DE168">
        <v>286</v>
      </c>
      <c r="DF168">
        <v>1323</v>
      </c>
      <c r="DG168">
        <v>2238</v>
      </c>
      <c r="DH168">
        <v>1175</v>
      </c>
      <c r="DI168">
        <v>3583</v>
      </c>
      <c r="DJ168">
        <v>932</v>
      </c>
      <c r="DK168">
        <v>555</v>
      </c>
      <c r="DL168">
        <v>3703</v>
      </c>
      <c r="DM168">
        <v>6517</v>
      </c>
      <c r="DN168">
        <v>13418</v>
      </c>
      <c r="DO168">
        <v>2273</v>
      </c>
      <c r="DP168">
        <v>2031</v>
      </c>
      <c r="DQ168">
        <v>2761</v>
      </c>
      <c r="DR168">
        <v>1228</v>
      </c>
      <c r="DS168">
        <v>628</v>
      </c>
      <c r="DT168">
        <v>2214</v>
      </c>
      <c r="DU168">
        <v>34770</v>
      </c>
      <c r="DV168">
        <v>17802</v>
      </c>
      <c r="DW168">
        <v>6770</v>
      </c>
      <c r="DX168">
        <v>1534</v>
      </c>
      <c r="DY168">
        <v>273</v>
      </c>
      <c r="DZ168">
        <v>5506</v>
      </c>
      <c r="EA168">
        <v>167</v>
      </c>
      <c r="EB168">
        <v>4398</v>
      </c>
      <c r="EC168">
        <v>9928</v>
      </c>
      <c r="ED168">
        <v>1241</v>
      </c>
      <c r="EE168">
        <v>6719</v>
      </c>
      <c r="EF168">
        <v>8863</v>
      </c>
      <c r="EI168">
        <v>66885</v>
      </c>
      <c r="EJ168">
        <v>18748</v>
      </c>
      <c r="EK168">
        <v>1769</v>
      </c>
      <c r="EL168">
        <v>1043</v>
      </c>
      <c r="EM168">
        <v>1139</v>
      </c>
      <c r="EN168">
        <v>661</v>
      </c>
      <c r="EO168">
        <v>596</v>
      </c>
      <c r="EP168">
        <v>3366</v>
      </c>
      <c r="EQ168">
        <v>31867</v>
      </c>
      <c r="ER168">
        <v>34770</v>
      </c>
      <c r="ES168">
        <v>2173</v>
      </c>
      <c r="ET168">
        <v>12527</v>
      </c>
      <c r="EU168">
        <v>13568</v>
      </c>
      <c r="EV168">
        <v>4779</v>
      </c>
      <c r="EW168">
        <v>20070</v>
      </c>
      <c r="EX168">
        <v>34770</v>
      </c>
    </row>
    <row r="169" spans="1:154" x14ac:dyDescent="0.2">
      <c r="A169" t="s">
        <v>507</v>
      </c>
      <c r="B169" t="s">
        <v>467</v>
      </c>
      <c r="H169">
        <v>83689</v>
      </c>
      <c r="I169">
        <v>3049</v>
      </c>
      <c r="J169">
        <v>6434</v>
      </c>
      <c r="K169">
        <v>723</v>
      </c>
      <c r="L169">
        <v>5127</v>
      </c>
      <c r="M169">
        <v>485</v>
      </c>
      <c r="N169">
        <v>17883</v>
      </c>
      <c r="O169">
        <v>1059</v>
      </c>
      <c r="P169">
        <v>59226</v>
      </c>
      <c r="Q169">
        <v>1233</v>
      </c>
      <c r="R169">
        <v>39810</v>
      </c>
      <c r="S169">
        <v>626</v>
      </c>
      <c r="T169">
        <v>19826</v>
      </c>
      <c r="U169">
        <v>746</v>
      </c>
      <c r="V169">
        <v>225</v>
      </c>
      <c r="W169">
        <v>0</v>
      </c>
      <c r="X169">
        <v>12063</v>
      </c>
      <c r="Y169">
        <v>713</v>
      </c>
      <c r="Z169">
        <v>2594</v>
      </c>
      <c r="AA169">
        <v>410</v>
      </c>
      <c r="AB169">
        <v>9143</v>
      </c>
      <c r="AC169">
        <v>554</v>
      </c>
      <c r="AD169">
        <v>6715</v>
      </c>
      <c r="AE169">
        <v>805</v>
      </c>
      <c r="AF169">
        <v>38979</v>
      </c>
      <c r="AG169">
        <v>533</v>
      </c>
      <c r="AH169">
        <v>67320</v>
      </c>
      <c r="AI169">
        <v>1550</v>
      </c>
      <c r="AJ169">
        <v>16369</v>
      </c>
      <c r="AK169">
        <v>1499</v>
      </c>
      <c r="AL169">
        <v>11216</v>
      </c>
      <c r="AM169">
        <v>594</v>
      </c>
      <c r="AN169">
        <v>5153</v>
      </c>
      <c r="AO169">
        <v>905</v>
      </c>
      <c r="AP169">
        <v>40666</v>
      </c>
      <c r="AQ169">
        <v>1650</v>
      </c>
      <c r="AR169">
        <v>43023</v>
      </c>
      <c r="AS169">
        <v>1399</v>
      </c>
      <c r="AT169">
        <v>7872</v>
      </c>
      <c r="AU169">
        <v>219</v>
      </c>
      <c r="AV169">
        <v>75817</v>
      </c>
      <c r="AW169">
        <v>2830</v>
      </c>
      <c r="AX169">
        <v>2053</v>
      </c>
      <c r="AY169">
        <v>255</v>
      </c>
      <c r="AZ169">
        <v>7071</v>
      </c>
      <c r="BA169">
        <v>724</v>
      </c>
      <c r="BB169">
        <v>11895</v>
      </c>
      <c r="BC169">
        <v>666</v>
      </c>
      <c r="BD169">
        <v>37020</v>
      </c>
      <c r="BE169">
        <v>566</v>
      </c>
      <c r="BF169">
        <v>6980</v>
      </c>
      <c r="BG169">
        <v>660</v>
      </c>
      <c r="BH169">
        <v>44904</v>
      </c>
      <c r="BI169">
        <v>1824</v>
      </c>
      <c r="BJ169">
        <v>43133</v>
      </c>
      <c r="BK169">
        <v>1457</v>
      </c>
      <c r="BL169">
        <v>1771</v>
      </c>
      <c r="BM169">
        <v>367</v>
      </c>
      <c r="BN169">
        <v>34249</v>
      </c>
      <c r="BO169">
        <v>1054</v>
      </c>
      <c r="BP169">
        <v>11714</v>
      </c>
      <c r="BQ169">
        <v>1024</v>
      </c>
      <c r="BR169">
        <v>5921</v>
      </c>
      <c r="BS169">
        <v>406</v>
      </c>
      <c r="BT169">
        <v>19080</v>
      </c>
      <c r="BU169">
        <v>412</v>
      </c>
      <c r="BV169">
        <v>51884</v>
      </c>
      <c r="BW169">
        <v>2484</v>
      </c>
      <c r="BX169">
        <v>12725</v>
      </c>
      <c r="BY169">
        <v>153</v>
      </c>
      <c r="BZ169">
        <v>5191</v>
      </c>
      <c r="CA169">
        <v>126</v>
      </c>
      <c r="CB169">
        <v>13889</v>
      </c>
      <c r="CC169">
        <v>286</v>
      </c>
      <c r="CD169">
        <v>6570</v>
      </c>
      <c r="CE169">
        <v>426</v>
      </c>
      <c r="CF169">
        <v>11137</v>
      </c>
      <c r="CG169">
        <v>661</v>
      </c>
      <c r="CH169">
        <v>12379</v>
      </c>
      <c r="CI169">
        <v>781</v>
      </c>
      <c r="CJ169">
        <v>11323</v>
      </c>
      <c r="CK169">
        <v>312</v>
      </c>
      <c r="CL169">
        <v>10475</v>
      </c>
      <c r="CM169">
        <v>304</v>
      </c>
      <c r="CN169">
        <v>12725</v>
      </c>
      <c r="CO169">
        <v>153</v>
      </c>
      <c r="CP169">
        <v>3049</v>
      </c>
      <c r="CQ169">
        <v>80640</v>
      </c>
      <c r="CR169">
        <v>69075</v>
      </c>
      <c r="CS169">
        <v>22510</v>
      </c>
      <c r="CT169">
        <v>61090</v>
      </c>
      <c r="CU169">
        <v>19480</v>
      </c>
      <c r="CV169">
        <v>5742</v>
      </c>
      <c r="CW169">
        <v>4246</v>
      </c>
      <c r="CX169">
        <v>1203</v>
      </c>
      <c r="CY169">
        <v>5734</v>
      </c>
      <c r="CZ169">
        <v>1203</v>
      </c>
      <c r="DA169">
        <v>6580</v>
      </c>
      <c r="DB169">
        <v>2828</v>
      </c>
      <c r="DC169">
        <v>2920</v>
      </c>
      <c r="DD169">
        <v>508</v>
      </c>
      <c r="DE169">
        <v>63</v>
      </c>
      <c r="DF169">
        <v>1695</v>
      </c>
      <c r="DG169">
        <v>2424</v>
      </c>
      <c r="DH169">
        <v>565</v>
      </c>
      <c r="DI169">
        <v>3329</v>
      </c>
      <c r="DJ169">
        <v>1813</v>
      </c>
      <c r="DK169">
        <v>844</v>
      </c>
      <c r="DL169">
        <v>2809</v>
      </c>
      <c r="DM169">
        <v>9328</v>
      </c>
      <c r="DN169">
        <v>12586</v>
      </c>
      <c r="DO169">
        <v>3143</v>
      </c>
      <c r="DP169">
        <v>2450</v>
      </c>
      <c r="DQ169">
        <v>5476</v>
      </c>
      <c r="DR169">
        <v>750</v>
      </c>
      <c r="DS169">
        <v>657</v>
      </c>
      <c r="DT169">
        <v>2589</v>
      </c>
      <c r="DU169">
        <v>33770</v>
      </c>
      <c r="DV169">
        <v>16632</v>
      </c>
      <c r="DW169">
        <v>7004</v>
      </c>
      <c r="DX169">
        <v>1961</v>
      </c>
      <c r="DY169">
        <v>414</v>
      </c>
      <c r="DZ169">
        <v>5941</v>
      </c>
      <c r="EA169">
        <v>825</v>
      </c>
      <c r="EB169">
        <v>3992</v>
      </c>
      <c r="EC169">
        <v>9236</v>
      </c>
      <c r="ED169">
        <v>1290</v>
      </c>
      <c r="EE169">
        <v>5563</v>
      </c>
      <c r="EF169">
        <v>10350</v>
      </c>
      <c r="EI169">
        <v>59897</v>
      </c>
      <c r="EJ169">
        <v>24367</v>
      </c>
      <c r="EK169">
        <v>1334</v>
      </c>
      <c r="EL169">
        <v>1581</v>
      </c>
      <c r="EM169">
        <v>1539</v>
      </c>
      <c r="EN169">
        <v>1267</v>
      </c>
      <c r="EO169">
        <v>1216</v>
      </c>
      <c r="EP169">
        <v>4124</v>
      </c>
      <c r="EQ169">
        <v>32350</v>
      </c>
      <c r="ER169">
        <v>33770</v>
      </c>
      <c r="ES169">
        <v>1378</v>
      </c>
      <c r="ET169">
        <v>12347</v>
      </c>
      <c r="EU169">
        <v>13996</v>
      </c>
      <c r="EV169">
        <v>4295</v>
      </c>
      <c r="EW169">
        <v>20045</v>
      </c>
      <c r="EX169">
        <v>33770</v>
      </c>
    </row>
    <row r="170" spans="1:154" x14ac:dyDescent="0.2">
      <c r="A170" t="s">
        <v>508</v>
      </c>
      <c r="B170" t="s">
        <v>467</v>
      </c>
      <c r="H170">
        <v>44193</v>
      </c>
      <c r="I170">
        <v>3105</v>
      </c>
      <c r="J170">
        <v>5644</v>
      </c>
      <c r="K170">
        <v>793</v>
      </c>
      <c r="L170">
        <v>3942</v>
      </c>
      <c r="M170">
        <v>481</v>
      </c>
      <c r="N170">
        <v>17808</v>
      </c>
      <c r="O170">
        <v>1171</v>
      </c>
      <c r="P170">
        <v>20595</v>
      </c>
      <c r="Q170">
        <v>1022</v>
      </c>
      <c r="R170">
        <v>22173</v>
      </c>
      <c r="S170">
        <v>1009</v>
      </c>
      <c r="T170">
        <v>12008</v>
      </c>
      <c r="U170">
        <v>656</v>
      </c>
      <c r="V170">
        <v>766</v>
      </c>
      <c r="W170">
        <v>187</v>
      </c>
      <c r="X170">
        <v>1965</v>
      </c>
      <c r="Y170">
        <v>80</v>
      </c>
      <c r="Z170">
        <v>3662</v>
      </c>
      <c r="AA170">
        <v>1123</v>
      </c>
      <c r="AB170">
        <v>3619</v>
      </c>
      <c r="AC170">
        <v>50</v>
      </c>
      <c r="AD170">
        <v>6956</v>
      </c>
      <c r="AE170">
        <v>1506</v>
      </c>
      <c r="AF170">
        <v>21207</v>
      </c>
      <c r="AG170">
        <v>830</v>
      </c>
      <c r="AH170">
        <v>38079</v>
      </c>
      <c r="AI170">
        <v>1588</v>
      </c>
      <c r="AJ170">
        <v>6114</v>
      </c>
      <c r="AK170">
        <v>1517</v>
      </c>
      <c r="AL170">
        <v>2971</v>
      </c>
      <c r="AM170">
        <v>165</v>
      </c>
      <c r="AN170">
        <v>3143</v>
      </c>
      <c r="AO170">
        <v>1352</v>
      </c>
      <c r="AP170">
        <v>22036</v>
      </c>
      <c r="AQ170">
        <v>1978</v>
      </c>
      <c r="AR170">
        <v>22157</v>
      </c>
      <c r="AS170">
        <v>1127</v>
      </c>
      <c r="AT170">
        <v>6095</v>
      </c>
      <c r="AU170">
        <v>121</v>
      </c>
      <c r="AV170">
        <v>38098</v>
      </c>
      <c r="AW170">
        <v>2984</v>
      </c>
      <c r="AX170">
        <v>4414</v>
      </c>
      <c r="AY170">
        <v>928</v>
      </c>
      <c r="AZ170">
        <v>10247</v>
      </c>
      <c r="BA170">
        <v>987</v>
      </c>
      <c r="BB170">
        <v>8705</v>
      </c>
      <c r="BC170">
        <v>342</v>
      </c>
      <c r="BD170">
        <v>6963</v>
      </c>
      <c r="BE170">
        <v>162</v>
      </c>
      <c r="BF170">
        <v>5087</v>
      </c>
      <c r="BG170">
        <v>514</v>
      </c>
      <c r="BH170">
        <v>23379</v>
      </c>
      <c r="BI170">
        <v>2309</v>
      </c>
      <c r="BJ170">
        <v>22155</v>
      </c>
      <c r="BK170">
        <v>2067</v>
      </c>
      <c r="BL170">
        <v>1224</v>
      </c>
      <c r="BM170">
        <v>242</v>
      </c>
      <c r="BN170">
        <v>18342</v>
      </c>
      <c r="BO170">
        <v>1536</v>
      </c>
      <c r="BP170">
        <v>5162</v>
      </c>
      <c r="BQ170">
        <v>720</v>
      </c>
      <c r="BR170">
        <v>4962</v>
      </c>
      <c r="BS170">
        <v>567</v>
      </c>
      <c r="BT170">
        <v>9398</v>
      </c>
      <c r="BU170">
        <v>273</v>
      </c>
      <c r="BV170">
        <v>28466</v>
      </c>
      <c r="BW170">
        <v>2823</v>
      </c>
      <c r="BX170">
        <v>6329</v>
      </c>
      <c r="BY170">
        <v>9</v>
      </c>
      <c r="BZ170">
        <v>2980</v>
      </c>
      <c r="CA170">
        <v>99</v>
      </c>
      <c r="CB170">
        <v>6418</v>
      </c>
      <c r="CC170">
        <v>174</v>
      </c>
      <c r="CD170">
        <v>4466</v>
      </c>
      <c r="CE170">
        <v>413</v>
      </c>
      <c r="CF170">
        <v>5503</v>
      </c>
      <c r="CG170">
        <v>596</v>
      </c>
      <c r="CH170">
        <v>7141</v>
      </c>
      <c r="CI170">
        <v>926</v>
      </c>
      <c r="CJ170">
        <v>5646</v>
      </c>
      <c r="CK170">
        <v>577</v>
      </c>
      <c r="CL170">
        <v>5710</v>
      </c>
      <c r="CM170">
        <v>311</v>
      </c>
      <c r="CN170">
        <v>6329</v>
      </c>
      <c r="CO170">
        <v>9</v>
      </c>
      <c r="CP170">
        <v>3105</v>
      </c>
      <c r="CQ170">
        <v>41088</v>
      </c>
      <c r="CR170">
        <v>29727</v>
      </c>
      <c r="CS170">
        <v>17908</v>
      </c>
      <c r="CT170">
        <v>33311</v>
      </c>
      <c r="CU170">
        <v>8962</v>
      </c>
      <c r="CV170">
        <v>3780</v>
      </c>
      <c r="CW170">
        <v>5800</v>
      </c>
      <c r="CX170">
        <v>2925</v>
      </c>
      <c r="CY170">
        <v>1620</v>
      </c>
      <c r="CZ170">
        <v>352</v>
      </c>
      <c r="DA170">
        <v>807</v>
      </c>
      <c r="DB170">
        <v>423</v>
      </c>
      <c r="DC170">
        <v>735</v>
      </c>
      <c r="DD170">
        <v>80</v>
      </c>
      <c r="DE170">
        <v>15</v>
      </c>
      <c r="DF170">
        <v>2600</v>
      </c>
      <c r="DG170">
        <v>1302</v>
      </c>
      <c r="DH170">
        <v>374</v>
      </c>
      <c r="DI170">
        <v>2864</v>
      </c>
      <c r="DJ170">
        <v>1788</v>
      </c>
      <c r="DK170">
        <v>261</v>
      </c>
      <c r="DL170">
        <v>995</v>
      </c>
      <c r="DM170">
        <v>3219</v>
      </c>
      <c r="DN170">
        <v>5574</v>
      </c>
      <c r="DO170">
        <v>1796</v>
      </c>
      <c r="DP170">
        <v>1100</v>
      </c>
      <c r="DQ170">
        <v>1675</v>
      </c>
      <c r="DR170">
        <v>1117</v>
      </c>
      <c r="DS170">
        <v>626</v>
      </c>
      <c r="DT170">
        <v>2882</v>
      </c>
      <c r="DU170">
        <v>17643</v>
      </c>
      <c r="DV170">
        <v>7502</v>
      </c>
      <c r="DW170">
        <v>2576</v>
      </c>
      <c r="DX170">
        <v>1188</v>
      </c>
      <c r="DY170">
        <v>420</v>
      </c>
      <c r="DZ170">
        <v>3584</v>
      </c>
      <c r="EA170">
        <v>177</v>
      </c>
      <c r="EB170">
        <v>2504</v>
      </c>
      <c r="EC170">
        <v>5369</v>
      </c>
      <c r="ED170">
        <v>1130</v>
      </c>
      <c r="EE170">
        <v>2643</v>
      </c>
      <c r="EF170">
        <v>4977</v>
      </c>
      <c r="EI170">
        <v>32746</v>
      </c>
      <c r="EJ170">
        <v>11796</v>
      </c>
      <c r="EK170">
        <v>766</v>
      </c>
      <c r="EL170">
        <v>1000</v>
      </c>
      <c r="EM170">
        <v>900</v>
      </c>
      <c r="EN170">
        <v>389</v>
      </c>
      <c r="EO170">
        <v>305</v>
      </c>
      <c r="EP170">
        <v>1780</v>
      </c>
      <c r="EQ170">
        <v>16032</v>
      </c>
      <c r="ER170">
        <v>17643</v>
      </c>
      <c r="ES170">
        <v>1386</v>
      </c>
      <c r="ET170">
        <v>5668</v>
      </c>
      <c r="EU170">
        <v>6590</v>
      </c>
      <c r="EV170">
        <v>2333</v>
      </c>
      <c r="EW170">
        <v>10589</v>
      </c>
      <c r="EX170">
        <v>17643</v>
      </c>
    </row>
    <row r="171" spans="1:154" x14ac:dyDescent="0.2">
      <c r="A171" t="s">
        <v>509</v>
      </c>
      <c r="B171" t="s">
        <v>467</v>
      </c>
      <c r="H171">
        <v>42596</v>
      </c>
      <c r="I171">
        <v>2073</v>
      </c>
      <c r="J171">
        <v>4332</v>
      </c>
      <c r="K171">
        <v>400</v>
      </c>
      <c r="L171">
        <v>3430</v>
      </c>
      <c r="M171">
        <v>368</v>
      </c>
      <c r="N171">
        <v>12918</v>
      </c>
      <c r="O171">
        <v>634</v>
      </c>
      <c r="P171">
        <v>25263</v>
      </c>
      <c r="Q171">
        <v>1039</v>
      </c>
      <c r="R171">
        <v>8970</v>
      </c>
      <c r="S171">
        <v>374</v>
      </c>
      <c r="T171">
        <v>26539</v>
      </c>
      <c r="U171">
        <v>1196</v>
      </c>
      <c r="V171">
        <v>303</v>
      </c>
      <c r="W171">
        <v>11</v>
      </c>
      <c r="X171">
        <v>1154</v>
      </c>
      <c r="Y171">
        <v>15</v>
      </c>
      <c r="Z171">
        <v>1167</v>
      </c>
      <c r="AA171">
        <v>255</v>
      </c>
      <c r="AB171">
        <v>4447</v>
      </c>
      <c r="AC171">
        <v>222</v>
      </c>
      <c r="AD171">
        <v>2920</v>
      </c>
      <c r="AE171">
        <v>448</v>
      </c>
      <c r="AF171">
        <v>8666</v>
      </c>
      <c r="AG171">
        <v>309</v>
      </c>
      <c r="AH171">
        <v>38506</v>
      </c>
      <c r="AI171">
        <v>1563</v>
      </c>
      <c r="AJ171">
        <v>4090</v>
      </c>
      <c r="AK171">
        <v>510</v>
      </c>
      <c r="AL171">
        <v>2752</v>
      </c>
      <c r="AM171">
        <v>184</v>
      </c>
      <c r="AN171">
        <v>1338</v>
      </c>
      <c r="AO171">
        <v>326</v>
      </c>
      <c r="AP171">
        <v>19410</v>
      </c>
      <c r="AQ171">
        <v>1236</v>
      </c>
      <c r="AR171">
        <v>23186</v>
      </c>
      <c r="AS171">
        <v>837</v>
      </c>
      <c r="AT171">
        <v>5399</v>
      </c>
      <c r="AU171">
        <v>221</v>
      </c>
      <c r="AV171">
        <v>37197</v>
      </c>
      <c r="AW171">
        <v>1852</v>
      </c>
      <c r="AX171">
        <v>1631</v>
      </c>
      <c r="AY171">
        <v>194</v>
      </c>
      <c r="AZ171">
        <v>7647</v>
      </c>
      <c r="BA171">
        <v>771</v>
      </c>
      <c r="BB171">
        <v>9977</v>
      </c>
      <c r="BC171">
        <v>372</v>
      </c>
      <c r="BD171">
        <v>10321</v>
      </c>
      <c r="BE171">
        <v>146</v>
      </c>
      <c r="BF171">
        <v>4241</v>
      </c>
      <c r="BG171">
        <v>583</v>
      </c>
      <c r="BH171">
        <v>21980</v>
      </c>
      <c r="BI171">
        <v>1054</v>
      </c>
      <c r="BJ171">
        <v>21003</v>
      </c>
      <c r="BK171">
        <v>1000</v>
      </c>
      <c r="BL171">
        <v>977</v>
      </c>
      <c r="BM171">
        <v>54</v>
      </c>
      <c r="BN171">
        <v>16941</v>
      </c>
      <c r="BO171">
        <v>781</v>
      </c>
      <c r="BP171">
        <v>5209</v>
      </c>
      <c r="BQ171">
        <v>450</v>
      </c>
      <c r="BR171">
        <v>4071</v>
      </c>
      <c r="BS171">
        <v>406</v>
      </c>
      <c r="BT171">
        <v>10032</v>
      </c>
      <c r="BU171">
        <v>378</v>
      </c>
      <c r="BV171">
        <v>26221</v>
      </c>
      <c r="BW171">
        <v>1637</v>
      </c>
      <c r="BX171">
        <v>6343</v>
      </c>
      <c r="BY171">
        <v>58</v>
      </c>
      <c r="BZ171">
        <v>2782</v>
      </c>
      <c r="CA171">
        <v>32</v>
      </c>
      <c r="CB171">
        <v>7250</v>
      </c>
      <c r="CC171">
        <v>346</v>
      </c>
      <c r="CD171">
        <v>2988</v>
      </c>
      <c r="CE171">
        <v>212</v>
      </c>
      <c r="CF171">
        <v>5018</v>
      </c>
      <c r="CG171">
        <v>421</v>
      </c>
      <c r="CH171">
        <v>5828</v>
      </c>
      <c r="CI171">
        <v>442</v>
      </c>
      <c r="CJ171">
        <v>6604</v>
      </c>
      <c r="CK171">
        <v>354</v>
      </c>
      <c r="CL171">
        <v>5783</v>
      </c>
      <c r="CM171">
        <v>208</v>
      </c>
      <c r="CN171">
        <v>6343</v>
      </c>
      <c r="CO171">
        <v>58</v>
      </c>
      <c r="CP171">
        <v>2073</v>
      </c>
      <c r="CQ171">
        <v>40523</v>
      </c>
      <c r="CR171">
        <v>33904</v>
      </c>
      <c r="CS171">
        <v>13455</v>
      </c>
      <c r="CT171">
        <v>36479</v>
      </c>
      <c r="CU171">
        <v>4528</v>
      </c>
      <c r="CV171">
        <v>1092</v>
      </c>
      <c r="CW171">
        <v>1792</v>
      </c>
      <c r="CX171">
        <v>369</v>
      </c>
      <c r="CY171">
        <v>722</v>
      </c>
      <c r="CZ171">
        <v>185</v>
      </c>
      <c r="DA171">
        <v>860</v>
      </c>
      <c r="DB171">
        <v>366</v>
      </c>
      <c r="DC171">
        <v>1154</v>
      </c>
      <c r="DD171">
        <v>172</v>
      </c>
      <c r="DE171">
        <v>33</v>
      </c>
      <c r="DF171">
        <v>997</v>
      </c>
      <c r="DG171">
        <v>390</v>
      </c>
      <c r="DH171">
        <v>285</v>
      </c>
      <c r="DI171">
        <v>2107</v>
      </c>
      <c r="DJ171">
        <v>1523</v>
      </c>
      <c r="DK171">
        <v>264</v>
      </c>
      <c r="DL171">
        <v>860</v>
      </c>
      <c r="DM171">
        <v>4255</v>
      </c>
      <c r="DN171">
        <v>4689</v>
      </c>
      <c r="DO171">
        <v>1649</v>
      </c>
      <c r="DP171">
        <v>1455</v>
      </c>
      <c r="DQ171">
        <v>4428</v>
      </c>
      <c r="DR171">
        <v>655</v>
      </c>
      <c r="DS171">
        <v>502</v>
      </c>
      <c r="DT171">
        <v>1483</v>
      </c>
      <c r="DU171">
        <v>15814</v>
      </c>
      <c r="DV171">
        <v>8115</v>
      </c>
      <c r="DW171">
        <v>3017</v>
      </c>
      <c r="DX171">
        <v>923</v>
      </c>
      <c r="DY171">
        <v>338</v>
      </c>
      <c r="DZ171">
        <v>2048</v>
      </c>
      <c r="EA171">
        <v>134</v>
      </c>
      <c r="EB171">
        <v>1319</v>
      </c>
      <c r="EC171">
        <v>4728</v>
      </c>
      <c r="ED171">
        <v>1264</v>
      </c>
      <c r="EE171">
        <v>2022</v>
      </c>
      <c r="EF171">
        <v>5470</v>
      </c>
      <c r="EI171">
        <v>35775</v>
      </c>
      <c r="EJ171">
        <v>7322</v>
      </c>
      <c r="EK171">
        <v>57</v>
      </c>
      <c r="EL171">
        <v>287</v>
      </c>
      <c r="EM171">
        <v>278</v>
      </c>
      <c r="EN171">
        <v>811</v>
      </c>
      <c r="EO171">
        <v>179</v>
      </c>
      <c r="EP171">
        <v>837</v>
      </c>
      <c r="EQ171">
        <v>15202</v>
      </c>
      <c r="ER171">
        <v>15814</v>
      </c>
      <c r="ES171">
        <v>578</v>
      </c>
      <c r="ET171">
        <v>4304</v>
      </c>
      <c r="EU171">
        <v>5914</v>
      </c>
      <c r="EV171">
        <v>3021</v>
      </c>
      <c r="EW171">
        <v>10932</v>
      </c>
      <c r="EX171">
        <v>15814</v>
      </c>
    </row>
    <row r="172" spans="1:154" x14ac:dyDescent="0.2">
      <c r="A172" t="s">
        <v>510</v>
      </c>
      <c r="B172" t="s">
        <v>467</v>
      </c>
      <c r="H172">
        <v>47012</v>
      </c>
      <c r="I172">
        <v>1399</v>
      </c>
      <c r="J172">
        <v>3291</v>
      </c>
      <c r="K172">
        <v>272</v>
      </c>
      <c r="L172">
        <v>2283</v>
      </c>
      <c r="M172">
        <v>235</v>
      </c>
      <c r="N172">
        <v>13082</v>
      </c>
      <c r="O172">
        <v>721</v>
      </c>
      <c r="P172">
        <v>30492</v>
      </c>
      <c r="Q172">
        <v>406</v>
      </c>
      <c r="R172">
        <v>23346</v>
      </c>
      <c r="S172">
        <v>462</v>
      </c>
      <c r="T172">
        <v>17366</v>
      </c>
      <c r="U172">
        <v>581</v>
      </c>
      <c r="V172">
        <v>89</v>
      </c>
      <c r="W172">
        <v>9</v>
      </c>
      <c r="X172">
        <v>904</v>
      </c>
      <c r="Y172">
        <v>0</v>
      </c>
      <c r="Z172">
        <v>1548</v>
      </c>
      <c r="AA172">
        <v>168</v>
      </c>
      <c r="AB172">
        <v>3724</v>
      </c>
      <c r="AC172">
        <v>179</v>
      </c>
      <c r="AD172">
        <v>2842</v>
      </c>
      <c r="AE172">
        <v>264</v>
      </c>
      <c r="AF172">
        <v>22862</v>
      </c>
      <c r="AG172">
        <v>462</v>
      </c>
      <c r="AH172">
        <v>44121</v>
      </c>
      <c r="AI172">
        <v>1110</v>
      </c>
      <c r="AJ172">
        <v>2891</v>
      </c>
      <c r="AK172">
        <v>289</v>
      </c>
      <c r="AL172">
        <v>2155</v>
      </c>
      <c r="AM172">
        <v>58</v>
      </c>
      <c r="AN172">
        <v>736</v>
      </c>
      <c r="AO172">
        <v>231</v>
      </c>
      <c r="AP172">
        <v>22854</v>
      </c>
      <c r="AQ172">
        <v>665</v>
      </c>
      <c r="AR172">
        <v>24158</v>
      </c>
      <c r="AS172">
        <v>734</v>
      </c>
      <c r="AT172">
        <v>4899</v>
      </c>
      <c r="AU172">
        <v>113</v>
      </c>
      <c r="AV172">
        <v>42113</v>
      </c>
      <c r="AW172">
        <v>1286</v>
      </c>
      <c r="AX172">
        <v>1877</v>
      </c>
      <c r="AY172">
        <v>152</v>
      </c>
      <c r="AZ172">
        <v>8336</v>
      </c>
      <c r="BA172">
        <v>589</v>
      </c>
      <c r="BB172">
        <v>9243</v>
      </c>
      <c r="BC172">
        <v>90</v>
      </c>
      <c r="BD172">
        <v>12685</v>
      </c>
      <c r="BE172">
        <v>211</v>
      </c>
      <c r="BF172">
        <v>5159</v>
      </c>
      <c r="BG172">
        <v>460</v>
      </c>
      <c r="BH172">
        <v>22472</v>
      </c>
      <c r="BI172">
        <v>700</v>
      </c>
      <c r="BJ172">
        <v>21739</v>
      </c>
      <c r="BK172">
        <v>571</v>
      </c>
      <c r="BL172">
        <v>733</v>
      </c>
      <c r="BM172">
        <v>129</v>
      </c>
      <c r="BN172">
        <v>17223</v>
      </c>
      <c r="BO172">
        <v>410</v>
      </c>
      <c r="BP172">
        <v>5554</v>
      </c>
      <c r="BQ172">
        <v>245</v>
      </c>
      <c r="BR172">
        <v>4854</v>
      </c>
      <c r="BS172">
        <v>505</v>
      </c>
      <c r="BT172">
        <v>11744</v>
      </c>
      <c r="BU172">
        <v>172</v>
      </c>
      <c r="BV172">
        <v>27631</v>
      </c>
      <c r="BW172">
        <v>1160</v>
      </c>
      <c r="BX172">
        <v>7637</v>
      </c>
      <c r="BY172">
        <v>67</v>
      </c>
      <c r="BZ172">
        <v>3152</v>
      </c>
      <c r="CA172">
        <v>55</v>
      </c>
      <c r="CB172">
        <v>8592</v>
      </c>
      <c r="CC172">
        <v>117</v>
      </c>
      <c r="CD172">
        <v>3127</v>
      </c>
      <c r="CE172">
        <v>185</v>
      </c>
      <c r="CF172">
        <v>4228</v>
      </c>
      <c r="CG172">
        <v>447</v>
      </c>
      <c r="CH172">
        <v>6183</v>
      </c>
      <c r="CI172">
        <v>168</v>
      </c>
      <c r="CJ172">
        <v>6282</v>
      </c>
      <c r="CK172">
        <v>174</v>
      </c>
      <c r="CL172">
        <v>7811</v>
      </c>
      <c r="CM172">
        <v>186</v>
      </c>
      <c r="CN172">
        <v>7637</v>
      </c>
      <c r="CO172">
        <v>67</v>
      </c>
      <c r="CP172">
        <v>1399</v>
      </c>
      <c r="CQ172">
        <v>45613</v>
      </c>
      <c r="CR172">
        <v>39412</v>
      </c>
      <c r="CS172">
        <v>13089</v>
      </c>
      <c r="CT172">
        <v>42427</v>
      </c>
      <c r="CU172">
        <v>3219</v>
      </c>
      <c r="CV172">
        <v>1129</v>
      </c>
      <c r="CW172">
        <v>1621</v>
      </c>
      <c r="CX172">
        <v>760</v>
      </c>
      <c r="CY172">
        <v>746</v>
      </c>
      <c r="CZ172">
        <v>119</v>
      </c>
      <c r="DA172">
        <v>416</v>
      </c>
      <c r="DB172">
        <v>117</v>
      </c>
      <c r="DC172">
        <v>436</v>
      </c>
      <c r="DD172">
        <v>133</v>
      </c>
      <c r="DE172">
        <v>153</v>
      </c>
      <c r="DF172">
        <v>1406</v>
      </c>
      <c r="DG172">
        <v>869</v>
      </c>
      <c r="DH172">
        <v>375</v>
      </c>
      <c r="DI172">
        <v>1685</v>
      </c>
      <c r="DJ172">
        <v>1481</v>
      </c>
      <c r="DK172">
        <v>378</v>
      </c>
      <c r="DL172">
        <v>948</v>
      </c>
      <c r="DM172">
        <v>4025</v>
      </c>
      <c r="DN172">
        <v>4659</v>
      </c>
      <c r="DO172">
        <v>1528</v>
      </c>
      <c r="DP172">
        <v>1389</v>
      </c>
      <c r="DQ172">
        <v>4970</v>
      </c>
      <c r="DR172">
        <v>856</v>
      </c>
      <c r="DS172">
        <v>157</v>
      </c>
      <c r="DT172">
        <v>892</v>
      </c>
      <c r="DU172">
        <v>16651</v>
      </c>
      <c r="DV172">
        <v>9579</v>
      </c>
      <c r="DW172">
        <v>3856</v>
      </c>
      <c r="DX172">
        <v>759</v>
      </c>
      <c r="DY172">
        <v>368</v>
      </c>
      <c r="DZ172">
        <v>2073</v>
      </c>
      <c r="EA172">
        <v>288</v>
      </c>
      <c r="EB172">
        <v>1498</v>
      </c>
      <c r="EC172">
        <v>4240</v>
      </c>
      <c r="ED172">
        <v>721</v>
      </c>
      <c r="EE172">
        <v>2074</v>
      </c>
      <c r="EF172">
        <v>5961</v>
      </c>
      <c r="EI172">
        <v>42493</v>
      </c>
      <c r="EJ172">
        <v>5233</v>
      </c>
      <c r="EK172">
        <v>242</v>
      </c>
      <c r="EL172">
        <v>216</v>
      </c>
      <c r="EM172">
        <v>237</v>
      </c>
      <c r="EN172">
        <v>147</v>
      </c>
      <c r="EO172">
        <v>97</v>
      </c>
      <c r="EP172">
        <v>664</v>
      </c>
      <c r="EQ172">
        <v>15581</v>
      </c>
      <c r="ER172">
        <v>16651</v>
      </c>
      <c r="ES172">
        <v>510</v>
      </c>
      <c r="ET172">
        <v>3701</v>
      </c>
      <c r="EU172">
        <v>6185</v>
      </c>
      <c r="EV172">
        <v>3767</v>
      </c>
      <c r="EW172">
        <v>12440</v>
      </c>
      <c r="EX172">
        <v>16651</v>
      </c>
    </row>
    <row r="173" spans="1:154" x14ac:dyDescent="0.2">
      <c r="A173" t="s">
        <v>511</v>
      </c>
      <c r="B173" t="s">
        <v>467</v>
      </c>
      <c r="H173">
        <v>44808</v>
      </c>
      <c r="I173">
        <v>1591</v>
      </c>
      <c r="J173">
        <v>3146</v>
      </c>
      <c r="K173">
        <v>417</v>
      </c>
      <c r="L173">
        <v>2136</v>
      </c>
      <c r="M173">
        <v>133</v>
      </c>
      <c r="N173">
        <v>12771</v>
      </c>
      <c r="O173">
        <v>819</v>
      </c>
      <c r="P173">
        <v>28877</v>
      </c>
      <c r="Q173">
        <v>355</v>
      </c>
      <c r="R173">
        <v>33422</v>
      </c>
      <c r="S173">
        <v>981</v>
      </c>
      <c r="T173">
        <v>5612</v>
      </c>
      <c r="U173">
        <v>335</v>
      </c>
      <c r="V173">
        <v>31</v>
      </c>
      <c r="W173">
        <v>0</v>
      </c>
      <c r="X173">
        <v>711</v>
      </c>
      <c r="Y173">
        <v>25</v>
      </c>
      <c r="Z173">
        <v>763</v>
      </c>
      <c r="AA173">
        <v>111</v>
      </c>
      <c r="AB173">
        <v>4269</v>
      </c>
      <c r="AC173">
        <v>139</v>
      </c>
      <c r="AD173">
        <v>2145</v>
      </c>
      <c r="AE173">
        <v>208</v>
      </c>
      <c r="AF173">
        <v>32783</v>
      </c>
      <c r="AG173">
        <v>981</v>
      </c>
      <c r="AH173">
        <v>43196</v>
      </c>
      <c r="AI173">
        <v>1447</v>
      </c>
      <c r="AJ173">
        <v>1612</v>
      </c>
      <c r="AK173">
        <v>144</v>
      </c>
      <c r="AL173">
        <v>1117</v>
      </c>
      <c r="AM173">
        <v>30</v>
      </c>
      <c r="AN173">
        <v>495</v>
      </c>
      <c r="AO173">
        <v>114</v>
      </c>
      <c r="AP173">
        <v>22656</v>
      </c>
      <c r="AQ173">
        <v>889</v>
      </c>
      <c r="AR173">
        <v>22152</v>
      </c>
      <c r="AS173">
        <v>702</v>
      </c>
      <c r="AT173">
        <v>4796</v>
      </c>
      <c r="AU173">
        <v>164</v>
      </c>
      <c r="AV173">
        <v>40012</v>
      </c>
      <c r="AW173">
        <v>1427</v>
      </c>
      <c r="AX173">
        <v>1605</v>
      </c>
      <c r="AY173">
        <v>124</v>
      </c>
      <c r="AZ173">
        <v>9071</v>
      </c>
      <c r="BA173">
        <v>524</v>
      </c>
      <c r="BB173">
        <v>9592</v>
      </c>
      <c r="BC173">
        <v>278</v>
      </c>
      <c r="BD173">
        <v>10102</v>
      </c>
      <c r="BE173">
        <v>187</v>
      </c>
      <c r="BF173">
        <v>5036</v>
      </c>
      <c r="BG173">
        <v>296</v>
      </c>
      <c r="BH173">
        <v>21412</v>
      </c>
      <c r="BI173">
        <v>902</v>
      </c>
      <c r="BJ173">
        <v>20987</v>
      </c>
      <c r="BK173">
        <v>893</v>
      </c>
      <c r="BL173">
        <v>425</v>
      </c>
      <c r="BM173">
        <v>9</v>
      </c>
      <c r="BN173">
        <v>16324</v>
      </c>
      <c r="BO173">
        <v>558</v>
      </c>
      <c r="BP173">
        <v>5468</v>
      </c>
      <c r="BQ173">
        <v>361</v>
      </c>
      <c r="BR173">
        <v>4656</v>
      </c>
      <c r="BS173">
        <v>279</v>
      </c>
      <c r="BT173">
        <v>10800</v>
      </c>
      <c r="BU173">
        <v>381</v>
      </c>
      <c r="BV173">
        <v>26448</v>
      </c>
      <c r="BW173">
        <v>1198</v>
      </c>
      <c r="BX173">
        <v>7560</v>
      </c>
      <c r="BY173">
        <v>12</v>
      </c>
      <c r="BZ173">
        <v>2784</v>
      </c>
      <c r="CA173">
        <v>7</v>
      </c>
      <c r="CB173">
        <v>8016</v>
      </c>
      <c r="CC173">
        <v>374</v>
      </c>
      <c r="CD173">
        <v>3638</v>
      </c>
      <c r="CE173">
        <v>97</v>
      </c>
      <c r="CF173">
        <v>4123</v>
      </c>
      <c r="CG173">
        <v>378</v>
      </c>
      <c r="CH173">
        <v>5894</v>
      </c>
      <c r="CI173">
        <v>188</v>
      </c>
      <c r="CJ173">
        <v>5698</v>
      </c>
      <c r="CK173">
        <v>322</v>
      </c>
      <c r="CL173">
        <v>7095</v>
      </c>
      <c r="CM173">
        <v>213</v>
      </c>
      <c r="CN173">
        <v>7560</v>
      </c>
      <c r="CO173">
        <v>12</v>
      </c>
      <c r="CP173">
        <v>1591</v>
      </c>
      <c r="CQ173">
        <v>43217</v>
      </c>
      <c r="CR173">
        <v>37903</v>
      </c>
      <c r="CS173">
        <v>12262</v>
      </c>
      <c r="CT173">
        <v>40624</v>
      </c>
      <c r="CU173">
        <v>2407</v>
      </c>
      <c r="CV173">
        <v>647</v>
      </c>
      <c r="CW173">
        <v>1165</v>
      </c>
      <c r="CX173">
        <v>268</v>
      </c>
      <c r="CY173">
        <v>566</v>
      </c>
      <c r="CZ173">
        <v>103</v>
      </c>
      <c r="DA173">
        <v>517</v>
      </c>
      <c r="DB173">
        <v>260</v>
      </c>
      <c r="DC173">
        <v>159</v>
      </c>
      <c r="DD173">
        <v>16</v>
      </c>
      <c r="DE173">
        <v>73</v>
      </c>
      <c r="DF173">
        <v>3231</v>
      </c>
      <c r="DG173">
        <v>774</v>
      </c>
      <c r="DH173">
        <v>409</v>
      </c>
      <c r="DI173">
        <v>1963</v>
      </c>
      <c r="DJ173">
        <v>1673</v>
      </c>
      <c r="DK173">
        <v>448</v>
      </c>
      <c r="DL173">
        <v>913</v>
      </c>
      <c r="DM173">
        <v>2765</v>
      </c>
      <c r="DN173">
        <v>4171</v>
      </c>
      <c r="DO173">
        <v>1862</v>
      </c>
      <c r="DP173">
        <v>1265</v>
      </c>
      <c r="DQ173">
        <v>4065</v>
      </c>
      <c r="DR173">
        <v>681</v>
      </c>
      <c r="DS173">
        <v>278</v>
      </c>
      <c r="DT173">
        <v>898</v>
      </c>
      <c r="DU173">
        <v>15934</v>
      </c>
      <c r="DV173">
        <v>10081</v>
      </c>
      <c r="DW173">
        <v>4153</v>
      </c>
      <c r="DX173">
        <v>1071</v>
      </c>
      <c r="DY173">
        <v>415</v>
      </c>
      <c r="DZ173">
        <v>2065</v>
      </c>
      <c r="EA173">
        <v>235</v>
      </c>
      <c r="EB173">
        <v>1267</v>
      </c>
      <c r="EC173">
        <v>2717</v>
      </c>
      <c r="ED173">
        <v>387</v>
      </c>
      <c r="EE173">
        <v>1503</v>
      </c>
      <c r="EF173">
        <v>5482</v>
      </c>
      <c r="EI173">
        <v>40872</v>
      </c>
      <c r="EJ173">
        <v>4147</v>
      </c>
      <c r="EK173">
        <v>356</v>
      </c>
      <c r="EL173">
        <v>204</v>
      </c>
      <c r="EM173">
        <v>135</v>
      </c>
      <c r="EN173">
        <v>173</v>
      </c>
      <c r="EO173">
        <v>121</v>
      </c>
      <c r="EP173">
        <v>639</v>
      </c>
      <c r="EQ173">
        <v>14749</v>
      </c>
      <c r="ER173">
        <v>15934</v>
      </c>
      <c r="ES173">
        <v>513</v>
      </c>
      <c r="ET173">
        <v>2251</v>
      </c>
      <c r="EU173">
        <v>6231</v>
      </c>
      <c r="EV173">
        <v>4472</v>
      </c>
      <c r="EW173">
        <v>13170</v>
      </c>
      <c r="EX173">
        <v>15934</v>
      </c>
    </row>
    <row r="174" spans="1:154" x14ac:dyDescent="0.2">
      <c r="A174" t="s">
        <v>512</v>
      </c>
      <c r="B174" t="s">
        <v>467</v>
      </c>
      <c r="H174">
        <v>43172</v>
      </c>
      <c r="I174">
        <v>2881</v>
      </c>
      <c r="J174">
        <v>3810</v>
      </c>
      <c r="K174">
        <v>751</v>
      </c>
      <c r="L174">
        <v>2727</v>
      </c>
      <c r="M174">
        <v>620</v>
      </c>
      <c r="N174">
        <v>13388</v>
      </c>
      <c r="O174">
        <v>1618</v>
      </c>
      <c r="P174">
        <v>25930</v>
      </c>
      <c r="Q174">
        <v>492</v>
      </c>
      <c r="R174">
        <v>35917</v>
      </c>
      <c r="S174">
        <v>2597</v>
      </c>
      <c r="T174">
        <v>3207</v>
      </c>
      <c r="U174">
        <v>194</v>
      </c>
      <c r="V174">
        <v>14</v>
      </c>
      <c r="W174">
        <v>0</v>
      </c>
      <c r="X174">
        <v>625</v>
      </c>
      <c r="Y174">
        <v>0</v>
      </c>
      <c r="Z174">
        <v>377</v>
      </c>
      <c r="AA174">
        <v>38</v>
      </c>
      <c r="AB174">
        <v>3032</v>
      </c>
      <c r="AC174">
        <v>52</v>
      </c>
      <c r="AD174">
        <v>1808</v>
      </c>
      <c r="AE174">
        <v>84</v>
      </c>
      <c r="AF174">
        <v>35572</v>
      </c>
      <c r="AG174">
        <v>2513</v>
      </c>
      <c r="AH174">
        <v>41901</v>
      </c>
      <c r="AI174">
        <v>2754</v>
      </c>
      <c r="AJ174">
        <v>1271</v>
      </c>
      <c r="AK174">
        <v>127</v>
      </c>
      <c r="AL174">
        <v>776</v>
      </c>
      <c r="AM174">
        <v>44</v>
      </c>
      <c r="AN174">
        <v>495</v>
      </c>
      <c r="AO174">
        <v>83</v>
      </c>
      <c r="AP174">
        <v>21578</v>
      </c>
      <c r="AQ174">
        <v>1639</v>
      </c>
      <c r="AR174">
        <v>21594</v>
      </c>
      <c r="AS174">
        <v>1242</v>
      </c>
      <c r="AT174">
        <v>4455</v>
      </c>
      <c r="AU174">
        <v>96</v>
      </c>
      <c r="AV174">
        <v>38717</v>
      </c>
      <c r="AW174">
        <v>2785</v>
      </c>
      <c r="AX174">
        <v>2270</v>
      </c>
      <c r="AY174">
        <v>567</v>
      </c>
      <c r="AZ174">
        <v>9329</v>
      </c>
      <c r="BA174">
        <v>629</v>
      </c>
      <c r="BB174">
        <v>8309</v>
      </c>
      <c r="BC174">
        <v>91</v>
      </c>
      <c r="BD174">
        <v>8454</v>
      </c>
      <c r="BE174">
        <v>94</v>
      </c>
      <c r="BF174">
        <v>4394</v>
      </c>
      <c r="BG174">
        <v>780</v>
      </c>
      <c r="BH174">
        <v>20541</v>
      </c>
      <c r="BI174">
        <v>945</v>
      </c>
      <c r="BJ174">
        <v>19594</v>
      </c>
      <c r="BK174">
        <v>681</v>
      </c>
      <c r="BL174">
        <v>947</v>
      </c>
      <c r="BM174">
        <v>264</v>
      </c>
      <c r="BN174">
        <v>16281</v>
      </c>
      <c r="BO174">
        <v>640</v>
      </c>
      <c r="BP174">
        <v>4586</v>
      </c>
      <c r="BQ174">
        <v>359</v>
      </c>
      <c r="BR174">
        <v>4068</v>
      </c>
      <c r="BS174">
        <v>726</v>
      </c>
      <c r="BT174">
        <v>11664</v>
      </c>
      <c r="BU174">
        <v>1144</v>
      </c>
      <c r="BV174">
        <v>24935</v>
      </c>
      <c r="BW174">
        <v>1725</v>
      </c>
      <c r="BX174">
        <v>6573</v>
      </c>
      <c r="BY174">
        <v>12</v>
      </c>
      <c r="BZ174">
        <v>3110</v>
      </c>
      <c r="CA174">
        <v>226</v>
      </c>
      <c r="CB174">
        <v>8554</v>
      </c>
      <c r="CC174">
        <v>918</v>
      </c>
      <c r="CD174">
        <v>3146</v>
      </c>
      <c r="CE174">
        <v>356</v>
      </c>
      <c r="CF174">
        <v>3804</v>
      </c>
      <c r="CG174">
        <v>359</v>
      </c>
      <c r="CH174">
        <v>6078</v>
      </c>
      <c r="CI174">
        <v>261</v>
      </c>
      <c r="CJ174">
        <v>5358</v>
      </c>
      <c r="CK174">
        <v>252</v>
      </c>
      <c r="CL174">
        <v>6549</v>
      </c>
      <c r="CM174">
        <v>497</v>
      </c>
      <c r="CN174">
        <v>6573</v>
      </c>
      <c r="CO174">
        <v>12</v>
      </c>
      <c r="CP174">
        <v>2881</v>
      </c>
      <c r="CQ174">
        <v>40291</v>
      </c>
      <c r="CR174">
        <v>35018</v>
      </c>
      <c r="CS174">
        <v>11284</v>
      </c>
      <c r="CT174">
        <v>38821</v>
      </c>
      <c r="CU174">
        <v>2925</v>
      </c>
      <c r="CV174">
        <v>1095</v>
      </c>
      <c r="CW174">
        <v>792</v>
      </c>
      <c r="CX174">
        <v>173</v>
      </c>
      <c r="CY174">
        <v>1711</v>
      </c>
      <c r="CZ174">
        <v>849</v>
      </c>
      <c r="DA174">
        <v>397</v>
      </c>
      <c r="DB174">
        <v>60</v>
      </c>
      <c r="DC174">
        <v>25</v>
      </c>
      <c r="DD174">
        <v>13</v>
      </c>
      <c r="DE174">
        <v>436</v>
      </c>
      <c r="DF174">
        <v>2475</v>
      </c>
      <c r="DG174">
        <v>894</v>
      </c>
      <c r="DH174">
        <v>196</v>
      </c>
      <c r="DI174">
        <v>1890</v>
      </c>
      <c r="DJ174">
        <v>1289</v>
      </c>
      <c r="DK174">
        <v>107</v>
      </c>
      <c r="DL174">
        <v>660</v>
      </c>
      <c r="DM174">
        <v>2841</v>
      </c>
      <c r="DN174">
        <v>4362</v>
      </c>
      <c r="DO174">
        <v>921</v>
      </c>
      <c r="DP174">
        <v>1262</v>
      </c>
      <c r="DQ174">
        <v>4120</v>
      </c>
      <c r="DR174">
        <v>379</v>
      </c>
      <c r="DS174">
        <v>443</v>
      </c>
      <c r="DT174">
        <v>1182</v>
      </c>
      <c r="DU174">
        <v>15577</v>
      </c>
      <c r="DV174">
        <v>9404</v>
      </c>
      <c r="DW174">
        <v>4160</v>
      </c>
      <c r="DX174">
        <v>988</v>
      </c>
      <c r="DY174">
        <v>264</v>
      </c>
      <c r="DZ174">
        <v>1879</v>
      </c>
      <c r="EA174">
        <v>158</v>
      </c>
      <c r="EB174">
        <v>1409</v>
      </c>
      <c r="EC174">
        <v>3306</v>
      </c>
      <c r="ED174">
        <v>534</v>
      </c>
      <c r="EE174">
        <v>1576</v>
      </c>
      <c r="EF174">
        <v>5882</v>
      </c>
      <c r="EI174">
        <v>37488</v>
      </c>
      <c r="EJ174">
        <v>6141</v>
      </c>
      <c r="EK174">
        <v>279</v>
      </c>
      <c r="EL174">
        <v>287</v>
      </c>
      <c r="EM174">
        <v>518</v>
      </c>
      <c r="EN174">
        <v>345</v>
      </c>
      <c r="EO174">
        <v>130</v>
      </c>
      <c r="EP174">
        <v>527</v>
      </c>
      <c r="EQ174">
        <v>14232</v>
      </c>
      <c r="ER174">
        <v>15577</v>
      </c>
      <c r="ES174">
        <v>517</v>
      </c>
      <c r="ET174">
        <v>2532</v>
      </c>
      <c r="EU174">
        <v>5237</v>
      </c>
      <c r="EV174">
        <v>4758</v>
      </c>
      <c r="EW174">
        <v>12528</v>
      </c>
      <c r="EX174">
        <v>15577</v>
      </c>
    </row>
    <row r="175" spans="1:154" x14ac:dyDescent="0.2">
      <c r="A175" t="s">
        <v>513</v>
      </c>
      <c r="B175" t="s">
        <v>467</v>
      </c>
      <c r="H175">
        <v>43768</v>
      </c>
      <c r="I175">
        <v>1082</v>
      </c>
      <c r="J175">
        <v>7510</v>
      </c>
      <c r="K175">
        <v>174</v>
      </c>
      <c r="L175">
        <v>5536</v>
      </c>
      <c r="M175">
        <v>125</v>
      </c>
      <c r="N175">
        <v>14352</v>
      </c>
      <c r="O175">
        <v>564</v>
      </c>
      <c r="P175">
        <v>20740</v>
      </c>
      <c r="Q175">
        <v>306</v>
      </c>
      <c r="R175">
        <v>24227</v>
      </c>
      <c r="S175">
        <v>391</v>
      </c>
      <c r="T175">
        <v>11578</v>
      </c>
      <c r="U175">
        <v>466</v>
      </c>
      <c r="V175">
        <v>68</v>
      </c>
      <c r="W175">
        <v>0</v>
      </c>
      <c r="X175">
        <v>1890</v>
      </c>
      <c r="Y175">
        <v>91</v>
      </c>
      <c r="Z175">
        <v>1602</v>
      </c>
      <c r="AA175">
        <v>81</v>
      </c>
      <c r="AB175">
        <v>4403</v>
      </c>
      <c r="AC175">
        <v>53</v>
      </c>
      <c r="AD175">
        <v>2884</v>
      </c>
      <c r="AE175">
        <v>94</v>
      </c>
      <c r="AF175">
        <v>23882</v>
      </c>
      <c r="AG175">
        <v>353</v>
      </c>
      <c r="AH175">
        <v>41401</v>
      </c>
      <c r="AI175">
        <v>830</v>
      </c>
      <c r="AJ175">
        <v>2367</v>
      </c>
      <c r="AK175">
        <v>252</v>
      </c>
      <c r="AL175">
        <v>1348</v>
      </c>
      <c r="AM175">
        <v>71</v>
      </c>
      <c r="AN175">
        <v>1019</v>
      </c>
      <c r="AO175">
        <v>181</v>
      </c>
      <c r="AP175">
        <v>21564</v>
      </c>
      <c r="AQ175">
        <v>432</v>
      </c>
      <c r="AR175">
        <v>22204</v>
      </c>
      <c r="AS175">
        <v>650</v>
      </c>
      <c r="AT175">
        <v>6135</v>
      </c>
      <c r="AU175">
        <v>51</v>
      </c>
      <c r="AV175">
        <v>37633</v>
      </c>
      <c r="AW175">
        <v>1031</v>
      </c>
      <c r="AX175">
        <v>2170</v>
      </c>
      <c r="AY175">
        <v>61</v>
      </c>
      <c r="AZ175">
        <v>7039</v>
      </c>
      <c r="BA175">
        <v>204</v>
      </c>
      <c r="BB175">
        <v>8242</v>
      </c>
      <c r="BC175">
        <v>330</v>
      </c>
      <c r="BD175">
        <v>10360</v>
      </c>
      <c r="BE175">
        <v>191</v>
      </c>
      <c r="BF175">
        <v>5140</v>
      </c>
      <c r="BG175">
        <v>281</v>
      </c>
      <c r="BH175">
        <v>21875</v>
      </c>
      <c r="BI175">
        <v>665</v>
      </c>
      <c r="BJ175">
        <v>21099</v>
      </c>
      <c r="BK175">
        <v>600</v>
      </c>
      <c r="BL175">
        <v>776</v>
      </c>
      <c r="BM175">
        <v>65</v>
      </c>
      <c r="BN175">
        <v>17031</v>
      </c>
      <c r="BO175">
        <v>258</v>
      </c>
      <c r="BP175">
        <v>5382</v>
      </c>
      <c r="BQ175">
        <v>490</v>
      </c>
      <c r="BR175">
        <v>4602</v>
      </c>
      <c r="BS175">
        <v>198</v>
      </c>
      <c r="BT175">
        <v>11323</v>
      </c>
      <c r="BU175">
        <v>120</v>
      </c>
      <c r="BV175">
        <v>27015</v>
      </c>
      <c r="BW175">
        <v>946</v>
      </c>
      <c r="BX175">
        <v>5430</v>
      </c>
      <c r="BY175">
        <v>16</v>
      </c>
      <c r="BZ175">
        <v>3823</v>
      </c>
      <c r="CA175">
        <v>0</v>
      </c>
      <c r="CB175">
        <v>7500</v>
      </c>
      <c r="CC175">
        <v>120</v>
      </c>
      <c r="CD175">
        <v>4634</v>
      </c>
      <c r="CE175">
        <v>176</v>
      </c>
      <c r="CF175">
        <v>7303</v>
      </c>
      <c r="CG175">
        <v>114</v>
      </c>
      <c r="CH175">
        <v>5688</v>
      </c>
      <c r="CI175">
        <v>280</v>
      </c>
      <c r="CJ175">
        <v>4258</v>
      </c>
      <c r="CK175">
        <v>152</v>
      </c>
      <c r="CL175">
        <v>5132</v>
      </c>
      <c r="CM175">
        <v>224</v>
      </c>
      <c r="CN175">
        <v>5430</v>
      </c>
      <c r="CO175">
        <v>16</v>
      </c>
      <c r="CP175">
        <v>1082</v>
      </c>
      <c r="CQ175">
        <v>42686</v>
      </c>
      <c r="CR175">
        <v>32307</v>
      </c>
      <c r="CS175">
        <v>16861</v>
      </c>
      <c r="CT175">
        <v>39205</v>
      </c>
      <c r="CU175">
        <v>3734</v>
      </c>
      <c r="CV175">
        <v>1411</v>
      </c>
      <c r="CW175">
        <v>1443</v>
      </c>
      <c r="CX175">
        <v>541</v>
      </c>
      <c r="CY175">
        <v>358</v>
      </c>
      <c r="CZ175">
        <v>44</v>
      </c>
      <c r="DA175">
        <v>1523</v>
      </c>
      <c r="DB175">
        <v>767</v>
      </c>
      <c r="DC175">
        <v>410</v>
      </c>
      <c r="DD175">
        <v>59</v>
      </c>
      <c r="DE175">
        <v>212</v>
      </c>
      <c r="DF175">
        <v>1448</v>
      </c>
      <c r="DG175">
        <v>1605</v>
      </c>
      <c r="DH175">
        <v>198</v>
      </c>
      <c r="DI175">
        <v>2108</v>
      </c>
      <c r="DJ175">
        <v>1014</v>
      </c>
      <c r="DK175">
        <v>194</v>
      </c>
      <c r="DL175">
        <v>825</v>
      </c>
      <c r="DM175">
        <v>4270</v>
      </c>
      <c r="DN175">
        <v>4138</v>
      </c>
      <c r="DO175">
        <v>1962</v>
      </c>
      <c r="DP175">
        <v>652</v>
      </c>
      <c r="DQ175">
        <v>4423</v>
      </c>
      <c r="DR175">
        <v>993</v>
      </c>
      <c r="DS175">
        <v>868</v>
      </c>
      <c r="DT175">
        <v>3088</v>
      </c>
      <c r="DU175">
        <v>17862</v>
      </c>
      <c r="DV175">
        <v>7542</v>
      </c>
      <c r="DW175">
        <v>3284</v>
      </c>
      <c r="DX175">
        <v>1209</v>
      </c>
      <c r="DY175">
        <v>488</v>
      </c>
      <c r="DZ175">
        <v>4136</v>
      </c>
      <c r="EA175">
        <v>374</v>
      </c>
      <c r="EB175">
        <v>2941</v>
      </c>
      <c r="EC175">
        <v>4975</v>
      </c>
      <c r="ED175">
        <v>1785</v>
      </c>
      <c r="EE175">
        <v>2153</v>
      </c>
      <c r="EF175">
        <v>6399</v>
      </c>
      <c r="EI175">
        <v>26584</v>
      </c>
      <c r="EJ175">
        <v>17462</v>
      </c>
      <c r="EK175">
        <v>1013</v>
      </c>
      <c r="EL175">
        <v>1361</v>
      </c>
      <c r="EM175">
        <v>802</v>
      </c>
      <c r="EN175">
        <v>658</v>
      </c>
      <c r="EO175">
        <v>556</v>
      </c>
      <c r="EP175">
        <v>3135</v>
      </c>
      <c r="EQ175">
        <v>16573</v>
      </c>
      <c r="ER175">
        <v>17862</v>
      </c>
      <c r="ES175">
        <v>686</v>
      </c>
      <c r="ET175">
        <v>6447</v>
      </c>
      <c r="EU175">
        <v>7052</v>
      </c>
      <c r="EV175">
        <v>2869</v>
      </c>
      <c r="EW175">
        <v>10729</v>
      </c>
      <c r="EX175">
        <v>17862</v>
      </c>
    </row>
    <row r="176" spans="1:154" x14ac:dyDescent="0.2">
      <c r="A176" t="s">
        <v>514</v>
      </c>
      <c r="B176" t="s">
        <v>467</v>
      </c>
      <c r="H176">
        <v>46325</v>
      </c>
      <c r="I176">
        <v>1063</v>
      </c>
      <c r="J176">
        <v>2634</v>
      </c>
      <c r="K176">
        <v>39</v>
      </c>
      <c r="L176">
        <v>1401</v>
      </c>
      <c r="M176">
        <v>39</v>
      </c>
      <c r="N176">
        <v>12642</v>
      </c>
      <c r="O176">
        <v>582</v>
      </c>
      <c r="P176">
        <v>30962</v>
      </c>
      <c r="Q176">
        <v>442</v>
      </c>
      <c r="R176">
        <v>36095</v>
      </c>
      <c r="S176">
        <v>820</v>
      </c>
      <c r="T176">
        <v>4410</v>
      </c>
      <c r="U176">
        <v>136</v>
      </c>
      <c r="V176">
        <v>111</v>
      </c>
      <c r="W176">
        <v>0</v>
      </c>
      <c r="X176">
        <v>841</v>
      </c>
      <c r="Y176">
        <v>70</v>
      </c>
      <c r="Z176">
        <v>475</v>
      </c>
      <c r="AA176">
        <v>0</v>
      </c>
      <c r="AB176">
        <v>4393</v>
      </c>
      <c r="AC176">
        <v>37</v>
      </c>
      <c r="AD176">
        <v>3308</v>
      </c>
      <c r="AE176">
        <v>60</v>
      </c>
      <c r="AF176">
        <v>35303</v>
      </c>
      <c r="AG176">
        <v>820</v>
      </c>
      <c r="AH176">
        <v>44482</v>
      </c>
      <c r="AI176">
        <v>1007</v>
      </c>
      <c r="AJ176">
        <v>1843</v>
      </c>
      <c r="AK176">
        <v>56</v>
      </c>
      <c r="AL176">
        <v>1235</v>
      </c>
      <c r="AM176">
        <v>56</v>
      </c>
      <c r="AN176">
        <v>608</v>
      </c>
      <c r="AO176">
        <v>0</v>
      </c>
      <c r="AP176">
        <v>22965</v>
      </c>
      <c r="AQ176">
        <v>509</v>
      </c>
      <c r="AR176">
        <v>23360</v>
      </c>
      <c r="AS176">
        <v>554</v>
      </c>
      <c r="AT176">
        <v>5238</v>
      </c>
      <c r="AU176">
        <v>84</v>
      </c>
      <c r="AV176">
        <v>41087</v>
      </c>
      <c r="AW176">
        <v>979</v>
      </c>
      <c r="AX176">
        <v>1891</v>
      </c>
      <c r="AY176">
        <v>117</v>
      </c>
      <c r="AZ176">
        <v>7947</v>
      </c>
      <c r="BA176">
        <v>371</v>
      </c>
      <c r="BB176">
        <v>9730</v>
      </c>
      <c r="BC176">
        <v>208</v>
      </c>
      <c r="BD176">
        <v>12854</v>
      </c>
      <c r="BE176">
        <v>65</v>
      </c>
      <c r="BF176">
        <v>5494</v>
      </c>
      <c r="BG176">
        <v>164</v>
      </c>
      <c r="BH176">
        <v>22780</v>
      </c>
      <c r="BI176">
        <v>863</v>
      </c>
      <c r="BJ176">
        <v>22217</v>
      </c>
      <c r="BK176">
        <v>786</v>
      </c>
      <c r="BL176">
        <v>563</v>
      </c>
      <c r="BM176">
        <v>77</v>
      </c>
      <c r="BN176">
        <v>17970</v>
      </c>
      <c r="BO176">
        <v>392</v>
      </c>
      <c r="BP176">
        <v>5414</v>
      </c>
      <c r="BQ176">
        <v>448</v>
      </c>
      <c r="BR176">
        <v>4890</v>
      </c>
      <c r="BS176">
        <v>187</v>
      </c>
      <c r="BT176">
        <v>10860</v>
      </c>
      <c r="BU176">
        <v>36</v>
      </c>
      <c r="BV176">
        <v>28274</v>
      </c>
      <c r="BW176">
        <v>1027</v>
      </c>
      <c r="BX176">
        <v>7191</v>
      </c>
      <c r="BY176">
        <v>0</v>
      </c>
      <c r="BZ176">
        <v>2968</v>
      </c>
      <c r="CA176">
        <v>17</v>
      </c>
      <c r="CB176">
        <v>7892</v>
      </c>
      <c r="CC176">
        <v>19</v>
      </c>
      <c r="CD176">
        <v>3043</v>
      </c>
      <c r="CE176">
        <v>266</v>
      </c>
      <c r="CF176">
        <v>5567</v>
      </c>
      <c r="CG176">
        <v>118</v>
      </c>
      <c r="CH176">
        <v>6109</v>
      </c>
      <c r="CI176">
        <v>261</v>
      </c>
      <c r="CJ176">
        <v>6228</v>
      </c>
      <c r="CK176">
        <v>161</v>
      </c>
      <c r="CL176">
        <v>7327</v>
      </c>
      <c r="CM176">
        <v>221</v>
      </c>
      <c r="CN176">
        <v>7191</v>
      </c>
      <c r="CO176">
        <v>0</v>
      </c>
      <c r="CP176">
        <v>1063</v>
      </c>
      <c r="CQ176">
        <v>45262</v>
      </c>
      <c r="CR176">
        <v>39140</v>
      </c>
      <c r="CS176">
        <v>13121</v>
      </c>
      <c r="CT176">
        <v>41780</v>
      </c>
      <c r="CU176">
        <v>2818</v>
      </c>
      <c r="CV176">
        <v>675</v>
      </c>
      <c r="CW176">
        <v>1112</v>
      </c>
      <c r="CX176">
        <v>337</v>
      </c>
      <c r="CY176">
        <v>1021</v>
      </c>
      <c r="CZ176">
        <v>177</v>
      </c>
      <c r="DA176">
        <v>526</v>
      </c>
      <c r="DB176">
        <v>161</v>
      </c>
      <c r="DC176">
        <v>159</v>
      </c>
      <c r="DD176">
        <v>0</v>
      </c>
      <c r="DE176">
        <v>29</v>
      </c>
      <c r="DF176">
        <v>2200</v>
      </c>
      <c r="DG176">
        <v>1041</v>
      </c>
      <c r="DH176">
        <v>372</v>
      </c>
      <c r="DI176">
        <v>1927</v>
      </c>
      <c r="DJ176">
        <v>1465</v>
      </c>
      <c r="DK176">
        <v>372</v>
      </c>
      <c r="DL176">
        <v>537</v>
      </c>
      <c r="DM176">
        <v>4367</v>
      </c>
      <c r="DN176">
        <v>5128</v>
      </c>
      <c r="DO176">
        <v>969</v>
      </c>
      <c r="DP176">
        <v>1067</v>
      </c>
      <c r="DQ176">
        <v>4747</v>
      </c>
      <c r="DR176">
        <v>632</v>
      </c>
      <c r="DS176">
        <v>273</v>
      </c>
      <c r="DT176">
        <v>842</v>
      </c>
      <c r="DU176">
        <v>17268</v>
      </c>
      <c r="DV176">
        <v>10792</v>
      </c>
      <c r="DW176">
        <v>4419</v>
      </c>
      <c r="DX176">
        <v>1164</v>
      </c>
      <c r="DY176">
        <v>201</v>
      </c>
      <c r="DZ176">
        <v>2364</v>
      </c>
      <c r="EA176">
        <v>176</v>
      </c>
      <c r="EB176">
        <v>1612</v>
      </c>
      <c r="EC176">
        <v>2948</v>
      </c>
      <c r="ED176">
        <v>274</v>
      </c>
      <c r="EE176">
        <v>1815</v>
      </c>
      <c r="EF176">
        <v>5555</v>
      </c>
      <c r="EI176">
        <v>41618</v>
      </c>
      <c r="EJ176">
        <v>5289</v>
      </c>
      <c r="EK176">
        <v>467</v>
      </c>
      <c r="EL176">
        <v>254</v>
      </c>
      <c r="EM176">
        <v>356</v>
      </c>
      <c r="EN176">
        <v>118</v>
      </c>
      <c r="EO176">
        <v>168</v>
      </c>
      <c r="EP176">
        <v>868</v>
      </c>
      <c r="EQ176">
        <v>16607</v>
      </c>
      <c r="ER176">
        <v>17268</v>
      </c>
      <c r="ES176">
        <v>293</v>
      </c>
      <c r="ET176">
        <v>3223</v>
      </c>
      <c r="EU176">
        <v>7850</v>
      </c>
      <c r="EV176">
        <v>3749</v>
      </c>
      <c r="EW176">
        <v>13752</v>
      </c>
      <c r="EX176">
        <v>17268</v>
      </c>
    </row>
    <row r="177" spans="1:154" x14ac:dyDescent="0.2">
      <c r="A177" t="s">
        <v>515</v>
      </c>
      <c r="B177" t="s">
        <v>467</v>
      </c>
      <c r="H177">
        <v>81446</v>
      </c>
      <c r="I177">
        <v>3942</v>
      </c>
      <c r="J177">
        <v>7257</v>
      </c>
      <c r="K177">
        <v>661</v>
      </c>
      <c r="L177">
        <v>4905</v>
      </c>
      <c r="M177">
        <v>587</v>
      </c>
      <c r="N177">
        <v>19998</v>
      </c>
      <c r="O177">
        <v>2265</v>
      </c>
      <c r="P177">
        <v>53738</v>
      </c>
      <c r="Q177">
        <v>981</v>
      </c>
      <c r="R177">
        <v>57733</v>
      </c>
      <c r="S177">
        <v>1673</v>
      </c>
      <c r="T177">
        <v>9858</v>
      </c>
      <c r="U177">
        <v>422</v>
      </c>
      <c r="V177">
        <v>221</v>
      </c>
      <c r="W177">
        <v>121</v>
      </c>
      <c r="X177">
        <v>2331</v>
      </c>
      <c r="Y177">
        <v>166</v>
      </c>
      <c r="Z177">
        <v>5141</v>
      </c>
      <c r="AA177">
        <v>1340</v>
      </c>
      <c r="AB177">
        <v>6053</v>
      </c>
      <c r="AC177">
        <v>220</v>
      </c>
      <c r="AD177">
        <v>9622</v>
      </c>
      <c r="AE177">
        <v>1800</v>
      </c>
      <c r="AF177">
        <v>55895</v>
      </c>
      <c r="AG177">
        <v>1427</v>
      </c>
      <c r="AH177">
        <v>73975</v>
      </c>
      <c r="AI177">
        <v>2318</v>
      </c>
      <c r="AJ177">
        <v>7471</v>
      </c>
      <c r="AK177">
        <v>1624</v>
      </c>
      <c r="AL177">
        <v>4427</v>
      </c>
      <c r="AM177">
        <v>270</v>
      </c>
      <c r="AN177">
        <v>3044</v>
      </c>
      <c r="AO177">
        <v>1354</v>
      </c>
      <c r="AP177">
        <v>38966</v>
      </c>
      <c r="AQ177">
        <v>2544</v>
      </c>
      <c r="AR177">
        <v>42480</v>
      </c>
      <c r="AS177">
        <v>1398</v>
      </c>
      <c r="AT177">
        <v>9215</v>
      </c>
      <c r="AU177">
        <v>185</v>
      </c>
      <c r="AV177">
        <v>72231</v>
      </c>
      <c r="AW177">
        <v>3757</v>
      </c>
      <c r="AX177">
        <v>3608</v>
      </c>
      <c r="AY177">
        <v>740</v>
      </c>
      <c r="AZ177">
        <v>8109</v>
      </c>
      <c r="BA177">
        <v>600</v>
      </c>
      <c r="BB177">
        <v>12562</v>
      </c>
      <c r="BC177">
        <v>499</v>
      </c>
      <c r="BD177">
        <v>35352</v>
      </c>
      <c r="BE177">
        <v>741</v>
      </c>
      <c r="BF177">
        <v>7522</v>
      </c>
      <c r="BG177">
        <v>527</v>
      </c>
      <c r="BH177">
        <v>38309</v>
      </c>
      <c r="BI177">
        <v>2649</v>
      </c>
      <c r="BJ177">
        <v>37032</v>
      </c>
      <c r="BK177">
        <v>2495</v>
      </c>
      <c r="BL177">
        <v>1277</v>
      </c>
      <c r="BM177">
        <v>154</v>
      </c>
      <c r="BN177">
        <v>29154</v>
      </c>
      <c r="BO177">
        <v>1624</v>
      </c>
      <c r="BP177">
        <v>10253</v>
      </c>
      <c r="BQ177">
        <v>1108</v>
      </c>
      <c r="BR177">
        <v>6424</v>
      </c>
      <c r="BS177">
        <v>444</v>
      </c>
      <c r="BT177">
        <v>16278</v>
      </c>
      <c r="BU177">
        <v>757</v>
      </c>
      <c r="BV177">
        <v>45831</v>
      </c>
      <c r="BW177">
        <v>3176</v>
      </c>
      <c r="BX177">
        <v>19337</v>
      </c>
      <c r="BY177">
        <v>9</v>
      </c>
      <c r="BZ177">
        <v>5631</v>
      </c>
      <c r="CA177">
        <v>421</v>
      </c>
      <c r="CB177">
        <v>10647</v>
      </c>
      <c r="CC177">
        <v>336</v>
      </c>
      <c r="CD177">
        <v>5537</v>
      </c>
      <c r="CE177">
        <v>605</v>
      </c>
      <c r="CF177">
        <v>8616</v>
      </c>
      <c r="CG177">
        <v>896</v>
      </c>
      <c r="CH177">
        <v>9848</v>
      </c>
      <c r="CI177">
        <v>669</v>
      </c>
      <c r="CJ177">
        <v>9402</v>
      </c>
      <c r="CK177">
        <v>585</v>
      </c>
      <c r="CL177">
        <v>12428</v>
      </c>
      <c r="CM177">
        <v>421</v>
      </c>
      <c r="CN177">
        <v>19337</v>
      </c>
      <c r="CO177">
        <v>9</v>
      </c>
      <c r="CP177">
        <v>3942</v>
      </c>
      <c r="CQ177">
        <v>77504</v>
      </c>
      <c r="CR177">
        <v>65296</v>
      </c>
      <c r="CS177">
        <v>28026</v>
      </c>
      <c r="CT177">
        <v>70207</v>
      </c>
      <c r="CU177">
        <v>11326</v>
      </c>
      <c r="CV177">
        <v>3654</v>
      </c>
      <c r="CW177">
        <v>6145</v>
      </c>
      <c r="CX177">
        <v>2305</v>
      </c>
      <c r="CY177">
        <v>2887</v>
      </c>
      <c r="CZ177">
        <v>805</v>
      </c>
      <c r="DA177">
        <v>1883</v>
      </c>
      <c r="DB177">
        <v>450</v>
      </c>
      <c r="DC177">
        <v>411</v>
      </c>
      <c r="DD177">
        <v>94</v>
      </c>
      <c r="DE177">
        <v>270</v>
      </c>
      <c r="DF177">
        <v>2794</v>
      </c>
      <c r="DG177">
        <v>1710</v>
      </c>
      <c r="DH177">
        <v>711</v>
      </c>
      <c r="DI177">
        <v>3261</v>
      </c>
      <c r="DJ177">
        <v>1864</v>
      </c>
      <c r="DK177">
        <v>995</v>
      </c>
      <c r="DL177">
        <v>3203</v>
      </c>
      <c r="DM177">
        <v>8682</v>
      </c>
      <c r="DN177">
        <v>9633</v>
      </c>
      <c r="DO177">
        <v>3514</v>
      </c>
      <c r="DP177">
        <v>2280</v>
      </c>
      <c r="DQ177">
        <v>4135</v>
      </c>
      <c r="DR177">
        <v>923</v>
      </c>
      <c r="DS177">
        <v>874</v>
      </c>
      <c r="DT177">
        <v>2506</v>
      </c>
      <c r="DU177">
        <v>37223</v>
      </c>
      <c r="DV177">
        <v>16985</v>
      </c>
      <c r="DW177">
        <v>5817</v>
      </c>
      <c r="DX177">
        <v>2127</v>
      </c>
      <c r="DY177">
        <v>391</v>
      </c>
      <c r="DZ177">
        <v>6680</v>
      </c>
      <c r="EA177">
        <v>190</v>
      </c>
      <c r="EB177">
        <v>5554</v>
      </c>
      <c r="EC177">
        <v>11431</v>
      </c>
      <c r="ED177">
        <v>1392</v>
      </c>
      <c r="EE177">
        <v>8279</v>
      </c>
      <c r="EF177">
        <v>8278</v>
      </c>
      <c r="EI177">
        <v>58728</v>
      </c>
      <c r="EJ177">
        <v>23067</v>
      </c>
      <c r="EK177">
        <v>1289</v>
      </c>
      <c r="EL177">
        <v>1502</v>
      </c>
      <c r="EM177">
        <v>1323</v>
      </c>
      <c r="EN177">
        <v>1699</v>
      </c>
      <c r="EO177">
        <v>1189</v>
      </c>
      <c r="EP177">
        <v>4121</v>
      </c>
      <c r="EQ177">
        <v>35176</v>
      </c>
      <c r="ER177">
        <v>37223</v>
      </c>
      <c r="ES177">
        <v>2652</v>
      </c>
      <c r="ET177">
        <v>14887</v>
      </c>
      <c r="EU177">
        <v>13063</v>
      </c>
      <c r="EV177">
        <v>4740</v>
      </c>
      <c r="EW177">
        <v>19684</v>
      </c>
      <c r="EX177">
        <v>37223</v>
      </c>
    </row>
    <row r="178" spans="1:154" x14ac:dyDescent="0.2">
      <c r="A178" t="s">
        <v>516</v>
      </c>
      <c r="B178" t="s">
        <v>467</v>
      </c>
      <c r="H178">
        <v>41851</v>
      </c>
      <c r="I178">
        <v>1705</v>
      </c>
      <c r="J178">
        <v>3703</v>
      </c>
      <c r="K178">
        <v>389</v>
      </c>
      <c r="L178">
        <v>2580</v>
      </c>
      <c r="M178">
        <v>389</v>
      </c>
      <c r="N178">
        <v>8270</v>
      </c>
      <c r="O178">
        <v>570</v>
      </c>
      <c r="P178">
        <v>29733</v>
      </c>
      <c r="Q178">
        <v>718</v>
      </c>
      <c r="R178">
        <v>33368</v>
      </c>
      <c r="S178">
        <v>1084</v>
      </c>
      <c r="T178">
        <v>3044</v>
      </c>
      <c r="U178">
        <v>206</v>
      </c>
      <c r="V178">
        <v>18</v>
      </c>
      <c r="W178">
        <v>0</v>
      </c>
      <c r="X178">
        <v>343</v>
      </c>
      <c r="Y178">
        <v>0</v>
      </c>
      <c r="Z178">
        <v>1431</v>
      </c>
      <c r="AA178">
        <v>300</v>
      </c>
      <c r="AB178">
        <v>3597</v>
      </c>
      <c r="AC178">
        <v>70</v>
      </c>
      <c r="AD178">
        <v>3429</v>
      </c>
      <c r="AE178">
        <v>289</v>
      </c>
      <c r="AF178">
        <v>33230</v>
      </c>
      <c r="AG178">
        <v>1084</v>
      </c>
      <c r="AH178">
        <v>39966</v>
      </c>
      <c r="AI178">
        <v>1389</v>
      </c>
      <c r="AJ178">
        <v>1885</v>
      </c>
      <c r="AK178">
        <v>316</v>
      </c>
      <c r="AL178">
        <v>1048</v>
      </c>
      <c r="AM178">
        <v>19</v>
      </c>
      <c r="AN178">
        <v>837</v>
      </c>
      <c r="AO178">
        <v>297</v>
      </c>
      <c r="AP178">
        <v>21327</v>
      </c>
      <c r="AQ178">
        <v>1018</v>
      </c>
      <c r="AR178">
        <v>20524</v>
      </c>
      <c r="AS178">
        <v>687</v>
      </c>
      <c r="AT178">
        <v>4794</v>
      </c>
      <c r="AU178">
        <v>67</v>
      </c>
      <c r="AV178">
        <v>37057</v>
      </c>
      <c r="AW178">
        <v>1638</v>
      </c>
      <c r="AX178">
        <v>1625</v>
      </c>
      <c r="AY178">
        <v>370</v>
      </c>
      <c r="AZ178">
        <v>7272</v>
      </c>
      <c r="BA178">
        <v>242</v>
      </c>
      <c r="BB178">
        <v>7696</v>
      </c>
      <c r="BC178">
        <v>445</v>
      </c>
      <c r="BD178">
        <v>12545</v>
      </c>
      <c r="BE178">
        <v>309</v>
      </c>
      <c r="BF178">
        <v>4339</v>
      </c>
      <c r="BG178">
        <v>439</v>
      </c>
      <c r="BH178">
        <v>19392</v>
      </c>
      <c r="BI178">
        <v>947</v>
      </c>
      <c r="BJ178">
        <v>18432</v>
      </c>
      <c r="BK178">
        <v>843</v>
      </c>
      <c r="BL178">
        <v>960</v>
      </c>
      <c r="BM178">
        <v>104</v>
      </c>
      <c r="BN178">
        <v>15197</v>
      </c>
      <c r="BO178">
        <v>565</v>
      </c>
      <c r="BP178">
        <v>4935</v>
      </c>
      <c r="BQ178">
        <v>577</v>
      </c>
      <c r="BR178">
        <v>3599</v>
      </c>
      <c r="BS178">
        <v>244</v>
      </c>
      <c r="BT178">
        <v>10204</v>
      </c>
      <c r="BU178">
        <v>289</v>
      </c>
      <c r="BV178">
        <v>23731</v>
      </c>
      <c r="BW178">
        <v>1386</v>
      </c>
      <c r="BX178">
        <v>7916</v>
      </c>
      <c r="BY178">
        <v>30</v>
      </c>
      <c r="BZ178">
        <v>3264</v>
      </c>
      <c r="CA178">
        <v>109</v>
      </c>
      <c r="CB178">
        <v>6940</v>
      </c>
      <c r="CC178">
        <v>180</v>
      </c>
      <c r="CD178">
        <v>2509</v>
      </c>
      <c r="CE178">
        <v>50</v>
      </c>
      <c r="CF178">
        <v>3581</v>
      </c>
      <c r="CG178">
        <v>409</v>
      </c>
      <c r="CH178">
        <v>5098</v>
      </c>
      <c r="CI178">
        <v>462</v>
      </c>
      <c r="CJ178">
        <v>5722</v>
      </c>
      <c r="CK178">
        <v>199</v>
      </c>
      <c r="CL178">
        <v>6821</v>
      </c>
      <c r="CM178">
        <v>266</v>
      </c>
      <c r="CN178">
        <v>7916</v>
      </c>
      <c r="CO178">
        <v>30</v>
      </c>
      <c r="CP178">
        <v>1705</v>
      </c>
      <c r="CQ178">
        <v>40146</v>
      </c>
      <c r="CR178">
        <v>34231</v>
      </c>
      <c r="CS178">
        <v>12737</v>
      </c>
      <c r="CT178">
        <v>37011</v>
      </c>
      <c r="CU178">
        <v>2415</v>
      </c>
      <c r="CV178">
        <v>746</v>
      </c>
      <c r="CW178">
        <v>1572</v>
      </c>
      <c r="CX178">
        <v>649</v>
      </c>
      <c r="CY178">
        <v>275</v>
      </c>
      <c r="CZ178">
        <v>67</v>
      </c>
      <c r="DA178">
        <v>382</v>
      </c>
      <c r="DB178">
        <v>30</v>
      </c>
      <c r="DC178">
        <v>186</v>
      </c>
      <c r="DD178">
        <v>0</v>
      </c>
      <c r="DE178">
        <v>52</v>
      </c>
      <c r="DF178">
        <v>2802</v>
      </c>
      <c r="DG178">
        <v>988</v>
      </c>
      <c r="DH178">
        <v>344</v>
      </c>
      <c r="DI178">
        <v>1637</v>
      </c>
      <c r="DJ178">
        <v>594</v>
      </c>
      <c r="DK178">
        <v>524</v>
      </c>
      <c r="DL178">
        <v>1259</v>
      </c>
      <c r="DM178">
        <v>3653</v>
      </c>
      <c r="DN178">
        <v>3782</v>
      </c>
      <c r="DO178">
        <v>1851</v>
      </c>
      <c r="DP178">
        <v>1047</v>
      </c>
      <c r="DQ178">
        <v>2605</v>
      </c>
      <c r="DR178">
        <v>504</v>
      </c>
      <c r="DS178">
        <v>275</v>
      </c>
      <c r="DT178">
        <v>892</v>
      </c>
      <c r="DU178">
        <v>15052</v>
      </c>
      <c r="DV178">
        <v>9164</v>
      </c>
      <c r="DW178">
        <v>3681</v>
      </c>
      <c r="DX178">
        <v>726</v>
      </c>
      <c r="DY178">
        <v>249</v>
      </c>
      <c r="DZ178">
        <v>2234</v>
      </c>
      <c r="EA178">
        <v>87</v>
      </c>
      <c r="EB178">
        <v>1606</v>
      </c>
      <c r="EC178">
        <v>2928</v>
      </c>
      <c r="ED178">
        <v>405</v>
      </c>
      <c r="EE178">
        <v>1596</v>
      </c>
      <c r="EF178">
        <v>4800</v>
      </c>
      <c r="EI178">
        <v>39191</v>
      </c>
      <c r="EJ178">
        <v>2775</v>
      </c>
      <c r="EK178">
        <v>137</v>
      </c>
      <c r="EL178">
        <v>92</v>
      </c>
      <c r="EM178">
        <v>253</v>
      </c>
      <c r="EN178">
        <v>45</v>
      </c>
      <c r="EO178">
        <v>46</v>
      </c>
      <c r="EP178">
        <v>393</v>
      </c>
      <c r="EQ178">
        <v>14191</v>
      </c>
      <c r="ER178">
        <v>15052</v>
      </c>
      <c r="ES178">
        <v>375</v>
      </c>
      <c r="ET178">
        <v>3289</v>
      </c>
      <c r="EU178">
        <v>5680</v>
      </c>
      <c r="EV178">
        <v>3395</v>
      </c>
      <c r="EW178">
        <v>11388</v>
      </c>
      <c r="EX178">
        <v>15052</v>
      </c>
    </row>
    <row r="179" spans="1:154" x14ac:dyDescent="0.2">
      <c r="A179" t="s">
        <v>517</v>
      </c>
      <c r="B179" t="s">
        <v>467</v>
      </c>
      <c r="H179">
        <v>41929</v>
      </c>
      <c r="I179">
        <v>1496</v>
      </c>
      <c r="J179">
        <v>2434</v>
      </c>
      <c r="K179">
        <v>312</v>
      </c>
      <c r="L179">
        <v>1737</v>
      </c>
      <c r="M179">
        <v>312</v>
      </c>
      <c r="N179">
        <v>11091</v>
      </c>
      <c r="O179">
        <v>406</v>
      </c>
      <c r="P179">
        <v>28337</v>
      </c>
      <c r="Q179">
        <v>778</v>
      </c>
      <c r="R179">
        <v>20337</v>
      </c>
      <c r="S179">
        <v>507</v>
      </c>
      <c r="T179">
        <v>11880</v>
      </c>
      <c r="U179">
        <v>828</v>
      </c>
      <c r="V179">
        <v>218</v>
      </c>
      <c r="W179">
        <v>0</v>
      </c>
      <c r="X179">
        <v>2576</v>
      </c>
      <c r="Y179">
        <v>127</v>
      </c>
      <c r="Z179">
        <v>1594</v>
      </c>
      <c r="AA179">
        <v>34</v>
      </c>
      <c r="AB179">
        <v>5282</v>
      </c>
      <c r="AC179">
        <v>0</v>
      </c>
      <c r="AD179">
        <v>4111</v>
      </c>
      <c r="AE179">
        <v>30</v>
      </c>
      <c r="AF179">
        <v>19745</v>
      </c>
      <c r="AG179">
        <v>507</v>
      </c>
      <c r="AH179">
        <v>36410</v>
      </c>
      <c r="AI179">
        <v>1194</v>
      </c>
      <c r="AJ179">
        <v>5519</v>
      </c>
      <c r="AK179">
        <v>302</v>
      </c>
      <c r="AL179">
        <v>4167</v>
      </c>
      <c r="AM179">
        <v>109</v>
      </c>
      <c r="AN179">
        <v>1352</v>
      </c>
      <c r="AO179">
        <v>193</v>
      </c>
      <c r="AP179">
        <v>19380</v>
      </c>
      <c r="AQ179">
        <v>971</v>
      </c>
      <c r="AR179">
        <v>22549</v>
      </c>
      <c r="AS179">
        <v>525</v>
      </c>
      <c r="AT179">
        <v>3788</v>
      </c>
      <c r="AU179">
        <v>4</v>
      </c>
      <c r="AV179">
        <v>38141</v>
      </c>
      <c r="AW179">
        <v>1492</v>
      </c>
      <c r="AX179">
        <v>897</v>
      </c>
      <c r="AY179">
        <v>108</v>
      </c>
      <c r="AZ179">
        <v>4106</v>
      </c>
      <c r="BA179">
        <v>15</v>
      </c>
      <c r="BB179">
        <v>7430</v>
      </c>
      <c r="BC179">
        <v>272</v>
      </c>
      <c r="BD179">
        <v>14647</v>
      </c>
      <c r="BE179">
        <v>378</v>
      </c>
      <c r="BF179">
        <v>3222</v>
      </c>
      <c r="BG179">
        <v>240</v>
      </c>
      <c r="BH179">
        <v>22881</v>
      </c>
      <c r="BI179">
        <v>962</v>
      </c>
      <c r="BJ179">
        <v>22393</v>
      </c>
      <c r="BK179">
        <v>962</v>
      </c>
      <c r="BL179">
        <v>488</v>
      </c>
      <c r="BM179">
        <v>0</v>
      </c>
      <c r="BN179">
        <v>18055</v>
      </c>
      <c r="BO179">
        <v>822</v>
      </c>
      <c r="BP179">
        <v>5036</v>
      </c>
      <c r="BQ179">
        <v>140</v>
      </c>
      <c r="BR179">
        <v>3012</v>
      </c>
      <c r="BS179">
        <v>240</v>
      </c>
      <c r="BT179">
        <v>10852</v>
      </c>
      <c r="BU179">
        <v>290</v>
      </c>
      <c r="BV179">
        <v>26103</v>
      </c>
      <c r="BW179">
        <v>1202</v>
      </c>
      <c r="BX179">
        <v>4974</v>
      </c>
      <c r="BY179">
        <v>4</v>
      </c>
      <c r="BZ179">
        <v>2333</v>
      </c>
      <c r="CA179">
        <v>17</v>
      </c>
      <c r="CB179">
        <v>8519</v>
      </c>
      <c r="CC179">
        <v>273</v>
      </c>
      <c r="CD179">
        <v>3997</v>
      </c>
      <c r="CE179">
        <v>433</v>
      </c>
      <c r="CF179">
        <v>5338</v>
      </c>
      <c r="CG179">
        <v>280</v>
      </c>
      <c r="CH179">
        <v>6499</v>
      </c>
      <c r="CI179">
        <v>270</v>
      </c>
      <c r="CJ179">
        <v>5944</v>
      </c>
      <c r="CK179">
        <v>209</v>
      </c>
      <c r="CL179">
        <v>4325</v>
      </c>
      <c r="CM179">
        <v>10</v>
      </c>
      <c r="CN179">
        <v>4974</v>
      </c>
      <c r="CO179">
        <v>4</v>
      </c>
      <c r="CP179">
        <v>1496</v>
      </c>
      <c r="CQ179">
        <v>40433</v>
      </c>
      <c r="CR179">
        <v>35431</v>
      </c>
      <c r="CS179">
        <v>9914</v>
      </c>
      <c r="CT179">
        <v>34424</v>
      </c>
      <c r="CU179">
        <v>6676</v>
      </c>
      <c r="CV179">
        <v>1814</v>
      </c>
      <c r="CW179">
        <v>2144</v>
      </c>
      <c r="CX179">
        <v>541</v>
      </c>
      <c r="CY179">
        <v>1975</v>
      </c>
      <c r="CZ179">
        <v>638</v>
      </c>
      <c r="DA179">
        <v>1410</v>
      </c>
      <c r="DB179">
        <v>467</v>
      </c>
      <c r="DC179">
        <v>1147</v>
      </c>
      <c r="DD179">
        <v>168</v>
      </c>
      <c r="DE179">
        <v>31</v>
      </c>
      <c r="DF179">
        <v>1456</v>
      </c>
      <c r="DG179">
        <v>850</v>
      </c>
      <c r="DH179">
        <v>652</v>
      </c>
      <c r="DI179">
        <v>1582</v>
      </c>
      <c r="DJ179">
        <v>1469</v>
      </c>
      <c r="DK179">
        <v>313</v>
      </c>
      <c r="DL179">
        <v>1425</v>
      </c>
      <c r="DM179">
        <v>4235</v>
      </c>
      <c r="DN179">
        <v>5358</v>
      </c>
      <c r="DO179">
        <v>1434</v>
      </c>
      <c r="DP179">
        <v>868</v>
      </c>
      <c r="DQ179">
        <v>4143</v>
      </c>
      <c r="DR179">
        <v>169</v>
      </c>
      <c r="DS179">
        <v>243</v>
      </c>
      <c r="DT179">
        <v>631</v>
      </c>
      <c r="DU179">
        <v>17423</v>
      </c>
      <c r="DV179">
        <v>7537</v>
      </c>
      <c r="DW179">
        <v>3793</v>
      </c>
      <c r="DX179">
        <v>1156</v>
      </c>
      <c r="DY179">
        <v>627</v>
      </c>
      <c r="DZ179">
        <v>2327</v>
      </c>
      <c r="EA179">
        <v>275</v>
      </c>
      <c r="EB179">
        <v>1380</v>
      </c>
      <c r="EC179">
        <v>6403</v>
      </c>
      <c r="ED179">
        <v>993</v>
      </c>
      <c r="EE179">
        <v>4026</v>
      </c>
      <c r="EF179">
        <v>6163</v>
      </c>
      <c r="EI179">
        <v>28494</v>
      </c>
      <c r="EJ179">
        <v>14622</v>
      </c>
      <c r="EK179">
        <v>849</v>
      </c>
      <c r="EL179">
        <v>878</v>
      </c>
      <c r="EM179">
        <v>753</v>
      </c>
      <c r="EN179">
        <v>783</v>
      </c>
      <c r="EO179">
        <v>411</v>
      </c>
      <c r="EP179">
        <v>3032</v>
      </c>
      <c r="EQ179">
        <v>16677</v>
      </c>
      <c r="ER179">
        <v>17423</v>
      </c>
      <c r="ES179">
        <v>701</v>
      </c>
      <c r="ET179">
        <v>6446</v>
      </c>
      <c r="EU179">
        <v>7240</v>
      </c>
      <c r="EV179">
        <v>2113</v>
      </c>
      <c r="EW179">
        <v>10276</v>
      </c>
      <c r="EX179">
        <v>17423</v>
      </c>
    </row>
    <row r="180" spans="1:154" x14ac:dyDescent="0.2">
      <c r="A180" t="s">
        <v>518</v>
      </c>
      <c r="B180" t="s">
        <v>467</v>
      </c>
      <c r="H180">
        <v>46056</v>
      </c>
      <c r="I180">
        <v>1097</v>
      </c>
      <c r="J180">
        <v>1830</v>
      </c>
      <c r="K180">
        <v>114</v>
      </c>
      <c r="L180">
        <v>1320</v>
      </c>
      <c r="M180">
        <v>81</v>
      </c>
      <c r="N180">
        <v>8777</v>
      </c>
      <c r="O180">
        <v>226</v>
      </c>
      <c r="P180">
        <v>35367</v>
      </c>
      <c r="Q180">
        <v>720</v>
      </c>
      <c r="R180">
        <v>36002</v>
      </c>
      <c r="S180">
        <v>425</v>
      </c>
      <c r="T180">
        <v>3100</v>
      </c>
      <c r="U180">
        <v>125</v>
      </c>
      <c r="V180">
        <v>4</v>
      </c>
      <c r="W180">
        <v>0</v>
      </c>
      <c r="X180">
        <v>2149</v>
      </c>
      <c r="Y180">
        <v>300</v>
      </c>
      <c r="Z180">
        <v>1369</v>
      </c>
      <c r="AA180">
        <v>153</v>
      </c>
      <c r="AB180">
        <v>3432</v>
      </c>
      <c r="AC180">
        <v>94</v>
      </c>
      <c r="AD180">
        <v>3166</v>
      </c>
      <c r="AE180">
        <v>191</v>
      </c>
      <c r="AF180">
        <v>35046</v>
      </c>
      <c r="AG180">
        <v>425</v>
      </c>
      <c r="AH180">
        <v>42842</v>
      </c>
      <c r="AI180">
        <v>684</v>
      </c>
      <c r="AJ180">
        <v>3214</v>
      </c>
      <c r="AK180">
        <v>413</v>
      </c>
      <c r="AL180">
        <v>2117</v>
      </c>
      <c r="AM180">
        <v>87</v>
      </c>
      <c r="AN180">
        <v>1097</v>
      </c>
      <c r="AO180">
        <v>326</v>
      </c>
      <c r="AP180">
        <v>22745</v>
      </c>
      <c r="AQ180">
        <v>519</v>
      </c>
      <c r="AR180">
        <v>23311</v>
      </c>
      <c r="AS180">
        <v>578</v>
      </c>
      <c r="AT180">
        <v>3933</v>
      </c>
      <c r="AU180">
        <v>0</v>
      </c>
      <c r="AV180">
        <v>42123</v>
      </c>
      <c r="AW180">
        <v>1097</v>
      </c>
      <c r="AX180">
        <v>759</v>
      </c>
      <c r="AY180">
        <v>0</v>
      </c>
      <c r="AZ180">
        <v>5045</v>
      </c>
      <c r="BA180">
        <v>254</v>
      </c>
      <c r="BB180">
        <v>7077</v>
      </c>
      <c r="BC180">
        <v>300</v>
      </c>
      <c r="BD180">
        <v>18904</v>
      </c>
      <c r="BE180">
        <v>282</v>
      </c>
      <c r="BF180">
        <v>4020</v>
      </c>
      <c r="BG180">
        <v>151</v>
      </c>
      <c r="BH180">
        <v>21618</v>
      </c>
      <c r="BI180">
        <v>801</v>
      </c>
      <c r="BJ180">
        <v>20946</v>
      </c>
      <c r="BK180">
        <v>533</v>
      </c>
      <c r="BL180">
        <v>672</v>
      </c>
      <c r="BM180">
        <v>268</v>
      </c>
      <c r="BN180">
        <v>16995</v>
      </c>
      <c r="BO180">
        <v>414</v>
      </c>
      <c r="BP180">
        <v>5139</v>
      </c>
      <c r="BQ180">
        <v>446</v>
      </c>
      <c r="BR180">
        <v>3504</v>
      </c>
      <c r="BS180">
        <v>92</v>
      </c>
      <c r="BT180">
        <v>12005</v>
      </c>
      <c r="BU180">
        <v>136</v>
      </c>
      <c r="BV180">
        <v>25638</v>
      </c>
      <c r="BW180">
        <v>952</v>
      </c>
      <c r="BX180">
        <v>8413</v>
      </c>
      <c r="BY180">
        <v>9</v>
      </c>
      <c r="BZ180">
        <v>3054</v>
      </c>
      <c r="CA180">
        <v>37</v>
      </c>
      <c r="CB180">
        <v>8951</v>
      </c>
      <c r="CC180">
        <v>99</v>
      </c>
      <c r="CD180">
        <v>2266</v>
      </c>
      <c r="CE180">
        <v>125</v>
      </c>
      <c r="CF180">
        <v>4607</v>
      </c>
      <c r="CG180">
        <v>366</v>
      </c>
      <c r="CH180">
        <v>6026</v>
      </c>
      <c r="CI180">
        <v>113</v>
      </c>
      <c r="CJ180">
        <v>6193</v>
      </c>
      <c r="CK180">
        <v>267</v>
      </c>
      <c r="CL180">
        <v>6546</v>
      </c>
      <c r="CM180">
        <v>81</v>
      </c>
      <c r="CN180">
        <v>8413</v>
      </c>
      <c r="CO180">
        <v>9</v>
      </c>
      <c r="CP180">
        <v>1097</v>
      </c>
      <c r="CQ180">
        <v>44959</v>
      </c>
      <c r="CR180">
        <v>41284</v>
      </c>
      <c r="CS180">
        <v>11304</v>
      </c>
      <c r="CT180">
        <v>40347</v>
      </c>
      <c r="CU180">
        <v>3975</v>
      </c>
      <c r="CV180">
        <v>937</v>
      </c>
      <c r="CW180">
        <v>1402</v>
      </c>
      <c r="CX180">
        <v>148</v>
      </c>
      <c r="CY180">
        <v>1390</v>
      </c>
      <c r="CZ180">
        <v>300</v>
      </c>
      <c r="DA180">
        <v>1046</v>
      </c>
      <c r="DB180">
        <v>456</v>
      </c>
      <c r="DC180">
        <v>137</v>
      </c>
      <c r="DD180">
        <v>33</v>
      </c>
      <c r="DE180">
        <v>34</v>
      </c>
      <c r="DF180">
        <v>1718</v>
      </c>
      <c r="DG180">
        <v>984</v>
      </c>
      <c r="DH180">
        <v>300</v>
      </c>
      <c r="DI180">
        <v>2036</v>
      </c>
      <c r="DJ180">
        <v>713</v>
      </c>
      <c r="DK180">
        <v>837</v>
      </c>
      <c r="DL180">
        <v>1464</v>
      </c>
      <c r="DM180">
        <v>4631</v>
      </c>
      <c r="DN180">
        <v>4614</v>
      </c>
      <c r="DO180">
        <v>2125</v>
      </c>
      <c r="DP180">
        <v>1269</v>
      </c>
      <c r="DQ180">
        <v>2830</v>
      </c>
      <c r="DR180">
        <v>519</v>
      </c>
      <c r="DS180">
        <v>123</v>
      </c>
      <c r="DT180">
        <v>194</v>
      </c>
      <c r="DU180">
        <v>16437</v>
      </c>
      <c r="DV180">
        <v>10638</v>
      </c>
      <c r="DW180">
        <v>4430</v>
      </c>
      <c r="DX180">
        <v>741</v>
      </c>
      <c r="DY180">
        <v>173</v>
      </c>
      <c r="DZ180">
        <v>2016</v>
      </c>
      <c r="EA180">
        <v>335</v>
      </c>
      <c r="EB180">
        <v>1208</v>
      </c>
      <c r="EC180">
        <v>3042</v>
      </c>
      <c r="ED180">
        <v>540</v>
      </c>
      <c r="EE180">
        <v>1742</v>
      </c>
      <c r="EF180">
        <v>5958</v>
      </c>
      <c r="EI180">
        <v>41354</v>
      </c>
      <c r="EJ180">
        <v>4847</v>
      </c>
      <c r="EK180">
        <v>270</v>
      </c>
      <c r="EL180">
        <v>249</v>
      </c>
      <c r="EM180">
        <v>210</v>
      </c>
      <c r="EN180">
        <v>303</v>
      </c>
      <c r="EO180">
        <v>107</v>
      </c>
      <c r="EP180">
        <v>507</v>
      </c>
      <c r="EQ180">
        <v>15763</v>
      </c>
      <c r="ER180">
        <v>16437</v>
      </c>
      <c r="ES180">
        <v>165</v>
      </c>
      <c r="ET180">
        <v>3663</v>
      </c>
      <c r="EU180">
        <v>7184</v>
      </c>
      <c r="EV180">
        <v>3544</v>
      </c>
      <c r="EW180">
        <v>12609</v>
      </c>
      <c r="EX180">
        <v>16437</v>
      </c>
    </row>
    <row r="181" spans="1:154" x14ac:dyDescent="0.2">
      <c r="A181" t="s">
        <v>519</v>
      </c>
      <c r="B181" t="s">
        <v>467</v>
      </c>
      <c r="H181">
        <v>44957</v>
      </c>
      <c r="I181">
        <v>970</v>
      </c>
      <c r="J181">
        <v>2519</v>
      </c>
      <c r="K181">
        <v>89</v>
      </c>
      <c r="L181">
        <v>1554</v>
      </c>
      <c r="M181">
        <v>53</v>
      </c>
      <c r="N181">
        <v>8806</v>
      </c>
      <c r="O181">
        <v>553</v>
      </c>
      <c r="P181">
        <v>33614</v>
      </c>
      <c r="Q181">
        <v>328</v>
      </c>
      <c r="R181">
        <v>36741</v>
      </c>
      <c r="S181">
        <v>649</v>
      </c>
      <c r="T181">
        <v>2063</v>
      </c>
      <c r="U181">
        <v>105</v>
      </c>
      <c r="V181">
        <v>88</v>
      </c>
      <c r="W181">
        <v>52</v>
      </c>
      <c r="X181">
        <v>1223</v>
      </c>
      <c r="Y181">
        <v>33</v>
      </c>
      <c r="Z181">
        <v>684</v>
      </c>
      <c r="AA181">
        <v>66</v>
      </c>
      <c r="AB181">
        <v>4158</v>
      </c>
      <c r="AC181">
        <v>65</v>
      </c>
      <c r="AD181">
        <v>3400</v>
      </c>
      <c r="AE181">
        <v>117</v>
      </c>
      <c r="AF181">
        <v>35700</v>
      </c>
      <c r="AG181">
        <v>625</v>
      </c>
      <c r="AH181">
        <v>42003</v>
      </c>
      <c r="AI181">
        <v>832</v>
      </c>
      <c r="AJ181">
        <v>2954</v>
      </c>
      <c r="AK181">
        <v>138</v>
      </c>
      <c r="AL181">
        <v>1839</v>
      </c>
      <c r="AM181">
        <v>50</v>
      </c>
      <c r="AN181">
        <v>1115</v>
      </c>
      <c r="AO181">
        <v>88</v>
      </c>
      <c r="AP181">
        <v>22425</v>
      </c>
      <c r="AQ181">
        <v>622</v>
      </c>
      <c r="AR181">
        <v>22532</v>
      </c>
      <c r="AS181">
        <v>348</v>
      </c>
      <c r="AT181">
        <v>4109</v>
      </c>
      <c r="AU181">
        <v>41</v>
      </c>
      <c r="AV181">
        <v>40848</v>
      </c>
      <c r="AW181">
        <v>929</v>
      </c>
      <c r="AX181">
        <v>788</v>
      </c>
      <c r="AY181">
        <v>32</v>
      </c>
      <c r="AZ181">
        <v>4581</v>
      </c>
      <c r="BA181">
        <v>211</v>
      </c>
      <c r="BB181">
        <v>7716</v>
      </c>
      <c r="BC181">
        <v>235</v>
      </c>
      <c r="BD181">
        <v>17021</v>
      </c>
      <c r="BE181">
        <v>304</v>
      </c>
      <c r="BF181">
        <v>3827</v>
      </c>
      <c r="BG181">
        <v>263</v>
      </c>
      <c r="BH181">
        <v>21163</v>
      </c>
      <c r="BI181">
        <v>573</v>
      </c>
      <c r="BJ181">
        <v>20536</v>
      </c>
      <c r="BK181">
        <v>519</v>
      </c>
      <c r="BL181">
        <v>627</v>
      </c>
      <c r="BM181">
        <v>54</v>
      </c>
      <c r="BN181">
        <v>16402</v>
      </c>
      <c r="BO181">
        <v>255</v>
      </c>
      <c r="BP181">
        <v>5283</v>
      </c>
      <c r="BQ181">
        <v>359</v>
      </c>
      <c r="BR181">
        <v>3305</v>
      </c>
      <c r="BS181">
        <v>222</v>
      </c>
      <c r="BT181">
        <v>12369</v>
      </c>
      <c r="BU181">
        <v>124</v>
      </c>
      <c r="BV181">
        <v>24990</v>
      </c>
      <c r="BW181">
        <v>836</v>
      </c>
      <c r="BX181">
        <v>7598</v>
      </c>
      <c r="BY181">
        <v>10</v>
      </c>
      <c r="BZ181">
        <v>3374</v>
      </c>
      <c r="CA181">
        <v>51</v>
      </c>
      <c r="CB181">
        <v>8995</v>
      </c>
      <c r="CC181">
        <v>73</v>
      </c>
      <c r="CD181">
        <v>2482</v>
      </c>
      <c r="CE181">
        <v>64</v>
      </c>
      <c r="CF181">
        <v>3892</v>
      </c>
      <c r="CG181">
        <v>162</v>
      </c>
      <c r="CH181">
        <v>6518</v>
      </c>
      <c r="CI181">
        <v>404</v>
      </c>
      <c r="CJ181">
        <v>6116</v>
      </c>
      <c r="CK181">
        <v>89</v>
      </c>
      <c r="CL181">
        <v>5982</v>
      </c>
      <c r="CM181">
        <v>117</v>
      </c>
      <c r="CN181">
        <v>7598</v>
      </c>
      <c r="CO181">
        <v>10</v>
      </c>
      <c r="CP181">
        <v>970</v>
      </c>
      <c r="CQ181">
        <v>43987</v>
      </c>
      <c r="CR181">
        <v>38862</v>
      </c>
      <c r="CS181">
        <v>12002</v>
      </c>
      <c r="CT181">
        <v>39171</v>
      </c>
      <c r="CU181">
        <v>3822</v>
      </c>
      <c r="CV181">
        <v>614</v>
      </c>
      <c r="CW181">
        <v>2024</v>
      </c>
      <c r="CX181">
        <v>278</v>
      </c>
      <c r="CY181">
        <v>792</v>
      </c>
      <c r="CZ181">
        <v>114</v>
      </c>
      <c r="DA181">
        <v>804</v>
      </c>
      <c r="DB181">
        <v>222</v>
      </c>
      <c r="DC181">
        <v>202</v>
      </c>
      <c r="DD181">
        <v>0</v>
      </c>
      <c r="DE181">
        <v>71</v>
      </c>
      <c r="DF181">
        <v>1424</v>
      </c>
      <c r="DG181">
        <v>876</v>
      </c>
      <c r="DH181">
        <v>930</v>
      </c>
      <c r="DI181">
        <v>1565</v>
      </c>
      <c r="DJ181">
        <v>773</v>
      </c>
      <c r="DK181">
        <v>221</v>
      </c>
      <c r="DL181">
        <v>1862</v>
      </c>
      <c r="DM181">
        <v>4364</v>
      </c>
      <c r="DN181">
        <v>5512</v>
      </c>
      <c r="DO181">
        <v>1749</v>
      </c>
      <c r="DP181">
        <v>1037</v>
      </c>
      <c r="DQ181">
        <v>3072</v>
      </c>
      <c r="DR181">
        <v>509</v>
      </c>
      <c r="DS181">
        <v>153</v>
      </c>
      <c r="DT181">
        <v>635</v>
      </c>
      <c r="DU181">
        <v>16381</v>
      </c>
      <c r="DV181">
        <v>10328</v>
      </c>
      <c r="DW181">
        <v>5057</v>
      </c>
      <c r="DX181">
        <v>650</v>
      </c>
      <c r="DY181">
        <v>317</v>
      </c>
      <c r="DZ181">
        <v>1902</v>
      </c>
      <c r="EA181">
        <v>249</v>
      </c>
      <c r="EB181">
        <v>1232</v>
      </c>
      <c r="EC181">
        <v>3501</v>
      </c>
      <c r="ED181">
        <v>751</v>
      </c>
      <c r="EE181">
        <v>1914</v>
      </c>
      <c r="EF181">
        <v>6600</v>
      </c>
      <c r="EI181">
        <v>40494</v>
      </c>
      <c r="EJ181">
        <v>4918</v>
      </c>
      <c r="EK181">
        <v>187</v>
      </c>
      <c r="EL181">
        <v>160</v>
      </c>
      <c r="EM181">
        <v>259</v>
      </c>
      <c r="EN181">
        <v>392</v>
      </c>
      <c r="EO181">
        <v>115</v>
      </c>
      <c r="EP181">
        <v>682</v>
      </c>
      <c r="EQ181">
        <v>16078</v>
      </c>
      <c r="ER181">
        <v>16381</v>
      </c>
      <c r="ES181">
        <v>276</v>
      </c>
      <c r="ET181">
        <v>3766</v>
      </c>
      <c r="EU181">
        <v>7226</v>
      </c>
      <c r="EV181">
        <v>3514</v>
      </c>
      <c r="EW181">
        <v>12339</v>
      </c>
      <c r="EX181">
        <v>16381</v>
      </c>
    </row>
    <row r="182" spans="1:154" x14ac:dyDescent="0.2">
      <c r="A182" t="s">
        <v>520</v>
      </c>
      <c r="B182" t="s">
        <v>467</v>
      </c>
      <c r="H182">
        <v>88774</v>
      </c>
      <c r="I182">
        <v>4462</v>
      </c>
      <c r="J182">
        <v>12633</v>
      </c>
      <c r="K182">
        <v>1464</v>
      </c>
      <c r="L182">
        <v>9307</v>
      </c>
      <c r="M182">
        <v>1171</v>
      </c>
      <c r="N182">
        <v>34205</v>
      </c>
      <c r="O182">
        <v>2009</v>
      </c>
      <c r="P182">
        <v>41850</v>
      </c>
      <c r="Q182">
        <v>989</v>
      </c>
      <c r="R182">
        <v>46710</v>
      </c>
      <c r="S182">
        <v>1362</v>
      </c>
      <c r="T182">
        <v>27661</v>
      </c>
      <c r="U182">
        <v>1253</v>
      </c>
      <c r="V182">
        <v>251</v>
      </c>
      <c r="W182">
        <v>34</v>
      </c>
      <c r="X182">
        <v>2092</v>
      </c>
      <c r="Y182">
        <v>178</v>
      </c>
      <c r="Z182">
        <v>3261</v>
      </c>
      <c r="AA182">
        <v>1084</v>
      </c>
      <c r="AB182">
        <v>8768</v>
      </c>
      <c r="AC182">
        <v>551</v>
      </c>
      <c r="AD182">
        <v>7334</v>
      </c>
      <c r="AE182">
        <v>1175</v>
      </c>
      <c r="AF182">
        <v>45203</v>
      </c>
      <c r="AG182">
        <v>1314</v>
      </c>
      <c r="AH182">
        <v>81964</v>
      </c>
      <c r="AI182">
        <v>3375</v>
      </c>
      <c r="AJ182">
        <v>6810</v>
      </c>
      <c r="AK182">
        <v>1087</v>
      </c>
      <c r="AL182">
        <v>4399</v>
      </c>
      <c r="AM182">
        <v>440</v>
      </c>
      <c r="AN182">
        <v>2411</v>
      </c>
      <c r="AO182">
        <v>647</v>
      </c>
      <c r="AP182">
        <v>43100</v>
      </c>
      <c r="AQ182">
        <v>2520</v>
      </c>
      <c r="AR182">
        <v>45674</v>
      </c>
      <c r="AS182">
        <v>1942</v>
      </c>
      <c r="AT182">
        <v>11660</v>
      </c>
      <c r="AU182">
        <v>230</v>
      </c>
      <c r="AV182">
        <v>77114</v>
      </c>
      <c r="AW182">
        <v>4232</v>
      </c>
      <c r="AX182">
        <v>3436</v>
      </c>
      <c r="AY182">
        <v>186</v>
      </c>
      <c r="AZ182">
        <v>18120</v>
      </c>
      <c r="BA182">
        <v>1373</v>
      </c>
      <c r="BB182">
        <v>19449</v>
      </c>
      <c r="BC182">
        <v>631</v>
      </c>
      <c r="BD182">
        <v>19581</v>
      </c>
      <c r="BE182">
        <v>304</v>
      </c>
      <c r="BF182">
        <v>8987</v>
      </c>
      <c r="BG182">
        <v>536</v>
      </c>
      <c r="BH182">
        <v>45375</v>
      </c>
      <c r="BI182">
        <v>2555</v>
      </c>
      <c r="BJ182">
        <v>43134</v>
      </c>
      <c r="BK182">
        <v>2051</v>
      </c>
      <c r="BL182">
        <v>2241</v>
      </c>
      <c r="BM182">
        <v>504</v>
      </c>
      <c r="BN182">
        <v>34530</v>
      </c>
      <c r="BO182">
        <v>1168</v>
      </c>
      <c r="BP182">
        <v>10652</v>
      </c>
      <c r="BQ182">
        <v>1151</v>
      </c>
      <c r="BR182">
        <v>9180</v>
      </c>
      <c r="BS182">
        <v>772</v>
      </c>
      <c r="BT182">
        <v>20903</v>
      </c>
      <c r="BU182">
        <v>1300</v>
      </c>
      <c r="BV182">
        <v>54362</v>
      </c>
      <c r="BW182">
        <v>3091</v>
      </c>
      <c r="BX182">
        <v>13509</v>
      </c>
      <c r="BY182">
        <v>71</v>
      </c>
      <c r="BZ182">
        <v>6532</v>
      </c>
      <c r="CA182">
        <v>558</v>
      </c>
      <c r="CB182">
        <v>14371</v>
      </c>
      <c r="CC182">
        <v>742</v>
      </c>
      <c r="CD182">
        <v>7285</v>
      </c>
      <c r="CE182">
        <v>668</v>
      </c>
      <c r="CF182">
        <v>12489</v>
      </c>
      <c r="CG182">
        <v>684</v>
      </c>
      <c r="CH182">
        <v>11200</v>
      </c>
      <c r="CI182">
        <v>833</v>
      </c>
      <c r="CJ182">
        <v>11250</v>
      </c>
      <c r="CK182">
        <v>458</v>
      </c>
      <c r="CL182">
        <v>12138</v>
      </c>
      <c r="CM182">
        <v>448</v>
      </c>
      <c r="CN182">
        <v>13509</v>
      </c>
      <c r="CO182">
        <v>71</v>
      </c>
      <c r="CP182">
        <v>4462</v>
      </c>
      <c r="CQ182">
        <v>84312</v>
      </c>
      <c r="CR182">
        <v>64494</v>
      </c>
      <c r="CS182">
        <v>33461</v>
      </c>
      <c r="CT182">
        <v>75497</v>
      </c>
      <c r="CU182">
        <v>8932</v>
      </c>
      <c r="CV182">
        <v>2660</v>
      </c>
      <c r="CW182">
        <v>4178</v>
      </c>
      <c r="CX182">
        <v>1548</v>
      </c>
      <c r="CY182">
        <v>1956</v>
      </c>
      <c r="CZ182">
        <v>341</v>
      </c>
      <c r="DA182">
        <v>1089</v>
      </c>
      <c r="DB182">
        <v>429</v>
      </c>
      <c r="DC182">
        <v>1709</v>
      </c>
      <c r="DD182">
        <v>342</v>
      </c>
      <c r="DE182">
        <v>86</v>
      </c>
      <c r="DF182">
        <v>2687</v>
      </c>
      <c r="DG182">
        <v>2707</v>
      </c>
      <c r="DH182">
        <v>777</v>
      </c>
      <c r="DI182">
        <v>5589</v>
      </c>
      <c r="DJ182">
        <v>3445</v>
      </c>
      <c r="DK182">
        <v>475</v>
      </c>
      <c r="DL182">
        <v>2567</v>
      </c>
      <c r="DM182">
        <v>6125</v>
      </c>
      <c r="DN182">
        <v>10550</v>
      </c>
      <c r="DO182">
        <v>3724</v>
      </c>
      <c r="DP182">
        <v>1876</v>
      </c>
      <c r="DQ182">
        <v>6534</v>
      </c>
      <c r="DR182">
        <v>1909</v>
      </c>
      <c r="DS182">
        <v>1422</v>
      </c>
      <c r="DT182">
        <v>4615</v>
      </c>
      <c r="DU182">
        <v>35769</v>
      </c>
      <c r="DV182">
        <v>16160</v>
      </c>
      <c r="DW182">
        <v>6140</v>
      </c>
      <c r="DX182">
        <v>2771</v>
      </c>
      <c r="DY182">
        <v>983</v>
      </c>
      <c r="DZ182">
        <v>6647</v>
      </c>
      <c r="EA182">
        <v>673</v>
      </c>
      <c r="EB182">
        <v>4509</v>
      </c>
      <c r="EC182">
        <v>10191</v>
      </c>
      <c r="ED182">
        <v>2065</v>
      </c>
      <c r="EE182">
        <v>5310</v>
      </c>
      <c r="EF182">
        <v>11264</v>
      </c>
      <c r="EI182">
        <v>65663</v>
      </c>
      <c r="EJ182">
        <v>23601</v>
      </c>
      <c r="EK182">
        <v>1548</v>
      </c>
      <c r="EL182">
        <v>986</v>
      </c>
      <c r="EM182">
        <v>1161</v>
      </c>
      <c r="EN182">
        <v>1307</v>
      </c>
      <c r="EO182">
        <v>1057</v>
      </c>
      <c r="EP182">
        <v>3574</v>
      </c>
      <c r="EQ182">
        <v>32730</v>
      </c>
      <c r="ER182">
        <v>35769</v>
      </c>
      <c r="ES182">
        <v>2392</v>
      </c>
      <c r="ET182">
        <v>12346</v>
      </c>
      <c r="EU182">
        <v>13225</v>
      </c>
      <c r="EV182">
        <v>5501</v>
      </c>
      <c r="EW182">
        <v>21031</v>
      </c>
      <c r="EX182">
        <v>35769</v>
      </c>
    </row>
    <row r="183" spans="1:154" x14ac:dyDescent="0.2">
      <c r="A183" t="s">
        <v>521</v>
      </c>
      <c r="B183" t="s">
        <v>467</v>
      </c>
      <c r="H183">
        <v>44759</v>
      </c>
      <c r="I183">
        <v>1428</v>
      </c>
      <c r="J183">
        <v>3634</v>
      </c>
      <c r="K183">
        <v>257</v>
      </c>
      <c r="L183">
        <v>2627</v>
      </c>
      <c r="M183">
        <v>176</v>
      </c>
      <c r="N183">
        <v>12693</v>
      </c>
      <c r="O183">
        <v>829</v>
      </c>
      <c r="P183">
        <v>28413</v>
      </c>
      <c r="Q183">
        <v>342</v>
      </c>
      <c r="R183">
        <v>34922</v>
      </c>
      <c r="S183">
        <v>1030</v>
      </c>
      <c r="T183">
        <v>4086</v>
      </c>
      <c r="U183">
        <v>167</v>
      </c>
      <c r="V183">
        <v>37</v>
      </c>
      <c r="W183">
        <v>0</v>
      </c>
      <c r="X183">
        <v>2320</v>
      </c>
      <c r="Y183">
        <v>46</v>
      </c>
      <c r="Z183">
        <v>1199</v>
      </c>
      <c r="AA183">
        <v>153</v>
      </c>
      <c r="AB183">
        <v>2164</v>
      </c>
      <c r="AC183">
        <v>32</v>
      </c>
      <c r="AD183">
        <v>2700</v>
      </c>
      <c r="AE183">
        <v>305</v>
      </c>
      <c r="AF183">
        <v>33697</v>
      </c>
      <c r="AG183">
        <v>864</v>
      </c>
      <c r="AH183">
        <v>41128</v>
      </c>
      <c r="AI183">
        <v>949</v>
      </c>
      <c r="AJ183">
        <v>3631</v>
      </c>
      <c r="AK183">
        <v>479</v>
      </c>
      <c r="AL183">
        <v>2348</v>
      </c>
      <c r="AM183">
        <v>76</v>
      </c>
      <c r="AN183">
        <v>1283</v>
      </c>
      <c r="AO183">
        <v>403</v>
      </c>
      <c r="AP183">
        <v>22144</v>
      </c>
      <c r="AQ183">
        <v>754</v>
      </c>
      <c r="AR183">
        <v>22615</v>
      </c>
      <c r="AS183">
        <v>674</v>
      </c>
      <c r="AT183">
        <v>4927</v>
      </c>
      <c r="AU183">
        <v>88</v>
      </c>
      <c r="AV183">
        <v>39832</v>
      </c>
      <c r="AW183">
        <v>1340</v>
      </c>
      <c r="AX183">
        <v>1531</v>
      </c>
      <c r="AY183">
        <v>273</v>
      </c>
      <c r="AZ183">
        <v>6849</v>
      </c>
      <c r="BA183">
        <v>211</v>
      </c>
      <c r="BB183">
        <v>7977</v>
      </c>
      <c r="BC183">
        <v>198</v>
      </c>
      <c r="BD183">
        <v>14985</v>
      </c>
      <c r="BE183">
        <v>199</v>
      </c>
      <c r="BF183">
        <v>4523</v>
      </c>
      <c r="BG183">
        <v>303</v>
      </c>
      <c r="BH183">
        <v>22621</v>
      </c>
      <c r="BI183">
        <v>811</v>
      </c>
      <c r="BJ183">
        <v>21843</v>
      </c>
      <c r="BK183">
        <v>744</v>
      </c>
      <c r="BL183">
        <v>778</v>
      </c>
      <c r="BM183">
        <v>67</v>
      </c>
      <c r="BN183">
        <v>17448</v>
      </c>
      <c r="BO183">
        <v>422</v>
      </c>
      <c r="BP183">
        <v>5268</v>
      </c>
      <c r="BQ183">
        <v>379</v>
      </c>
      <c r="BR183">
        <v>4428</v>
      </c>
      <c r="BS183">
        <v>313</v>
      </c>
      <c r="BT183">
        <v>9774</v>
      </c>
      <c r="BU183">
        <v>281</v>
      </c>
      <c r="BV183">
        <v>27144</v>
      </c>
      <c r="BW183">
        <v>1114</v>
      </c>
      <c r="BX183">
        <v>7841</v>
      </c>
      <c r="BY183">
        <v>33</v>
      </c>
      <c r="BZ183">
        <v>2789</v>
      </c>
      <c r="CA183">
        <v>151</v>
      </c>
      <c r="CB183">
        <v>6985</v>
      </c>
      <c r="CC183">
        <v>130</v>
      </c>
      <c r="CD183">
        <v>3643</v>
      </c>
      <c r="CE183">
        <v>266</v>
      </c>
      <c r="CF183">
        <v>5707</v>
      </c>
      <c r="CG183">
        <v>233</v>
      </c>
      <c r="CH183">
        <v>6395</v>
      </c>
      <c r="CI183">
        <v>292</v>
      </c>
      <c r="CJ183">
        <v>5342</v>
      </c>
      <c r="CK183">
        <v>218</v>
      </c>
      <c r="CL183">
        <v>6057</v>
      </c>
      <c r="CM183">
        <v>105</v>
      </c>
      <c r="CN183">
        <v>7841</v>
      </c>
      <c r="CO183">
        <v>33</v>
      </c>
      <c r="CP183">
        <v>1428</v>
      </c>
      <c r="CQ183">
        <v>43331</v>
      </c>
      <c r="CR183">
        <v>37413</v>
      </c>
      <c r="CS183">
        <v>12484</v>
      </c>
      <c r="CT183">
        <v>38392</v>
      </c>
      <c r="CU183">
        <v>4599</v>
      </c>
      <c r="CV183">
        <v>1718</v>
      </c>
      <c r="CW183">
        <v>1480</v>
      </c>
      <c r="CX183">
        <v>733</v>
      </c>
      <c r="CY183">
        <v>1222</v>
      </c>
      <c r="CZ183">
        <v>262</v>
      </c>
      <c r="DA183">
        <v>1278</v>
      </c>
      <c r="DB183">
        <v>583</v>
      </c>
      <c r="DC183">
        <v>619</v>
      </c>
      <c r="DD183">
        <v>140</v>
      </c>
      <c r="DE183">
        <v>99</v>
      </c>
      <c r="DF183">
        <v>1490</v>
      </c>
      <c r="DG183">
        <v>1410</v>
      </c>
      <c r="DH183">
        <v>523</v>
      </c>
      <c r="DI183">
        <v>2257</v>
      </c>
      <c r="DJ183">
        <v>1335</v>
      </c>
      <c r="DK183">
        <v>195</v>
      </c>
      <c r="DL183">
        <v>1403</v>
      </c>
      <c r="DM183">
        <v>4235</v>
      </c>
      <c r="DN183">
        <v>5792</v>
      </c>
      <c r="DO183">
        <v>1585</v>
      </c>
      <c r="DP183">
        <v>1036</v>
      </c>
      <c r="DQ183">
        <v>2421</v>
      </c>
      <c r="DR183">
        <v>695</v>
      </c>
      <c r="DS183">
        <v>468</v>
      </c>
      <c r="DT183">
        <v>721</v>
      </c>
      <c r="DU183">
        <v>18443</v>
      </c>
      <c r="DV183">
        <v>9735</v>
      </c>
      <c r="DW183">
        <v>3996</v>
      </c>
      <c r="DX183">
        <v>1040</v>
      </c>
      <c r="DY183">
        <v>110</v>
      </c>
      <c r="DZ183">
        <v>3342</v>
      </c>
      <c r="EA183">
        <v>293</v>
      </c>
      <c r="EB183">
        <v>2263</v>
      </c>
      <c r="EC183">
        <v>4326</v>
      </c>
      <c r="ED183">
        <v>596</v>
      </c>
      <c r="EE183">
        <v>2926</v>
      </c>
      <c r="EF183">
        <v>5415</v>
      </c>
      <c r="EI183">
        <v>36190</v>
      </c>
      <c r="EJ183">
        <v>8653</v>
      </c>
      <c r="EK183">
        <v>625</v>
      </c>
      <c r="EL183">
        <v>675</v>
      </c>
      <c r="EM183">
        <v>387</v>
      </c>
      <c r="EN183">
        <v>470</v>
      </c>
      <c r="EO183">
        <v>403</v>
      </c>
      <c r="EP183">
        <v>1743</v>
      </c>
      <c r="EQ183">
        <v>17204</v>
      </c>
      <c r="ER183">
        <v>18443</v>
      </c>
      <c r="ES183">
        <v>903</v>
      </c>
      <c r="ET183">
        <v>5808</v>
      </c>
      <c r="EU183">
        <v>7833</v>
      </c>
      <c r="EV183">
        <v>2735</v>
      </c>
      <c r="EW183">
        <v>11732</v>
      </c>
      <c r="EX183">
        <v>18443</v>
      </c>
    </row>
    <row r="184" spans="1:154" x14ac:dyDescent="0.2">
      <c r="A184" t="s">
        <v>522</v>
      </c>
      <c r="B184" t="s">
        <v>467</v>
      </c>
      <c r="H184">
        <v>87382</v>
      </c>
      <c r="I184">
        <v>2172</v>
      </c>
      <c r="J184">
        <v>6953</v>
      </c>
      <c r="K184">
        <v>306</v>
      </c>
      <c r="L184">
        <v>4367</v>
      </c>
      <c r="M184">
        <v>272</v>
      </c>
      <c r="N184">
        <v>24928</v>
      </c>
      <c r="O184">
        <v>883</v>
      </c>
      <c r="P184">
        <v>55105</v>
      </c>
      <c r="Q184">
        <v>975</v>
      </c>
      <c r="R184">
        <v>76298</v>
      </c>
      <c r="S184">
        <v>1677</v>
      </c>
      <c r="T184">
        <v>3046</v>
      </c>
      <c r="U184">
        <v>66</v>
      </c>
      <c r="V184">
        <v>128</v>
      </c>
      <c r="W184">
        <v>0</v>
      </c>
      <c r="X184">
        <v>1813</v>
      </c>
      <c r="Y184">
        <v>145</v>
      </c>
      <c r="Z184">
        <v>958</v>
      </c>
      <c r="AA184">
        <v>86</v>
      </c>
      <c r="AB184">
        <v>5078</v>
      </c>
      <c r="AC184">
        <v>198</v>
      </c>
      <c r="AD184">
        <v>2865</v>
      </c>
      <c r="AE184">
        <v>182</v>
      </c>
      <c r="AF184">
        <v>75911</v>
      </c>
      <c r="AG184">
        <v>1657</v>
      </c>
      <c r="AH184">
        <v>84445</v>
      </c>
      <c r="AI184">
        <v>1926</v>
      </c>
      <c r="AJ184">
        <v>2937</v>
      </c>
      <c r="AK184">
        <v>246</v>
      </c>
      <c r="AL184">
        <v>2113</v>
      </c>
      <c r="AM184">
        <v>60</v>
      </c>
      <c r="AN184">
        <v>824</v>
      </c>
      <c r="AO184">
        <v>186</v>
      </c>
      <c r="AP184">
        <v>43654</v>
      </c>
      <c r="AQ184">
        <v>1252</v>
      </c>
      <c r="AR184">
        <v>43728</v>
      </c>
      <c r="AS184">
        <v>920</v>
      </c>
      <c r="AT184">
        <v>8928</v>
      </c>
      <c r="AU184">
        <v>137</v>
      </c>
      <c r="AV184">
        <v>78454</v>
      </c>
      <c r="AW184">
        <v>2035</v>
      </c>
      <c r="AX184">
        <v>2905</v>
      </c>
      <c r="AY184">
        <v>197</v>
      </c>
      <c r="AZ184">
        <v>15834</v>
      </c>
      <c r="BA184">
        <v>542</v>
      </c>
      <c r="BB184">
        <v>16679</v>
      </c>
      <c r="BC184">
        <v>458</v>
      </c>
      <c r="BD184">
        <v>24925</v>
      </c>
      <c r="BE184">
        <v>284</v>
      </c>
      <c r="BF184">
        <v>8633</v>
      </c>
      <c r="BG184">
        <v>297</v>
      </c>
      <c r="BH184">
        <v>41533</v>
      </c>
      <c r="BI184">
        <v>1212</v>
      </c>
      <c r="BJ184">
        <v>40302</v>
      </c>
      <c r="BK184">
        <v>1060</v>
      </c>
      <c r="BL184">
        <v>1231</v>
      </c>
      <c r="BM184">
        <v>152</v>
      </c>
      <c r="BN184">
        <v>31951</v>
      </c>
      <c r="BO184">
        <v>763</v>
      </c>
      <c r="BP184">
        <v>10723</v>
      </c>
      <c r="BQ184">
        <v>487</v>
      </c>
      <c r="BR184">
        <v>7492</v>
      </c>
      <c r="BS184">
        <v>259</v>
      </c>
      <c r="BT184">
        <v>21266</v>
      </c>
      <c r="BU184">
        <v>541</v>
      </c>
      <c r="BV184">
        <v>50166</v>
      </c>
      <c r="BW184">
        <v>1509</v>
      </c>
      <c r="BX184">
        <v>15950</v>
      </c>
      <c r="BY184">
        <v>122</v>
      </c>
      <c r="BZ184">
        <v>4674</v>
      </c>
      <c r="CA184">
        <v>41</v>
      </c>
      <c r="CB184">
        <v>16592</v>
      </c>
      <c r="CC184">
        <v>500</v>
      </c>
      <c r="CD184">
        <v>5773</v>
      </c>
      <c r="CE184">
        <v>150</v>
      </c>
      <c r="CF184">
        <v>7175</v>
      </c>
      <c r="CG184">
        <v>207</v>
      </c>
      <c r="CH184">
        <v>11801</v>
      </c>
      <c r="CI184">
        <v>419</v>
      </c>
      <c r="CJ184">
        <v>11159</v>
      </c>
      <c r="CK184">
        <v>368</v>
      </c>
      <c r="CL184">
        <v>14258</v>
      </c>
      <c r="CM184">
        <v>365</v>
      </c>
      <c r="CN184">
        <v>15950</v>
      </c>
      <c r="CO184">
        <v>122</v>
      </c>
      <c r="CP184">
        <v>2172</v>
      </c>
      <c r="CQ184">
        <v>85210</v>
      </c>
      <c r="CR184">
        <v>73696</v>
      </c>
      <c r="CS184">
        <v>24998</v>
      </c>
      <c r="CT184">
        <v>79265</v>
      </c>
      <c r="CU184">
        <v>4880</v>
      </c>
      <c r="CV184">
        <v>1269</v>
      </c>
      <c r="CW184">
        <v>1900</v>
      </c>
      <c r="CX184">
        <v>679</v>
      </c>
      <c r="CY184">
        <v>2316</v>
      </c>
      <c r="CZ184">
        <v>424</v>
      </c>
      <c r="DA184">
        <v>518</v>
      </c>
      <c r="DB184">
        <v>166</v>
      </c>
      <c r="DC184">
        <v>146</v>
      </c>
      <c r="DD184">
        <v>0</v>
      </c>
      <c r="DE184">
        <v>310</v>
      </c>
      <c r="DF184">
        <v>3550</v>
      </c>
      <c r="DG184">
        <v>3218</v>
      </c>
      <c r="DH184">
        <v>991</v>
      </c>
      <c r="DI184">
        <v>4601</v>
      </c>
      <c r="DJ184">
        <v>2309</v>
      </c>
      <c r="DK184">
        <v>576</v>
      </c>
      <c r="DL184">
        <v>2837</v>
      </c>
      <c r="DM184">
        <v>6473</v>
      </c>
      <c r="DN184">
        <v>10464</v>
      </c>
      <c r="DO184">
        <v>2769</v>
      </c>
      <c r="DP184">
        <v>1667</v>
      </c>
      <c r="DQ184">
        <v>5046</v>
      </c>
      <c r="DR184">
        <v>1037</v>
      </c>
      <c r="DS184">
        <v>412</v>
      </c>
      <c r="DT184">
        <v>1618</v>
      </c>
      <c r="DU184">
        <v>32317</v>
      </c>
      <c r="DV184">
        <v>21186</v>
      </c>
      <c r="DW184">
        <v>8098</v>
      </c>
      <c r="DX184">
        <v>1297</v>
      </c>
      <c r="DY184">
        <v>514</v>
      </c>
      <c r="DZ184">
        <v>4252</v>
      </c>
      <c r="EA184">
        <v>392</v>
      </c>
      <c r="EB184">
        <v>2861</v>
      </c>
      <c r="EC184">
        <v>5582</v>
      </c>
      <c r="ED184">
        <v>869</v>
      </c>
      <c r="EE184">
        <v>3439</v>
      </c>
      <c r="EF184">
        <v>10812</v>
      </c>
      <c r="EI184">
        <v>78738</v>
      </c>
      <c r="EJ184">
        <v>8664</v>
      </c>
      <c r="EK184">
        <v>307</v>
      </c>
      <c r="EL184">
        <v>470</v>
      </c>
      <c r="EM184">
        <v>525</v>
      </c>
      <c r="EN184">
        <v>488</v>
      </c>
      <c r="EO184">
        <v>296</v>
      </c>
      <c r="EP184">
        <v>1298</v>
      </c>
      <c r="EQ184">
        <v>30049</v>
      </c>
      <c r="ER184">
        <v>32317</v>
      </c>
      <c r="ES184">
        <v>767</v>
      </c>
      <c r="ET184">
        <v>6995</v>
      </c>
      <c r="EU184">
        <v>13678</v>
      </c>
      <c r="EV184">
        <v>6893</v>
      </c>
      <c r="EW184">
        <v>24555</v>
      </c>
      <c r="EX184">
        <v>32317</v>
      </c>
    </row>
    <row r="185" spans="1:154" x14ac:dyDescent="0.2">
      <c r="A185" t="s">
        <v>523</v>
      </c>
      <c r="B185" t="s">
        <v>467</v>
      </c>
      <c r="H185">
        <v>44817</v>
      </c>
      <c r="I185">
        <v>1587</v>
      </c>
      <c r="J185">
        <v>5561</v>
      </c>
      <c r="K185">
        <v>369</v>
      </c>
      <c r="L185">
        <v>4037</v>
      </c>
      <c r="M185">
        <v>210</v>
      </c>
      <c r="N185">
        <v>16795</v>
      </c>
      <c r="O185">
        <v>790</v>
      </c>
      <c r="P185">
        <v>22377</v>
      </c>
      <c r="Q185">
        <v>428</v>
      </c>
      <c r="R185">
        <v>37411</v>
      </c>
      <c r="S185">
        <v>1299</v>
      </c>
      <c r="T185">
        <v>3204</v>
      </c>
      <c r="U185">
        <v>58</v>
      </c>
      <c r="V185">
        <v>27</v>
      </c>
      <c r="W185">
        <v>0</v>
      </c>
      <c r="X185">
        <v>543</v>
      </c>
      <c r="Y185">
        <v>0</v>
      </c>
      <c r="Z185">
        <v>1027</v>
      </c>
      <c r="AA185">
        <v>172</v>
      </c>
      <c r="AB185">
        <v>2605</v>
      </c>
      <c r="AC185">
        <v>58</v>
      </c>
      <c r="AD185">
        <v>2318</v>
      </c>
      <c r="AE185">
        <v>172</v>
      </c>
      <c r="AF185">
        <v>36766</v>
      </c>
      <c r="AG185">
        <v>1299</v>
      </c>
      <c r="AH185">
        <v>43457</v>
      </c>
      <c r="AI185">
        <v>1415</v>
      </c>
      <c r="AJ185">
        <v>1360</v>
      </c>
      <c r="AK185">
        <v>172</v>
      </c>
      <c r="AL185">
        <v>993</v>
      </c>
      <c r="AM185">
        <v>104</v>
      </c>
      <c r="AN185">
        <v>367</v>
      </c>
      <c r="AO185">
        <v>68</v>
      </c>
      <c r="AP185">
        <v>22529</v>
      </c>
      <c r="AQ185">
        <v>898</v>
      </c>
      <c r="AR185">
        <v>22288</v>
      </c>
      <c r="AS185">
        <v>689</v>
      </c>
      <c r="AT185">
        <v>5583</v>
      </c>
      <c r="AU185">
        <v>63</v>
      </c>
      <c r="AV185">
        <v>39234</v>
      </c>
      <c r="AW185">
        <v>1524</v>
      </c>
      <c r="AX185">
        <v>2347</v>
      </c>
      <c r="AY185">
        <v>214</v>
      </c>
      <c r="AZ185">
        <v>10031</v>
      </c>
      <c r="BA185">
        <v>468</v>
      </c>
      <c r="BB185">
        <v>9110</v>
      </c>
      <c r="BC185">
        <v>262</v>
      </c>
      <c r="BD185">
        <v>8414</v>
      </c>
      <c r="BE185">
        <v>80</v>
      </c>
      <c r="BF185">
        <v>5294</v>
      </c>
      <c r="BG185">
        <v>307</v>
      </c>
      <c r="BH185">
        <v>22108</v>
      </c>
      <c r="BI185">
        <v>935</v>
      </c>
      <c r="BJ185">
        <v>20606</v>
      </c>
      <c r="BK185">
        <v>753</v>
      </c>
      <c r="BL185">
        <v>1502</v>
      </c>
      <c r="BM185">
        <v>182</v>
      </c>
      <c r="BN185">
        <v>17082</v>
      </c>
      <c r="BO185">
        <v>614</v>
      </c>
      <c r="BP185">
        <v>4856</v>
      </c>
      <c r="BQ185">
        <v>287</v>
      </c>
      <c r="BR185">
        <v>5464</v>
      </c>
      <c r="BS185">
        <v>341</v>
      </c>
      <c r="BT185">
        <v>11017</v>
      </c>
      <c r="BU185">
        <v>345</v>
      </c>
      <c r="BV185">
        <v>27402</v>
      </c>
      <c r="BW185">
        <v>1242</v>
      </c>
      <c r="BX185">
        <v>6398</v>
      </c>
      <c r="BY185">
        <v>0</v>
      </c>
      <c r="BZ185">
        <v>3271</v>
      </c>
      <c r="CA185">
        <v>169</v>
      </c>
      <c r="CB185">
        <v>7746</v>
      </c>
      <c r="CC185">
        <v>176</v>
      </c>
      <c r="CD185">
        <v>3898</v>
      </c>
      <c r="CE185">
        <v>218</v>
      </c>
      <c r="CF185">
        <v>4328</v>
      </c>
      <c r="CG185">
        <v>302</v>
      </c>
      <c r="CH185">
        <v>6038</v>
      </c>
      <c r="CI185">
        <v>287</v>
      </c>
      <c r="CJ185">
        <v>6451</v>
      </c>
      <c r="CK185">
        <v>155</v>
      </c>
      <c r="CL185">
        <v>6687</v>
      </c>
      <c r="CM185">
        <v>280</v>
      </c>
      <c r="CN185">
        <v>6398</v>
      </c>
      <c r="CO185">
        <v>0</v>
      </c>
      <c r="CP185">
        <v>1587</v>
      </c>
      <c r="CQ185">
        <v>43230</v>
      </c>
      <c r="CR185">
        <v>34205</v>
      </c>
      <c r="CS185">
        <v>14870</v>
      </c>
      <c r="CT185">
        <v>39948</v>
      </c>
      <c r="CU185">
        <v>2724</v>
      </c>
      <c r="CV185">
        <v>747</v>
      </c>
      <c r="CW185">
        <v>1411</v>
      </c>
      <c r="CX185">
        <v>365</v>
      </c>
      <c r="CY185">
        <v>746</v>
      </c>
      <c r="CZ185">
        <v>186</v>
      </c>
      <c r="DA185">
        <v>418</v>
      </c>
      <c r="DB185">
        <v>181</v>
      </c>
      <c r="DC185">
        <v>149</v>
      </c>
      <c r="DD185">
        <v>15</v>
      </c>
      <c r="DE185">
        <v>319</v>
      </c>
      <c r="DF185">
        <v>1854</v>
      </c>
      <c r="DG185">
        <v>2333</v>
      </c>
      <c r="DH185">
        <v>361</v>
      </c>
      <c r="DI185">
        <v>2886</v>
      </c>
      <c r="DJ185">
        <v>1449</v>
      </c>
      <c r="DK185">
        <v>299</v>
      </c>
      <c r="DL185">
        <v>1138</v>
      </c>
      <c r="DM185">
        <v>2182</v>
      </c>
      <c r="DN185">
        <v>4916</v>
      </c>
      <c r="DO185">
        <v>1265</v>
      </c>
      <c r="DP185">
        <v>813</v>
      </c>
      <c r="DQ185">
        <v>2401</v>
      </c>
      <c r="DR185">
        <v>761</v>
      </c>
      <c r="DS185">
        <v>581</v>
      </c>
      <c r="DT185">
        <v>1932</v>
      </c>
      <c r="DU185">
        <v>17234</v>
      </c>
      <c r="DV185">
        <v>9109</v>
      </c>
      <c r="DW185">
        <v>3514</v>
      </c>
      <c r="DX185">
        <v>1303</v>
      </c>
      <c r="DY185">
        <v>443</v>
      </c>
      <c r="DZ185">
        <v>2855</v>
      </c>
      <c r="EA185">
        <v>291</v>
      </c>
      <c r="EB185">
        <v>2147</v>
      </c>
      <c r="EC185">
        <v>3967</v>
      </c>
      <c r="ED185">
        <v>775</v>
      </c>
      <c r="EE185">
        <v>2213</v>
      </c>
      <c r="EF185">
        <v>5790</v>
      </c>
      <c r="EI185">
        <v>36513</v>
      </c>
      <c r="EJ185">
        <v>8209</v>
      </c>
      <c r="EK185">
        <v>423</v>
      </c>
      <c r="EL185">
        <v>359</v>
      </c>
      <c r="EM185">
        <v>645</v>
      </c>
      <c r="EN185">
        <v>639</v>
      </c>
      <c r="EO185">
        <v>195</v>
      </c>
      <c r="EP185">
        <v>1219</v>
      </c>
      <c r="EQ185">
        <v>15985</v>
      </c>
      <c r="ER185">
        <v>17234</v>
      </c>
      <c r="ES185">
        <v>762</v>
      </c>
      <c r="ET185">
        <v>4528</v>
      </c>
      <c r="EU185">
        <v>6684</v>
      </c>
      <c r="EV185">
        <v>3181</v>
      </c>
      <c r="EW185">
        <v>11944</v>
      </c>
      <c r="EX185">
        <v>17234</v>
      </c>
    </row>
    <row r="186" spans="1:154" x14ac:dyDescent="0.2">
      <c r="A186" t="s">
        <v>524</v>
      </c>
      <c r="B186" t="s">
        <v>467</v>
      </c>
      <c r="H186">
        <v>40079</v>
      </c>
      <c r="I186">
        <v>2556</v>
      </c>
      <c r="J186">
        <v>13312</v>
      </c>
      <c r="K186">
        <v>555</v>
      </c>
      <c r="L186">
        <v>9342</v>
      </c>
      <c r="M186">
        <v>402</v>
      </c>
      <c r="N186">
        <v>16667</v>
      </c>
      <c r="O186">
        <v>1160</v>
      </c>
      <c r="P186">
        <v>10025</v>
      </c>
      <c r="Q186">
        <v>841</v>
      </c>
      <c r="R186">
        <v>15068</v>
      </c>
      <c r="S186">
        <v>609</v>
      </c>
      <c r="T186">
        <v>19116</v>
      </c>
      <c r="U186">
        <v>1354</v>
      </c>
      <c r="V186">
        <v>77</v>
      </c>
      <c r="W186">
        <v>0</v>
      </c>
      <c r="X186">
        <v>577</v>
      </c>
      <c r="Y186">
        <v>0</v>
      </c>
      <c r="Z186">
        <v>1749</v>
      </c>
      <c r="AA186">
        <v>371</v>
      </c>
      <c r="AB186">
        <v>3492</v>
      </c>
      <c r="AC186">
        <v>222</v>
      </c>
      <c r="AD186">
        <v>3115</v>
      </c>
      <c r="AE186">
        <v>554</v>
      </c>
      <c r="AF186">
        <v>14630</v>
      </c>
      <c r="AG186">
        <v>566</v>
      </c>
      <c r="AH186">
        <v>36644</v>
      </c>
      <c r="AI186">
        <v>1708</v>
      </c>
      <c r="AJ186">
        <v>3435</v>
      </c>
      <c r="AK186">
        <v>848</v>
      </c>
      <c r="AL186">
        <v>1455</v>
      </c>
      <c r="AM186">
        <v>59</v>
      </c>
      <c r="AN186">
        <v>1980</v>
      </c>
      <c r="AO186">
        <v>789</v>
      </c>
      <c r="AP186">
        <v>17962</v>
      </c>
      <c r="AQ186">
        <v>1365</v>
      </c>
      <c r="AR186">
        <v>22117</v>
      </c>
      <c r="AS186">
        <v>1191</v>
      </c>
      <c r="AT186">
        <v>6382</v>
      </c>
      <c r="AU186">
        <v>120</v>
      </c>
      <c r="AV186">
        <v>33697</v>
      </c>
      <c r="AW186">
        <v>2436</v>
      </c>
      <c r="AX186">
        <v>3696</v>
      </c>
      <c r="AY186">
        <v>383</v>
      </c>
      <c r="AZ186">
        <v>10775</v>
      </c>
      <c r="BA186">
        <v>764</v>
      </c>
      <c r="BB186">
        <v>6812</v>
      </c>
      <c r="BC186">
        <v>467</v>
      </c>
      <c r="BD186">
        <v>3867</v>
      </c>
      <c r="BE186">
        <v>52</v>
      </c>
      <c r="BF186">
        <v>5386</v>
      </c>
      <c r="BG186">
        <v>446</v>
      </c>
      <c r="BH186">
        <v>17873</v>
      </c>
      <c r="BI186">
        <v>1730</v>
      </c>
      <c r="BJ186">
        <v>16627</v>
      </c>
      <c r="BK186">
        <v>1657</v>
      </c>
      <c r="BL186">
        <v>1246</v>
      </c>
      <c r="BM186">
        <v>73</v>
      </c>
      <c r="BN186">
        <v>11942</v>
      </c>
      <c r="BO186">
        <v>1052</v>
      </c>
      <c r="BP186">
        <v>6197</v>
      </c>
      <c r="BQ186">
        <v>726</v>
      </c>
      <c r="BR186">
        <v>5120</v>
      </c>
      <c r="BS186">
        <v>398</v>
      </c>
      <c r="BT186">
        <v>10660</v>
      </c>
      <c r="BU186">
        <v>339</v>
      </c>
      <c r="BV186">
        <v>23259</v>
      </c>
      <c r="BW186">
        <v>2176</v>
      </c>
      <c r="BX186">
        <v>6160</v>
      </c>
      <c r="BY186">
        <v>41</v>
      </c>
      <c r="BZ186">
        <v>3595</v>
      </c>
      <c r="CA186">
        <v>129</v>
      </c>
      <c r="CB186">
        <v>7065</v>
      </c>
      <c r="CC186">
        <v>210</v>
      </c>
      <c r="CD186">
        <v>4269</v>
      </c>
      <c r="CE186">
        <v>551</v>
      </c>
      <c r="CF186">
        <v>5055</v>
      </c>
      <c r="CG186">
        <v>475</v>
      </c>
      <c r="CH186">
        <v>4765</v>
      </c>
      <c r="CI186">
        <v>516</v>
      </c>
      <c r="CJ186">
        <v>3577</v>
      </c>
      <c r="CK186">
        <v>355</v>
      </c>
      <c r="CL186">
        <v>5593</v>
      </c>
      <c r="CM186">
        <v>279</v>
      </c>
      <c r="CN186">
        <v>6160</v>
      </c>
      <c r="CO186">
        <v>41</v>
      </c>
      <c r="CP186">
        <v>2556</v>
      </c>
      <c r="CQ186">
        <v>37523</v>
      </c>
      <c r="CR186">
        <v>18881</v>
      </c>
      <c r="CS186">
        <v>23324</v>
      </c>
      <c r="CT186">
        <v>32923</v>
      </c>
      <c r="CU186">
        <v>4805</v>
      </c>
      <c r="CV186">
        <v>2346</v>
      </c>
      <c r="CW186">
        <v>2225</v>
      </c>
      <c r="CX186">
        <v>835</v>
      </c>
      <c r="CY186">
        <v>2105</v>
      </c>
      <c r="CZ186">
        <v>1374</v>
      </c>
      <c r="DA186">
        <v>398</v>
      </c>
      <c r="DB186">
        <v>119</v>
      </c>
      <c r="DC186">
        <v>77</v>
      </c>
      <c r="DD186">
        <v>18</v>
      </c>
      <c r="DE186">
        <v>331</v>
      </c>
      <c r="DF186">
        <v>1251</v>
      </c>
      <c r="DG186">
        <v>1991</v>
      </c>
      <c r="DH186">
        <v>326</v>
      </c>
      <c r="DI186">
        <v>2317</v>
      </c>
      <c r="DJ186">
        <v>1088</v>
      </c>
      <c r="DK186">
        <v>270</v>
      </c>
      <c r="DL186">
        <v>544</v>
      </c>
      <c r="DM186">
        <v>1665</v>
      </c>
      <c r="DN186">
        <v>5183</v>
      </c>
      <c r="DO186">
        <v>1634</v>
      </c>
      <c r="DP186">
        <v>802</v>
      </c>
      <c r="DQ186">
        <v>912</v>
      </c>
      <c r="DR186">
        <v>1261</v>
      </c>
      <c r="DS186">
        <v>803</v>
      </c>
      <c r="DT186">
        <v>5222</v>
      </c>
      <c r="DU186">
        <v>16057</v>
      </c>
      <c r="DV186">
        <v>4857</v>
      </c>
      <c r="DW186">
        <v>1686</v>
      </c>
      <c r="DX186">
        <v>1407</v>
      </c>
      <c r="DY186">
        <v>532</v>
      </c>
      <c r="DZ186">
        <v>2895</v>
      </c>
      <c r="EA186">
        <v>159</v>
      </c>
      <c r="EB186">
        <v>1835</v>
      </c>
      <c r="EC186">
        <v>6898</v>
      </c>
      <c r="ED186">
        <v>1719</v>
      </c>
      <c r="EE186">
        <v>3333</v>
      </c>
      <c r="EF186">
        <v>4528</v>
      </c>
      <c r="EI186">
        <v>17885</v>
      </c>
      <c r="EJ186">
        <v>21859</v>
      </c>
      <c r="EK186">
        <v>1090</v>
      </c>
      <c r="EL186">
        <v>857</v>
      </c>
      <c r="EM186">
        <v>789</v>
      </c>
      <c r="EN186">
        <v>893</v>
      </c>
      <c r="EO186">
        <v>946</v>
      </c>
      <c r="EP186">
        <v>4013</v>
      </c>
      <c r="EQ186">
        <v>13837</v>
      </c>
      <c r="ER186">
        <v>16057</v>
      </c>
      <c r="ES186">
        <v>2328</v>
      </c>
      <c r="ET186">
        <v>5759</v>
      </c>
      <c r="EU186">
        <v>4787</v>
      </c>
      <c r="EV186">
        <v>1752</v>
      </c>
      <c r="EW186">
        <v>7970</v>
      </c>
      <c r="EX186">
        <v>16057</v>
      </c>
    </row>
    <row r="187" spans="1:154" x14ac:dyDescent="0.2">
      <c r="A187" t="s">
        <v>525</v>
      </c>
      <c r="B187" t="s">
        <v>467</v>
      </c>
      <c r="H187">
        <v>91880</v>
      </c>
      <c r="I187">
        <v>4027</v>
      </c>
      <c r="J187">
        <v>13664</v>
      </c>
      <c r="K187">
        <v>940</v>
      </c>
      <c r="L187">
        <v>9025</v>
      </c>
      <c r="M187">
        <v>702</v>
      </c>
      <c r="N187">
        <v>36253</v>
      </c>
      <c r="O187">
        <v>2316</v>
      </c>
      <c r="P187">
        <v>41570</v>
      </c>
      <c r="Q187">
        <v>715</v>
      </c>
      <c r="R187">
        <v>69995</v>
      </c>
      <c r="S187">
        <v>2326</v>
      </c>
      <c r="T187">
        <v>11239</v>
      </c>
      <c r="U187">
        <v>396</v>
      </c>
      <c r="V187">
        <v>269</v>
      </c>
      <c r="W187">
        <v>42</v>
      </c>
      <c r="X187">
        <v>1292</v>
      </c>
      <c r="Y187">
        <v>20</v>
      </c>
      <c r="Z187">
        <v>2260</v>
      </c>
      <c r="AA187">
        <v>381</v>
      </c>
      <c r="AB187">
        <v>6793</v>
      </c>
      <c r="AC187">
        <v>843</v>
      </c>
      <c r="AD187">
        <v>6083</v>
      </c>
      <c r="AE187">
        <v>1235</v>
      </c>
      <c r="AF187">
        <v>69237</v>
      </c>
      <c r="AG187">
        <v>2312</v>
      </c>
      <c r="AH187">
        <v>86448</v>
      </c>
      <c r="AI187">
        <v>2927</v>
      </c>
      <c r="AJ187">
        <v>5432</v>
      </c>
      <c r="AK187">
        <v>1100</v>
      </c>
      <c r="AL187">
        <v>2579</v>
      </c>
      <c r="AM187">
        <v>129</v>
      </c>
      <c r="AN187">
        <v>2853</v>
      </c>
      <c r="AO187">
        <v>971</v>
      </c>
      <c r="AP187">
        <v>44076</v>
      </c>
      <c r="AQ187">
        <v>2280</v>
      </c>
      <c r="AR187">
        <v>47804</v>
      </c>
      <c r="AS187">
        <v>1747</v>
      </c>
      <c r="AT187">
        <v>13954</v>
      </c>
      <c r="AU187">
        <v>336</v>
      </c>
      <c r="AV187">
        <v>77926</v>
      </c>
      <c r="AW187">
        <v>3691</v>
      </c>
      <c r="AX187">
        <v>6307</v>
      </c>
      <c r="AY187">
        <v>697</v>
      </c>
      <c r="AZ187">
        <v>19547</v>
      </c>
      <c r="BA187">
        <v>1314</v>
      </c>
      <c r="BB187">
        <v>17882</v>
      </c>
      <c r="BC187">
        <v>644</v>
      </c>
      <c r="BD187">
        <v>21948</v>
      </c>
      <c r="BE187">
        <v>253</v>
      </c>
      <c r="BF187">
        <v>10059</v>
      </c>
      <c r="BG187">
        <v>788</v>
      </c>
      <c r="BH187">
        <v>39525</v>
      </c>
      <c r="BI187">
        <v>2448</v>
      </c>
      <c r="BJ187">
        <v>37645</v>
      </c>
      <c r="BK187">
        <v>2248</v>
      </c>
      <c r="BL187">
        <v>1880</v>
      </c>
      <c r="BM187">
        <v>200</v>
      </c>
      <c r="BN187">
        <v>29293</v>
      </c>
      <c r="BO187">
        <v>1601</v>
      </c>
      <c r="BP187">
        <v>10986</v>
      </c>
      <c r="BQ187">
        <v>949</v>
      </c>
      <c r="BR187">
        <v>9305</v>
      </c>
      <c r="BS187">
        <v>686</v>
      </c>
      <c r="BT187">
        <v>19809</v>
      </c>
      <c r="BU187">
        <v>688</v>
      </c>
      <c r="BV187">
        <v>49584</v>
      </c>
      <c r="BW187">
        <v>3236</v>
      </c>
      <c r="BX187">
        <v>22487</v>
      </c>
      <c r="BY187">
        <v>103</v>
      </c>
      <c r="BZ187">
        <v>5673</v>
      </c>
      <c r="CA187">
        <v>244</v>
      </c>
      <c r="CB187">
        <v>14136</v>
      </c>
      <c r="CC187">
        <v>444</v>
      </c>
      <c r="CD187">
        <v>6387</v>
      </c>
      <c r="CE187">
        <v>431</v>
      </c>
      <c r="CF187">
        <v>8161</v>
      </c>
      <c r="CG187">
        <v>801</v>
      </c>
      <c r="CH187">
        <v>9615</v>
      </c>
      <c r="CI187">
        <v>855</v>
      </c>
      <c r="CJ187">
        <v>10876</v>
      </c>
      <c r="CK187">
        <v>583</v>
      </c>
      <c r="CL187">
        <v>14545</v>
      </c>
      <c r="CM187">
        <v>566</v>
      </c>
      <c r="CN187">
        <v>22487</v>
      </c>
      <c r="CO187">
        <v>103</v>
      </c>
      <c r="CP187">
        <v>4027</v>
      </c>
      <c r="CQ187">
        <v>87853</v>
      </c>
      <c r="CR187">
        <v>62343</v>
      </c>
      <c r="CS187">
        <v>43718</v>
      </c>
      <c r="CT187">
        <v>81661</v>
      </c>
      <c r="CU187">
        <v>6493</v>
      </c>
      <c r="CV187">
        <v>2765</v>
      </c>
      <c r="CW187">
        <v>4236</v>
      </c>
      <c r="CX187">
        <v>1981</v>
      </c>
      <c r="CY187">
        <v>1303</v>
      </c>
      <c r="CZ187">
        <v>449</v>
      </c>
      <c r="DA187">
        <v>803</v>
      </c>
      <c r="DB187">
        <v>282</v>
      </c>
      <c r="DC187">
        <v>151</v>
      </c>
      <c r="DD187">
        <v>53</v>
      </c>
      <c r="DE187">
        <v>1434</v>
      </c>
      <c r="DF187">
        <v>4051</v>
      </c>
      <c r="DG187">
        <v>3201</v>
      </c>
      <c r="DH187">
        <v>672</v>
      </c>
      <c r="DI187">
        <v>4786</v>
      </c>
      <c r="DJ187">
        <v>1836</v>
      </c>
      <c r="DK187">
        <v>526</v>
      </c>
      <c r="DL187">
        <v>1927</v>
      </c>
      <c r="DM187">
        <v>5141</v>
      </c>
      <c r="DN187">
        <v>10503</v>
      </c>
      <c r="DO187">
        <v>3999</v>
      </c>
      <c r="DP187">
        <v>2442</v>
      </c>
      <c r="DQ187">
        <v>3077</v>
      </c>
      <c r="DR187">
        <v>1776</v>
      </c>
      <c r="DS187">
        <v>1045</v>
      </c>
      <c r="DT187">
        <v>4654</v>
      </c>
      <c r="DU187">
        <v>37966</v>
      </c>
      <c r="DV187">
        <v>19144</v>
      </c>
      <c r="DW187">
        <v>5026</v>
      </c>
      <c r="DX187">
        <v>2470</v>
      </c>
      <c r="DY187">
        <v>816</v>
      </c>
      <c r="DZ187">
        <v>5443</v>
      </c>
      <c r="EA187">
        <v>621</v>
      </c>
      <c r="EB187">
        <v>3915</v>
      </c>
      <c r="EC187">
        <v>10909</v>
      </c>
      <c r="ED187">
        <v>1955</v>
      </c>
      <c r="EE187">
        <v>6840</v>
      </c>
      <c r="EF187">
        <v>9406</v>
      </c>
      <c r="EI187">
        <v>70800</v>
      </c>
      <c r="EJ187">
        <v>20689</v>
      </c>
      <c r="EK187">
        <v>1188</v>
      </c>
      <c r="EL187">
        <v>772</v>
      </c>
      <c r="EM187">
        <v>1249</v>
      </c>
      <c r="EN187">
        <v>617</v>
      </c>
      <c r="EO187">
        <v>816</v>
      </c>
      <c r="EP187">
        <v>2964</v>
      </c>
      <c r="EQ187">
        <v>33836</v>
      </c>
      <c r="ER187">
        <v>37966</v>
      </c>
      <c r="ES187">
        <v>2014</v>
      </c>
      <c r="ET187">
        <v>11161</v>
      </c>
      <c r="EU187">
        <v>14681</v>
      </c>
      <c r="EV187">
        <v>6700</v>
      </c>
      <c r="EW187">
        <v>24791</v>
      </c>
      <c r="EX187">
        <v>37966</v>
      </c>
    </row>
    <row r="188" spans="1:154" x14ac:dyDescent="0.2">
      <c r="A188" t="s">
        <v>526</v>
      </c>
      <c r="B188" t="s">
        <v>467</v>
      </c>
      <c r="H188">
        <v>45660</v>
      </c>
      <c r="I188">
        <v>2184</v>
      </c>
      <c r="J188">
        <v>9287</v>
      </c>
      <c r="K188">
        <v>867</v>
      </c>
      <c r="L188">
        <v>6198</v>
      </c>
      <c r="M188">
        <v>483</v>
      </c>
      <c r="N188">
        <v>19734</v>
      </c>
      <c r="O188">
        <v>578</v>
      </c>
      <c r="P188">
        <v>15165</v>
      </c>
      <c r="Q188">
        <v>693</v>
      </c>
      <c r="R188">
        <v>28901</v>
      </c>
      <c r="S188">
        <v>1182</v>
      </c>
      <c r="T188">
        <v>12811</v>
      </c>
      <c r="U188">
        <v>551</v>
      </c>
      <c r="V188">
        <v>31</v>
      </c>
      <c r="W188">
        <v>0</v>
      </c>
      <c r="X188">
        <v>519</v>
      </c>
      <c r="Y188">
        <v>0</v>
      </c>
      <c r="Z188">
        <v>643</v>
      </c>
      <c r="AA188">
        <v>149</v>
      </c>
      <c r="AB188">
        <v>2739</v>
      </c>
      <c r="AC188">
        <v>302</v>
      </c>
      <c r="AD188">
        <v>1742</v>
      </c>
      <c r="AE188">
        <v>263</v>
      </c>
      <c r="AF188">
        <v>28450</v>
      </c>
      <c r="AG188">
        <v>1182</v>
      </c>
      <c r="AH188">
        <v>43802</v>
      </c>
      <c r="AI188">
        <v>1996</v>
      </c>
      <c r="AJ188">
        <v>1858</v>
      </c>
      <c r="AK188">
        <v>188</v>
      </c>
      <c r="AL188">
        <v>932</v>
      </c>
      <c r="AM188">
        <v>14</v>
      </c>
      <c r="AN188">
        <v>926</v>
      </c>
      <c r="AO188">
        <v>174</v>
      </c>
      <c r="AP188">
        <v>21753</v>
      </c>
      <c r="AQ188">
        <v>1242</v>
      </c>
      <c r="AR188">
        <v>23907</v>
      </c>
      <c r="AS188">
        <v>942</v>
      </c>
      <c r="AT188">
        <v>6934</v>
      </c>
      <c r="AU188">
        <v>385</v>
      </c>
      <c r="AV188">
        <v>38726</v>
      </c>
      <c r="AW188">
        <v>1799</v>
      </c>
      <c r="AX188">
        <v>2583</v>
      </c>
      <c r="AY188">
        <v>209</v>
      </c>
      <c r="AZ188">
        <v>10839</v>
      </c>
      <c r="BA188">
        <v>435</v>
      </c>
      <c r="BB188">
        <v>8351</v>
      </c>
      <c r="BC188">
        <v>401</v>
      </c>
      <c r="BD188">
        <v>8215</v>
      </c>
      <c r="BE188">
        <v>326</v>
      </c>
      <c r="BF188">
        <v>5930</v>
      </c>
      <c r="BG188">
        <v>307</v>
      </c>
      <c r="BH188">
        <v>19577</v>
      </c>
      <c r="BI188">
        <v>1486</v>
      </c>
      <c r="BJ188">
        <v>18216</v>
      </c>
      <c r="BK188">
        <v>1055</v>
      </c>
      <c r="BL188">
        <v>1361</v>
      </c>
      <c r="BM188">
        <v>431</v>
      </c>
      <c r="BN188">
        <v>13384</v>
      </c>
      <c r="BO188">
        <v>662</v>
      </c>
      <c r="BP188">
        <v>6457</v>
      </c>
      <c r="BQ188">
        <v>613</v>
      </c>
      <c r="BR188">
        <v>5666</v>
      </c>
      <c r="BS188">
        <v>518</v>
      </c>
      <c r="BT188">
        <v>11563</v>
      </c>
      <c r="BU188">
        <v>357</v>
      </c>
      <c r="BV188">
        <v>25507</v>
      </c>
      <c r="BW188">
        <v>1793</v>
      </c>
      <c r="BX188">
        <v>8590</v>
      </c>
      <c r="BY188">
        <v>34</v>
      </c>
      <c r="BZ188">
        <v>2673</v>
      </c>
      <c r="CA188">
        <v>86</v>
      </c>
      <c r="CB188">
        <v>8890</v>
      </c>
      <c r="CC188">
        <v>271</v>
      </c>
      <c r="CD188">
        <v>4109</v>
      </c>
      <c r="CE188">
        <v>456</v>
      </c>
      <c r="CF188">
        <v>4991</v>
      </c>
      <c r="CG188">
        <v>469</v>
      </c>
      <c r="CH188">
        <v>5358</v>
      </c>
      <c r="CI188">
        <v>340</v>
      </c>
      <c r="CJ188">
        <v>5243</v>
      </c>
      <c r="CK188">
        <v>290</v>
      </c>
      <c r="CL188">
        <v>5806</v>
      </c>
      <c r="CM188">
        <v>238</v>
      </c>
      <c r="CN188">
        <v>8590</v>
      </c>
      <c r="CO188">
        <v>34</v>
      </c>
      <c r="CP188">
        <v>2184</v>
      </c>
      <c r="CQ188">
        <v>43476</v>
      </c>
      <c r="CR188">
        <v>28903</v>
      </c>
      <c r="CS188">
        <v>21817</v>
      </c>
      <c r="CT188">
        <v>44707</v>
      </c>
      <c r="CU188">
        <v>2696</v>
      </c>
      <c r="CV188">
        <v>986</v>
      </c>
      <c r="CW188">
        <v>982</v>
      </c>
      <c r="CX188">
        <v>246</v>
      </c>
      <c r="CY188">
        <v>577</v>
      </c>
      <c r="CZ188">
        <v>111</v>
      </c>
      <c r="DA188">
        <v>250</v>
      </c>
      <c r="DB188">
        <v>84</v>
      </c>
      <c r="DC188">
        <v>887</v>
      </c>
      <c r="DD188">
        <v>545</v>
      </c>
      <c r="DE188">
        <v>734</v>
      </c>
      <c r="DF188">
        <v>1384</v>
      </c>
      <c r="DG188">
        <v>1347</v>
      </c>
      <c r="DH188">
        <v>420</v>
      </c>
      <c r="DI188">
        <v>2483</v>
      </c>
      <c r="DJ188">
        <v>1011</v>
      </c>
      <c r="DK188">
        <v>260</v>
      </c>
      <c r="DL188">
        <v>768</v>
      </c>
      <c r="DM188">
        <v>1600</v>
      </c>
      <c r="DN188">
        <v>5385</v>
      </c>
      <c r="DO188">
        <v>2085</v>
      </c>
      <c r="DP188">
        <v>928</v>
      </c>
      <c r="DQ188">
        <v>2332</v>
      </c>
      <c r="DR188">
        <v>1122</v>
      </c>
      <c r="DS188">
        <v>613</v>
      </c>
      <c r="DT188">
        <v>3829</v>
      </c>
      <c r="DU188">
        <v>18069</v>
      </c>
      <c r="DV188">
        <v>8294</v>
      </c>
      <c r="DW188">
        <v>3106</v>
      </c>
      <c r="DX188">
        <v>1157</v>
      </c>
      <c r="DY188">
        <v>387</v>
      </c>
      <c r="DZ188">
        <v>2849</v>
      </c>
      <c r="EA188">
        <v>203</v>
      </c>
      <c r="EB188">
        <v>2083</v>
      </c>
      <c r="EC188">
        <v>5769</v>
      </c>
      <c r="ED188">
        <v>1149</v>
      </c>
      <c r="EE188">
        <v>3416</v>
      </c>
      <c r="EF188">
        <v>5449</v>
      </c>
      <c r="EI188">
        <v>32442</v>
      </c>
      <c r="EJ188">
        <v>11794</v>
      </c>
      <c r="EK188">
        <v>793</v>
      </c>
      <c r="EL188">
        <v>544</v>
      </c>
      <c r="EM188">
        <v>362</v>
      </c>
      <c r="EN188">
        <v>497</v>
      </c>
      <c r="EO188">
        <v>324</v>
      </c>
      <c r="EP188">
        <v>1930</v>
      </c>
      <c r="EQ188">
        <v>15539</v>
      </c>
      <c r="ER188">
        <v>18069</v>
      </c>
      <c r="ES188">
        <v>1398</v>
      </c>
      <c r="ET188">
        <v>5501</v>
      </c>
      <c r="EU188">
        <v>6447</v>
      </c>
      <c r="EV188">
        <v>2847</v>
      </c>
      <c r="EW188">
        <v>11170</v>
      </c>
      <c r="EX188">
        <v>18069</v>
      </c>
    </row>
    <row r="189" spans="1:154" s="176" customFormat="1" x14ac:dyDescent="0.2">
      <c r="A189" t="s">
        <v>527</v>
      </c>
      <c r="B189" t="s">
        <v>467</v>
      </c>
      <c r="H189">
        <v>44929</v>
      </c>
      <c r="I189">
        <v>3811</v>
      </c>
      <c r="J189">
        <v>8987</v>
      </c>
      <c r="K189">
        <v>1053</v>
      </c>
      <c r="L189">
        <v>6088</v>
      </c>
      <c r="M189">
        <v>848</v>
      </c>
      <c r="N189">
        <v>16764</v>
      </c>
      <c r="O189">
        <v>1718</v>
      </c>
      <c r="P189">
        <v>16444</v>
      </c>
      <c r="Q189">
        <v>879</v>
      </c>
      <c r="R189">
        <v>25374</v>
      </c>
      <c r="S189">
        <v>2019</v>
      </c>
      <c r="T189">
        <v>12186</v>
      </c>
      <c r="U189">
        <v>755</v>
      </c>
      <c r="V189">
        <v>36</v>
      </c>
      <c r="W189">
        <v>0</v>
      </c>
      <c r="X189">
        <v>1449</v>
      </c>
      <c r="Y189">
        <v>109</v>
      </c>
      <c r="Z189">
        <v>1090</v>
      </c>
      <c r="AA189">
        <v>177</v>
      </c>
      <c r="AB189">
        <v>4790</v>
      </c>
      <c r="AC189">
        <v>751</v>
      </c>
      <c r="AD189">
        <v>4016</v>
      </c>
      <c r="AE189">
        <v>797</v>
      </c>
      <c r="AF189">
        <v>24373</v>
      </c>
      <c r="AG189">
        <v>1608</v>
      </c>
      <c r="AH189">
        <v>39523</v>
      </c>
      <c r="AI189">
        <v>2468</v>
      </c>
      <c r="AJ189">
        <v>5406</v>
      </c>
      <c r="AK189">
        <v>1343</v>
      </c>
      <c r="AL189">
        <v>2293</v>
      </c>
      <c r="AM189">
        <v>218</v>
      </c>
      <c r="AN189">
        <v>3113</v>
      </c>
      <c r="AO189">
        <v>1125</v>
      </c>
      <c r="AP189">
        <v>22356</v>
      </c>
      <c r="AQ189">
        <v>2392</v>
      </c>
      <c r="AR189">
        <v>22573</v>
      </c>
      <c r="AS189">
        <v>1419</v>
      </c>
      <c r="AT189">
        <v>4533</v>
      </c>
      <c r="AU189">
        <v>175</v>
      </c>
      <c r="AV189">
        <v>40396</v>
      </c>
      <c r="AW189">
        <v>3636</v>
      </c>
      <c r="AX189">
        <v>1917</v>
      </c>
      <c r="AY189">
        <v>161</v>
      </c>
      <c r="AZ189">
        <v>7994</v>
      </c>
      <c r="BA189">
        <v>1033</v>
      </c>
      <c r="BB189">
        <v>7905</v>
      </c>
      <c r="BC189">
        <v>822</v>
      </c>
      <c r="BD189">
        <v>8907</v>
      </c>
      <c r="BE189">
        <v>356</v>
      </c>
      <c r="BF189">
        <v>6119</v>
      </c>
      <c r="BG189">
        <v>660</v>
      </c>
      <c r="BH189">
        <v>22080</v>
      </c>
      <c r="BI189">
        <v>2348</v>
      </c>
      <c r="BJ189">
        <v>20739</v>
      </c>
      <c r="BK189">
        <v>1904</v>
      </c>
      <c r="BL189">
        <v>1341</v>
      </c>
      <c r="BM189">
        <v>444</v>
      </c>
      <c r="BN189">
        <v>15392</v>
      </c>
      <c r="BO189">
        <v>1533</v>
      </c>
      <c r="BP189">
        <v>8302</v>
      </c>
      <c r="BQ189">
        <v>771</v>
      </c>
      <c r="BR189">
        <v>4505</v>
      </c>
      <c r="BS189">
        <v>704</v>
      </c>
      <c r="BT189">
        <v>9884</v>
      </c>
      <c r="BU189">
        <v>782</v>
      </c>
      <c r="BV189">
        <v>28199</v>
      </c>
      <c r="BW189">
        <v>3008</v>
      </c>
      <c r="BX189">
        <v>6846</v>
      </c>
      <c r="BY189">
        <v>21</v>
      </c>
      <c r="BZ189">
        <v>3105</v>
      </c>
      <c r="CA189">
        <v>153</v>
      </c>
      <c r="CB189">
        <v>6779</v>
      </c>
      <c r="CC189">
        <v>629</v>
      </c>
      <c r="CD189">
        <v>8322</v>
      </c>
      <c r="CE189">
        <v>657</v>
      </c>
      <c r="CF189">
        <v>5339</v>
      </c>
      <c r="CG189">
        <v>933</v>
      </c>
      <c r="CH189">
        <v>4840</v>
      </c>
      <c r="CI189">
        <v>746</v>
      </c>
      <c r="CJ189">
        <v>5030</v>
      </c>
      <c r="CK189">
        <v>513</v>
      </c>
      <c r="CL189">
        <v>4668</v>
      </c>
      <c r="CM189">
        <v>159</v>
      </c>
      <c r="CN189">
        <v>6846</v>
      </c>
      <c r="CO189">
        <v>21</v>
      </c>
      <c r="CP189">
        <v>3811</v>
      </c>
      <c r="CQ189">
        <v>41118</v>
      </c>
      <c r="CR189">
        <v>29723</v>
      </c>
      <c r="CS189">
        <v>17392</v>
      </c>
      <c r="CT189">
        <v>35341</v>
      </c>
      <c r="CU189">
        <v>7692</v>
      </c>
      <c r="CV189">
        <v>3795</v>
      </c>
      <c r="CW189">
        <v>2840</v>
      </c>
      <c r="CX189">
        <v>1003</v>
      </c>
      <c r="CY189">
        <v>3843</v>
      </c>
      <c r="CZ189">
        <v>2260</v>
      </c>
      <c r="DA189">
        <v>835</v>
      </c>
      <c r="DB189">
        <v>512</v>
      </c>
      <c r="DC189">
        <v>174</v>
      </c>
      <c r="DD189">
        <v>20</v>
      </c>
      <c r="DE189">
        <v>225</v>
      </c>
      <c r="DF189">
        <v>920</v>
      </c>
      <c r="DG189">
        <v>2800</v>
      </c>
      <c r="DH189">
        <v>369</v>
      </c>
      <c r="DI189">
        <v>2692</v>
      </c>
      <c r="DJ189">
        <v>1034</v>
      </c>
      <c r="DK189">
        <v>318</v>
      </c>
      <c r="DL189">
        <v>1489</v>
      </c>
      <c r="DM189">
        <v>1726</v>
      </c>
      <c r="DN189">
        <v>6748</v>
      </c>
      <c r="DO189">
        <v>2510</v>
      </c>
      <c r="DP189">
        <v>1366</v>
      </c>
      <c r="DQ189">
        <v>1027</v>
      </c>
      <c r="DR189">
        <v>924</v>
      </c>
      <c r="DS189">
        <v>247</v>
      </c>
      <c r="DT189">
        <v>2485</v>
      </c>
      <c r="DU189">
        <v>17616</v>
      </c>
      <c r="DV189">
        <v>6837</v>
      </c>
      <c r="DW189">
        <v>2326</v>
      </c>
      <c r="DX189">
        <v>2076</v>
      </c>
      <c r="DY189">
        <v>468</v>
      </c>
      <c r="DZ189">
        <v>3241</v>
      </c>
      <c r="EA189">
        <v>197</v>
      </c>
      <c r="EB189">
        <v>2120</v>
      </c>
      <c r="EC189">
        <v>5462</v>
      </c>
      <c r="ED189">
        <v>790</v>
      </c>
      <c r="EE189">
        <v>3120</v>
      </c>
      <c r="EF189">
        <v>4201</v>
      </c>
      <c r="EI189">
        <v>23502</v>
      </c>
      <c r="EJ189">
        <v>18567</v>
      </c>
      <c r="EK189">
        <v>997</v>
      </c>
      <c r="EL189">
        <v>1121</v>
      </c>
      <c r="EM189">
        <v>1163</v>
      </c>
      <c r="EN189">
        <v>701</v>
      </c>
      <c r="EO189">
        <v>733</v>
      </c>
      <c r="EP189">
        <v>3099</v>
      </c>
      <c r="EQ189">
        <v>15957</v>
      </c>
      <c r="ER189">
        <v>17616</v>
      </c>
      <c r="ES189">
        <v>990</v>
      </c>
      <c r="ET189">
        <v>6483</v>
      </c>
      <c r="EU189">
        <v>6077</v>
      </c>
      <c r="EV189">
        <v>2707</v>
      </c>
      <c r="EW189">
        <v>10143</v>
      </c>
      <c r="EX189">
        <v>17616</v>
      </c>
    </row>
    <row r="190" spans="1:154" x14ac:dyDescent="0.2">
      <c r="A190" t="s">
        <v>528</v>
      </c>
      <c r="B190" t="s">
        <v>467</v>
      </c>
      <c r="H190">
        <v>46224</v>
      </c>
      <c r="I190">
        <v>1945</v>
      </c>
      <c r="J190">
        <v>4986</v>
      </c>
      <c r="K190">
        <v>408</v>
      </c>
      <c r="L190">
        <v>3580</v>
      </c>
      <c r="M190">
        <v>229</v>
      </c>
      <c r="N190">
        <v>17732</v>
      </c>
      <c r="O190">
        <v>1130</v>
      </c>
      <c r="P190">
        <v>23346</v>
      </c>
      <c r="Q190">
        <v>363</v>
      </c>
      <c r="R190">
        <v>39698</v>
      </c>
      <c r="S190">
        <v>1238</v>
      </c>
      <c r="T190">
        <v>1950</v>
      </c>
      <c r="U190">
        <v>131</v>
      </c>
      <c r="V190">
        <v>29</v>
      </c>
      <c r="W190">
        <v>8</v>
      </c>
      <c r="X190">
        <v>638</v>
      </c>
      <c r="Y190">
        <v>24</v>
      </c>
      <c r="Z190">
        <v>966</v>
      </c>
      <c r="AA190">
        <v>356</v>
      </c>
      <c r="AB190">
        <v>2914</v>
      </c>
      <c r="AC190">
        <v>188</v>
      </c>
      <c r="AD190">
        <v>1983</v>
      </c>
      <c r="AE190">
        <v>467</v>
      </c>
      <c r="AF190">
        <v>39459</v>
      </c>
      <c r="AG190">
        <v>1232</v>
      </c>
      <c r="AH190">
        <v>43686</v>
      </c>
      <c r="AI190">
        <v>1378</v>
      </c>
      <c r="AJ190">
        <v>2538</v>
      </c>
      <c r="AK190">
        <v>567</v>
      </c>
      <c r="AL190">
        <v>1296</v>
      </c>
      <c r="AM190">
        <v>74</v>
      </c>
      <c r="AN190">
        <v>1242</v>
      </c>
      <c r="AO190">
        <v>493</v>
      </c>
      <c r="AP190">
        <v>22755</v>
      </c>
      <c r="AQ190">
        <v>1048</v>
      </c>
      <c r="AR190">
        <v>23469</v>
      </c>
      <c r="AS190">
        <v>897</v>
      </c>
      <c r="AT190">
        <v>6353</v>
      </c>
      <c r="AU190">
        <v>155</v>
      </c>
      <c r="AV190">
        <v>39871</v>
      </c>
      <c r="AW190">
        <v>1790</v>
      </c>
      <c r="AX190">
        <v>2302</v>
      </c>
      <c r="AY190">
        <v>208</v>
      </c>
      <c r="AZ190">
        <v>10204</v>
      </c>
      <c r="BA190">
        <v>625</v>
      </c>
      <c r="BB190">
        <v>10869</v>
      </c>
      <c r="BC190">
        <v>283</v>
      </c>
      <c r="BD190">
        <v>12448</v>
      </c>
      <c r="BE190">
        <v>429</v>
      </c>
      <c r="BF190">
        <v>4593</v>
      </c>
      <c r="BG190">
        <v>347</v>
      </c>
      <c r="BH190">
        <v>19760</v>
      </c>
      <c r="BI190">
        <v>1278</v>
      </c>
      <c r="BJ190">
        <v>18730</v>
      </c>
      <c r="BK190">
        <v>1147</v>
      </c>
      <c r="BL190">
        <v>1030</v>
      </c>
      <c r="BM190">
        <v>131</v>
      </c>
      <c r="BN190">
        <v>13705</v>
      </c>
      <c r="BO190">
        <v>817</v>
      </c>
      <c r="BP190">
        <v>6679</v>
      </c>
      <c r="BQ190">
        <v>461</v>
      </c>
      <c r="BR190">
        <v>3969</v>
      </c>
      <c r="BS190">
        <v>347</v>
      </c>
      <c r="BT190">
        <v>7850</v>
      </c>
      <c r="BU190">
        <v>228</v>
      </c>
      <c r="BV190">
        <v>24353</v>
      </c>
      <c r="BW190">
        <v>1625</v>
      </c>
      <c r="BX190">
        <v>14021</v>
      </c>
      <c r="BY190">
        <v>92</v>
      </c>
      <c r="BZ190">
        <v>2502</v>
      </c>
      <c r="CA190">
        <v>52</v>
      </c>
      <c r="CB190">
        <v>5348</v>
      </c>
      <c r="CC190">
        <v>176</v>
      </c>
      <c r="CD190">
        <v>2551</v>
      </c>
      <c r="CE190">
        <v>172</v>
      </c>
      <c r="CF190">
        <v>4155</v>
      </c>
      <c r="CG190">
        <v>429</v>
      </c>
      <c r="CH190">
        <v>4633</v>
      </c>
      <c r="CI190">
        <v>320</v>
      </c>
      <c r="CJ190">
        <v>5216</v>
      </c>
      <c r="CK190">
        <v>367</v>
      </c>
      <c r="CL190">
        <v>7798</v>
      </c>
      <c r="CM190">
        <v>337</v>
      </c>
      <c r="CN190">
        <v>14021</v>
      </c>
      <c r="CO190">
        <v>92</v>
      </c>
      <c r="CP190">
        <v>1945</v>
      </c>
      <c r="CQ190">
        <v>44279</v>
      </c>
      <c r="CR190">
        <v>32955</v>
      </c>
      <c r="CS190">
        <v>21957</v>
      </c>
      <c r="CT190">
        <v>41174</v>
      </c>
      <c r="CU190">
        <v>3041</v>
      </c>
      <c r="CV190">
        <v>874</v>
      </c>
      <c r="CW190">
        <v>1375</v>
      </c>
      <c r="CX190">
        <v>460</v>
      </c>
      <c r="CY190">
        <v>1079</v>
      </c>
      <c r="CZ190">
        <v>187</v>
      </c>
      <c r="DA190">
        <v>463</v>
      </c>
      <c r="DB190">
        <v>173</v>
      </c>
      <c r="DC190">
        <v>124</v>
      </c>
      <c r="DD190">
        <v>54</v>
      </c>
      <c r="DE190">
        <v>620</v>
      </c>
      <c r="DF190">
        <v>2133</v>
      </c>
      <c r="DG190">
        <v>978</v>
      </c>
      <c r="DH190">
        <v>352</v>
      </c>
      <c r="DI190">
        <v>2054</v>
      </c>
      <c r="DJ190">
        <v>564</v>
      </c>
      <c r="DK190">
        <v>335</v>
      </c>
      <c r="DL190">
        <v>1515</v>
      </c>
      <c r="DM190">
        <v>2959</v>
      </c>
      <c r="DN190">
        <v>4803</v>
      </c>
      <c r="DO190">
        <v>3664</v>
      </c>
      <c r="DP190">
        <v>750</v>
      </c>
      <c r="DQ190">
        <v>1559</v>
      </c>
      <c r="DR190">
        <v>591</v>
      </c>
      <c r="DS190">
        <v>569</v>
      </c>
      <c r="DT190">
        <v>1336</v>
      </c>
      <c r="DU190">
        <v>21127</v>
      </c>
      <c r="DV190">
        <v>10623</v>
      </c>
      <c r="DW190">
        <v>2484</v>
      </c>
      <c r="DX190">
        <v>1340</v>
      </c>
      <c r="DY190">
        <v>313</v>
      </c>
      <c r="DZ190">
        <v>3438</v>
      </c>
      <c r="EA190">
        <v>125</v>
      </c>
      <c r="EB190">
        <v>2570</v>
      </c>
      <c r="EC190">
        <v>5726</v>
      </c>
      <c r="ED190">
        <v>783</v>
      </c>
      <c r="EE190">
        <v>3496</v>
      </c>
      <c r="EF190">
        <v>4069</v>
      </c>
      <c r="EI190">
        <v>39084</v>
      </c>
      <c r="EJ190">
        <v>7112</v>
      </c>
      <c r="EK190">
        <v>341</v>
      </c>
      <c r="EL190">
        <v>320</v>
      </c>
      <c r="EM190">
        <v>323</v>
      </c>
      <c r="EN190">
        <v>293</v>
      </c>
      <c r="EO190">
        <v>346</v>
      </c>
      <c r="EP190">
        <v>1091</v>
      </c>
      <c r="EQ190">
        <v>19490</v>
      </c>
      <c r="ER190">
        <v>21127</v>
      </c>
      <c r="ES190">
        <v>862</v>
      </c>
      <c r="ET190">
        <v>6272</v>
      </c>
      <c r="EU190">
        <v>9090</v>
      </c>
      <c r="EV190">
        <v>3386</v>
      </c>
      <c r="EW190">
        <v>13993</v>
      </c>
      <c r="EX190">
        <v>21127</v>
      </c>
    </row>
    <row r="191" spans="1:154" x14ac:dyDescent="0.2">
      <c r="A191" t="s">
        <v>529</v>
      </c>
      <c r="B191" t="s">
        <v>467</v>
      </c>
      <c r="H191">
        <v>40994</v>
      </c>
      <c r="I191">
        <v>820</v>
      </c>
      <c r="J191">
        <v>2078</v>
      </c>
      <c r="K191">
        <v>8</v>
      </c>
      <c r="L191">
        <v>1641</v>
      </c>
      <c r="M191">
        <v>8</v>
      </c>
      <c r="N191">
        <v>9276</v>
      </c>
      <c r="O191">
        <v>391</v>
      </c>
      <c r="P191">
        <v>29630</v>
      </c>
      <c r="Q191">
        <v>411</v>
      </c>
      <c r="R191">
        <v>36080</v>
      </c>
      <c r="S191">
        <v>730</v>
      </c>
      <c r="T191">
        <v>1669</v>
      </c>
      <c r="U191">
        <v>0</v>
      </c>
      <c r="V191">
        <v>29</v>
      </c>
      <c r="W191">
        <v>0</v>
      </c>
      <c r="X191">
        <v>954</v>
      </c>
      <c r="Y191">
        <v>16</v>
      </c>
      <c r="Z191">
        <v>351</v>
      </c>
      <c r="AA191">
        <v>66</v>
      </c>
      <c r="AB191">
        <v>1911</v>
      </c>
      <c r="AC191">
        <v>8</v>
      </c>
      <c r="AD191">
        <v>1130</v>
      </c>
      <c r="AE191">
        <v>18</v>
      </c>
      <c r="AF191">
        <v>35929</v>
      </c>
      <c r="AG191">
        <v>730</v>
      </c>
      <c r="AH191">
        <v>38648</v>
      </c>
      <c r="AI191">
        <v>529</v>
      </c>
      <c r="AJ191">
        <v>2346</v>
      </c>
      <c r="AK191">
        <v>291</v>
      </c>
      <c r="AL191">
        <v>1714</v>
      </c>
      <c r="AM191">
        <v>257</v>
      </c>
      <c r="AN191">
        <v>632</v>
      </c>
      <c r="AO191">
        <v>34</v>
      </c>
      <c r="AP191">
        <v>20359</v>
      </c>
      <c r="AQ191">
        <v>497</v>
      </c>
      <c r="AR191">
        <v>20635</v>
      </c>
      <c r="AS191">
        <v>323</v>
      </c>
      <c r="AT191">
        <v>3848</v>
      </c>
      <c r="AU191">
        <v>100</v>
      </c>
      <c r="AV191">
        <v>37146</v>
      </c>
      <c r="AW191">
        <v>720</v>
      </c>
      <c r="AX191">
        <v>780</v>
      </c>
      <c r="AY191">
        <v>31</v>
      </c>
      <c r="AZ191">
        <v>4536</v>
      </c>
      <c r="BA191">
        <v>253</v>
      </c>
      <c r="BB191">
        <v>6124</v>
      </c>
      <c r="BC191">
        <v>122</v>
      </c>
      <c r="BD191">
        <v>17778</v>
      </c>
      <c r="BE191">
        <v>233</v>
      </c>
      <c r="BF191">
        <v>3634</v>
      </c>
      <c r="BG191">
        <v>192</v>
      </c>
      <c r="BH191">
        <v>18305</v>
      </c>
      <c r="BI191">
        <v>299</v>
      </c>
      <c r="BJ191">
        <v>17505</v>
      </c>
      <c r="BK191">
        <v>299</v>
      </c>
      <c r="BL191">
        <v>800</v>
      </c>
      <c r="BM191">
        <v>0</v>
      </c>
      <c r="BN191">
        <v>13922</v>
      </c>
      <c r="BO191">
        <v>186</v>
      </c>
      <c r="BP191">
        <v>4784</v>
      </c>
      <c r="BQ191">
        <v>132</v>
      </c>
      <c r="BR191">
        <v>3233</v>
      </c>
      <c r="BS191">
        <v>173</v>
      </c>
      <c r="BT191">
        <v>9866</v>
      </c>
      <c r="BU191">
        <v>158</v>
      </c>
      <c r="BV191">
        <v>21939</v>
      </c>
      <c r="BW191">
        <v>491</v>
      </c>
      <c r="BX191">
        <v>9189</v>
      </c>
      <c r="BY191">
        <v>171</v>
      </c>
      <c r="BZ191">
        <v>3069</v>
      </c>
      <c r="CA191">
        <v>65</v>
      </c>
      <c r="CB191">
        <v>6797</v>
      </c>
      <c r="CC191">
        <v>93</v>
      </c>
      <c r="CD191">
        <v>1910</v>
      </c>
      <c r="CE191">
        <v>23</v>
      </c>
      <c r="CF191">
        <v>2565</v>
      </c>
      <c r="CG191">
        <v>136</v>
      </c>
      <c r="CH191">
        <v>5297</v>
      </c>
      <c r="CI191">
        <v>194</v>
      </c>
      <c r="CJ191">
        <v>5532</v>
      </c>
      <c r="CK191">
        <v>71</v>
      </c>
      <c r="CL191">
        <v>6635</v>
      </c>
      <c r="CM191">
        <v>67</v>
      </c>
      <c r="CN191">
        <v>9189</v>
      </c>
      <c r="CO191">
        <v>171</v>
      </c>
      <c r="CP191">
        <v>820</v>
      </c>
      <c r="CQ191">
        <v>40174</v>
      </c>
      <c r="CR191">
        <v>36364</v>
      </c>
      <c r="CS191">
        <v>11234</v>
      </c>
      <c r="CT191">
        <v>36989</v>
      </c>
      <c r="CU191">
        <v>2392</v>
      </c>
      <c r="CV191">
        <v>451</v>
      </c>
      <c r="CW191">
        <v>571</v>
      </c>
      <c r="CX191">
        <v>107</v>
      </c>
      <c r="CY191">
        <v>1132</v>
      </c>
      <c r="CZ191">
        <v>95</v>
      </c>
      <c r="DA191">
        <v>528</v>
      </c>
      <c r="DB191">
        <v>215</v>
      </c>
      <c r="DC191">
        <v>161</v>
      </c>
      <c r="DD191">
        <v>34</v>
      </c>
      <c r="DE191">
        <v>271</v>
      </c>
      <c r="DF191">
        <v>1345</v>
      </c>
      <c r="DG191">
        <v>1433</v>
      </c>
      <c r="DH191">
        <v>350</v>
      </c>
      <c r="DI191">
        <v>1407</v>
      </c>
      <c r="DJ191">
        <v>593</v>
      </c>
      <c r="DK191">
        <v>341</v>
      </c>
      <c r="DL191">
        <v>2495</v>
      </c>
      <c r="DM191">
        <v>3764</v>
      </c>
      <c r="DN191">
        <v>5034</v>
      </c>
      <c r="DO191">
        <v>1399</v>
      </c>
      <c r="DP191">
        <v>972</v>
      </c>
      <c r="DQ191">
        <v>1388</v>
      </c>
      <c r="DR191">
        <v>310</v>
      </c>
      <c r="DS191">
        <v>127</v>
      </c>
      <c r="DT191">
        <v>371</v>
      </c>
      <c r="DU191">
        <v>15683</v>
      </c>
      <c r="DV191">
        <v>10280</v>
      </c>
      <c r="DW191">
        <v>4065</v>
      </c>
      <c r="DX191">
        <v>546</v>
      </c>
      <c r="DY191">
        <v>98</v>
      </c>
      <c r="DZ191">
        <v>1668</v>
      </c>
      <c r="EA191">
        <v>121</v>
      </c>
      <c r="EB191">
        <v>1321</v>
      </c>
      <c r="EC191">
        <v>3189</v>
      </c>
      <c r="ED191">
        <v>324</v>
      </c>
      <c r="EE191">
        <v>1857</v>
      </c>
      <c r="EF191">
        <v>4885</v>
      </c>
      <c r="EI191">
        <v>37142</v>
      </c>
      <c r="EJ191">
        <v>3744</v>
      </c>
      <c r="EK191">
        <v>221</v>
      </c>
      <c r="EL191">
        <v>256</v>
      </c>
      <c r="EM191">
        <v>215</v>
      </c>
      <c r="EN191">
        <v>297</v>
      </c>
      <c r="EO191">
        <v>112</v>
      </c>
      <c r="EP191">
        <v>681</v>
      </c>
      <c r="EQ191">
        <v>14821</v>
      </c>
      <c r="ER191">
        <v>15683</v>
      </c>
      <c r="ES191">
        <v>304</v>
      </c>
      <c r="ET191">
        <v>2859</v>
      </c>
      <c r="EU191">
        <v>6654</v>
      </c>
      <c r="EV191">
        <v>4196</v>
      </c>
      <c r="EW191">
        <v>12520</v>
      </c>
      <c r="EX191">
        <v>15683</v>
      </c>
    </row>
    <row r="192" spans="1:154" x14ac:dyDescent="0.2">
      <c r="A192" t="s">
        <v>530</v>
      </c>
      <c r="B192" t="s">
        <v>467</v>
      </c>
      <c r="H192">
        <v>39123</v>
      </c>
      <c r="I192">
        <v>1794</v>
      </c>
      <c r="J192">
        <v>5157</v>
      </c>
      <c r="K192">
        <v>494</v>
      </c>
      <c r="L192">
        <v>4041</v>
      </c>
      <c r="M192">
        <v>401</v>
      </c>
      <c r="N192">
        <v>11662</v>
      </c>
      <c r="O192">
        <v>543</v>
      </c>
      <c r="P192">
        <v>22008</v>
      </c>
      <c r="Q192">
        <v>698</v>
      </c>
      <c r="R192">
        <v>25124</v>
      </c>
      <c r="S192">
        <v>791</v>
      </c>
      <c r="T192">
        <v>5169</v>
      </c>
      <c r="U192">
        <v>339</v>
      </c>
      <c r="V192">
        <v>48</v>
      </c>
      <c r="W192">
        <v>0</v>
      </c>
      <c r="X192">
        <v>3560</v>
      </c>
      <c r="Y192">
        <v>195</v>
      </c>
      <c r="Z192">
        <v>778</v>
      </c>
      <c r="AA192">
        <v>286</v>
      </c>
      <c r="AB192">
        <v>4444</v>
      </c>
      <c r="AC192">
        <v>183</v>
      </c>
      <c r="AD192">
        <v>3921</v>
      </c>
      <c r="AE192">
        <v>413</v>
      </c>
      <c r="AF192">
        <v>24464</v>
      </c>
      <c r="AG192">
        <v>736</v>
      </c>
      <c r="AH192">
        <v>33225</v>
      </c>
      <c r="AI192">
        <v>1313</v>
      </c>
      <c r="AJ192">
        <v>5898</v>
      </c>
      <c r="AK192">
        <v>481</v>
      </c>
      <c r="AL192">
        <v>3003</v>
      </c>
      <c r="AM192">
        <v>91</v>
      </c>
      <c r="AN192">
        <v>2895</v>
      </c>
      <c r="AO192">
        <v>390</v>
      </c>
      <c r="AP192">
        <v>19705</v>
      </c>
      <c r="AQ192">
        <v>1042</v>
      </c>
      <c r="AR192">
        <v>19418</v>
      </c>
      <c r="AS192">
        <v>752</v>
      </c>
      <c r="AT192">
        <v>4191</v>
      </c>
      <c r="AU192">
        <v>180</v>
      </c>
      <c r="AV192">
        <v>34932</v>
      </c>
      <c r="AW192">
        <v>1614</v>
      </c>
      <c r="AX192">
        <v>1744</v>
      </c>
      <c r="AY192">
        <v>410</v>
      </c>
      <c r="AZ192">
        <v>4225</v>
      </c>
      <c r="BA192">
        <v>169</v>
      </c>
      <c r="BB192">
        <v>5542</v>
      </c>
      <c r="BC192">
        <v>379</v>
      </c>
      <c r="BD192">
        <v>15657</v>
      </c>
      <c r="BE192">
        <v>296</v>
      </c>
      <c r="BF192">
        <v>4110</v>
      </c>
      <c r="BG192">
        <v>282</v>
      </c>
      <c r="BH192">
        <v>19903</v>
      </c>
      <c r="BI192">
        <v>1088</v>
      </c>
      <c r="BJ192">
        <v>18954</v>
      </c>
      <c r="BK192">
        <v>870</v>
      </c>
      <c r="BL192">
        <v>949</v>
      </c>
      <c r="BM192">
        <v>218</v>
      </c>
      <c r="BN192">
        <v>14093</v>
      </c>
      <c r="BO192">
        <v>687</v>
      </c>
      <c r="BP192">
        <v>6230</v>
      </c>
      <c r="BQ192">
        <v>337</v>
      </c>
      <c r="BR192">
        <v>3690</v>
      </c>
      <c r="BS192">
        <v>346</v>
      </c>
      <c r="BT192">
        <v>8556</v>
      </c>
      <c r="BU192">
        <v>382</v>
      </c>
      <c r="BV192">
        <v>24013</v>
      </c>
      <c r="BW192">
        <v>1370</v>
      </c>
      <c r="BX192">
        <v>6554</v>
      </c>
      <c r="BY192">
        <v>42</v>
      </c>
      <c r="BZ192">
        <v>2017</v>
      </c>
      <c r="CA192">
        <v>140</v>
      </c>
      <c r="CB192">
        <v>6539</v>
      </c>
      <c r="CC192">
        <v>242</v>
      </c>
      <c r="CD192">
        <v>3399</v>
      </c>
      <c r="CE192">
        <v>158</v>
      </c>
      <c r="CF192">
        <v>6156</v>
      </c>
      <c r="CG192">
        <v>386</v>
      </c>
      <c r="CH192">
        <v>4728</v>
      </c>
      <c r="CI192">
        <v>265</v>
      </c>
      <c r="CJ192">
        <v>4940</v>
      </c>
      <c r="CK192">
        <v>378</v>
      </c>
      <c r="CL192">
        <v>4790</v>
      </c>
      <c r="CM192">
        <v>183</v>
      </c>
      <c r="CN192">
        <v>6554</v>
      </c>
      <c r="CO192">
        <v>42</v>
      </c>
      <c r="CP192">
        <v>1794</v>
      </c>
      <c r="CQ192">
        <v>37329</v>
      </c>
      <c r="CR192">
        <v>31223</v>
      </c>
      <c r="CS192">
        <v>12008</v>
      </c>
      <c r="CT192">
        <v>31575</v>
      </c>
      <c r="CU192">
        <v>6825</v>
      </c>
      <c r="CV192">
        <v>2877</v>
      </c>
      <c r="CW192">
        <v>2242</v>
      </c>
      <c r="CX192">
        <v>931</v>
      </c>
      <c r="CY192">
        <v>2107</v>
      </c>
      <c r="CZ192">
        <v>848</v>
      </c>
      <c r="DA192">
        <v>1967</v>
      </c>
      <c r="DB192">
        <v>831</v>
      </c>
      <c r="DC192">
        <v>509</v>
      </c>
      <c r="DD192">
        <v>267</v>
      </c>
      <c r="DE192">
        <v>29</v>
      </c>
      <c r="DF192">
        <v>962</v>
      </c>
      <c r="DG192">
        <v>1842</v>
      </c>
      <c r="DH192">
        <v>514</v>
      </c>
      <c r="DI192">
        <v>2191</v>
      </c>
      <c r="DJ192">
        <v>722</v>
      </c>
      <c r="DK192">
        <v>448</v>
      </c>
      <c r="DL192">
        <v>1668</v>
      </c>
      <c r="DM192">
        <v>3517</v>
      </c>
      <c r="DN192">
        <v>4912</v>
      </c>
      <c r="DO192">
        <v>1639</v>
      </c>
      <c r="DP192">
        <v>1262</v>
      </c>
      <c r="DQ192">
        <v>1108</v>
      </c>
      <c r="DR192">
        <v>403</v>
      </c>
      <c r="DS192">
        <v>720</v>
      </c>
      <c r="DT192">
        <v>1673</v>
      </c>
      <c r="DU192">
        <v>16844</v>
      </c>
      <c r="DV192">
        <v>7309</v>
      </c>
      <c r="DW192">
        <v>2989</v>
      </c>
      <c r="DX192">
        <v>1345</v>
      </c>
      <c r="DY192">
        <v>211</v>
      </c>
      <c r="DZ192">
        <v>3369</v>
      </c>
      <c r="EA192">
        <v>152</v>
      </c>
      <c r="EB192">
        <v>2509</v>
      </c>
      <c r="EC192">
        <v>4821</v>
      </c>
      <c r="ED192">
        <v>1009</v>
      </c>
      <c r="EE192">
        <v>2988</v>
      </c>
      <c r="EF192">
        <v>4596</v>
      </c>
      <c r="EI192">
        <v>23797</v>
      </c>
      <c r="EJ192">
        <v>15220</v>
      </c>
      <c r="EK192">
        <v>960</v>
      </c>
      <c r="EL192">
        <v>596</v>
      </c>
      <c r="EM192">
        <v>1043</v>
      </c>
      <c r="EN192">
        <v>711</v>
      </c>
      <c r="EO192">
        <v>620</v>
      </c>
      <c r="EP192">
        <v>3388</v>
      </c>
      <c r="EQ192">
        <v>15696</v>
      </c>
      <c r="ER192">
        <v>16844</v>
      </c>
      <c r="ES192">
        <v>1144</v>
      </c>
      <c r="ET192">
        <v>6659</v>
      </c>
      <c r="EU192">
        <v>6291</v>
      </c>
      <c r="EV192">
        <v>1981</v>
      </c>
      <c r="EW192">
        <v>9041</v>
      </c>
      <c r="EX192">
        <v>16844</v>
      </c>
    </row>
    <row r="193" spans="1:154" x14ac:dyDescent="0.2">
      <c r="A193" t="s">
        <v>531</v>
      </c>
      <c r="B193" t="s">
        <v>467</v>
      </c>
      <c r="H193">
        <v>41908</v>
      </c>
      <c r="I193">
        <v>557</v>
      </c>
      <c r="J193">
        <v>2102</v>
      </c>
      <c r="K193">
        <v>63</v>
      </c>
      <c r="L193">
        <v>1498</v>
      </c>
      <c r="M193">
        <v>63</v>
      </c>
      <c r="N193">
        <v>11231</v>
      </c>
      <c r="O193">
        <v>262</v>
      </c>
      <c r="P193">
        <v>28569</v>
      </c>
      <c r="Q193">
        <v>232</v>
      </c>
      <c r="R193">
        <v>37368</v>
      </c>
      <c r="S193">
        <v>443</v>
      </c>
      <c r="T193">
        <v>878</v>
      </c>
      <c r="U193">
        <v>27</v>
      </c>
      <c r="V193">
        <v>10</v>
      </c>
      <c r="W193">
        <v>0</v>
      </c>
      <c r="X193">
        <v>906</v>
      </c>
      <c r="Y193">
        <v>3</v>
      </c>
      <c r="Z193">
        <v>882</v>
      </c>
      <c r="AA193">
        <v>18</v>
      </c>
      <c r="AB193">
        <v>1864</v>
      </c>
      <c r="AC193">
        <v>66</v>
      </c>
      <c r="AD193">
        <v>1335</v>
      </c>
      <c r="AE193">
        <v>85</v>
      </c>
      <c r="AF193">
        <v>37119</v>
      </c>
      <c r="AG193">
        <v>432</v>
      </c>
      <c r="AH193">
        <v>40573</v>
      </c>
      <c r="AI193">
        <v>445</v>
      </c>
      <c r="AJ193">
        <v>1335</v>
      </c>
      <c r="AK193">
        <v>112</v>
      </c>
      <c r="AL193">
        <v>851</v>
      </c>
      <c r="AM193">
        <v>0</v>
      </c>
      <c r="AN193">
        <v>484</v>
      </c>
      <c r="AO193">
        <v>112</v>
      </c>
      <c r="AP193">
        <v>21243</v>
      </c>
      <c r="AQ193">
        <v>313</v>
      </c>
      <c r="AR193">
        <v>20665</v>
      </c>
      <c r="AS193">
        <v>244</v>
      </c>
      <c r="AT193">
        <v>4724</v>
      </c>
      <c r="AU193">
        <v>10</v>
      </c>
      <c r="AV193">
        <v>37184</v>
      </c>
      <c r="AW193">
        <v>547</v>
      </c>
      <c r="AX193">
        <v>915</v>
      </c>
      <c r="AY193">
        <v>72</v>
      </c>
      <c r="AZ193">
        <v>8985</v>
      </c>
      <c r="BA193">
        <v>197</v>
      </c>
      <c r="BB193">
        <v>7902</v>
      </c>
      <c r="BC193">
        <v>88</v>
      </c>
      <c r="BD193">
        <v>11943</v>
      </c>
      <c r="BE193">
        <v>81</v>
      </c>
      <c r="BF193">
        <v>3624</v>
      </c>
      <c r="BG193">
        <v>56</v>
      </c>
      <c r="BH193">
        <v>21882</v>
      </c>
      <c r="BI193">
        <v>408</v>
      </c>
      <c r="BJ193">
        <v>21238</v>
      </c>
      <c r="BK193">
        <v>387</v>
      </c>
      <c r="BL193">
        <v>644</v>
      </c>
      <c r="BM193">
        <v>21</v>
      </c>
      <c r="BN193">
        <v>16673</v>
      </c>
      <c r="BO193">
        <v>229</v>
      </c>
      <c r="BP193">
        <v>5412</v>
      </c>
      <c r="BQ193">
        <v>179</v>
      </c>
      <c r="BR193">
        <v>3421</v>
      </c>
      <c r="BS193">
        <v>56</v>
      </c>
      <c r="BT193">
        <v>8949</v>
      </c>
      <c r="BU193">
        <v>93</v>
      </c>
      <c r="BV193">
        <v>25506</v>
      </c>
      <c r="BW193">
        <v>464</v>
      </c>
      <c r="BX193">
        <v>7453</v>
      </c>
      <c r="BY193">
        <v>0</v>
      </c>
      <c r="BZ193">
        <v>2350</v>
      </c>
      <c r="CA193">
        <v>83</v>
      </c>
      <c r="CB193">
        <v>6599</v>
      </c>
      <c r="CC193">
        <v>10</v>
      </c>
      <c r="CD193">
        <v>3214</v>
      </c>
      <c r="CE193">
        <v>26</v>
      </c>
      <c r="CF193">
        <v>4085</v>
      </c>
      <c r="CG193">
        <v>81</v>
      </c>
      <c r="CH193">
        <v>4936</v>
      </c>
      <c r="CI193">
        <v>168</v>
      </c>
      <c r="CJ193">
        <v>5260</v>
      </c>
      <c r="CK193">
        <v>76</v>
      </c>
      <c r="CL193">
        <v>8011</v>
      </c>
      <c r="CM193">
        <v>113</v>
      </c>
      <c r="CN193">
        <v>7453</v>
      </c>
      <c r="CO193">
        <v>0</v>
      </c>
      <c r="CP193">
        <v>557</v>
      </c>
      <c r="CQ193">
        <v>41351</v>
      </c>
      <c r="CR193">
        <v>37030</v>
      </c>
      <c r="CS193">
        <v>10339</v>
      </c>
      <c r="CT193">
        <v>38713</v>
      </c>
      <c r="CU193">
        <v>1342</v>
      </c>
      <c r="CV193">
        <v>324</v>
      </c>
      <c r="CW193">
        <v>516</v>
      </c>
      <c r="CX193">
        <v>126</v>
      </c>
      <c r="CY193">
        <v>467</v>
      </c>
      <c r="CZ193">
        <v>99</v>
      </c>
      <c r="DA193">
        <v>293</v>
      </c>
      <c r="DB193">
        <v>87</v>
      </c>
      <c r="DC193">
        <v>66</v>
      </c>
      <c r="DD193">
        <v>12</v>
      </c>
      <c r="DE193">
        <v>286</v>
      </c>
      <c r="DF193">
        <v>2593</v>
      </c>
      <c r="DG193">
        <v>1560</v>
      </c>
      <c r="DH193">
        <v>534</v>
      </c>
      <c r="DI193">
        <v>2277</v>
      </c>
      <c r="DJ193">
        <v>872</v>
      </c>
      <c r="DK193">
        <v>287</v>
      </c>
      <c r="DL193">
        <v>1990</v>
      </c>
      <c r="DM193">
        <v>3296</v>
      </c>
      <c r="DN193">
        <v>5765</v>
      </c>
      <c r="DO193">
        <v>1104</v>
      </c>
      <c r="DP193">
        <v>880</v>
      </c>
      <c r="DQ193">
        <v>1929</v>
      </c>
      <c r="DR193">
        <v>300</v>
      </c>
      <c r="DS193">
        <v>162</v>
      </c>
      <c r="DT193">
        <v>549</v>
      </c>
      <c r="DU193">
        <v>15681</v>
      </c>
      <c r="DV193">
        <v>10133</v>
      </c>
      <c r="DW193">
        <v>3545</v>
      </c>
      <c r="DX193">
        <v>801</v>
      </c>
      <c r="DY193">
        <v>247</v>
      </c>
      <c r="DZ193">
        <v>1971</v>
      </c>
      <c r="EA193">
        <v>112</v>
      </c>
      <c r="EB193">
        <v>1534</v>
      </c>
      <c r="EC193">
        <v>2776</v>
      </c>
      <c r="ED193">
        <v>360</v>
      </c>
      <c r="EE193">
        <v>1900</v>
      </c>
      <c r="EF193">
        <v>4682</v>
      </c>
      <c r="EI193">
        <v>39545</v>
      </c>
      <c r="EJ193">
        <v>2365</v>
      </c>
      <c r="EK193">
        <v>250</v>
      </c>
      <c r="EL193">
        <v>114</v>
      </c>
      <c r="EM193">
        <v>104</v>
      </c>
      <c r="EN193">
        <v>167</v>
      </c>
      <c r="EO193">
        <v>71</v>
      </c>
      <c r="EP193">
        <v>313</v>
      </c>
      <c r="EQ193">
        <v>14587</v>
      </c>
      <c r="ER193">
        <v>15681</v>
      </c>
      <c r="ES193">
        <v>236</v>
      </c>
      <c r="ET193">
        <v>3147</v>
      </c>
      <c r="EU193">
        <v>5991</v>
      </c>
      <c r="EV193">
        <v>3762</v>
      </c>
      <c r="EW193">
        <v>12298</v>
      </c>
      <c r="EX193">
        <v>15681</v>
      </c>
    </row>
    <row r="194" spans="1:154" x14ac:dyDescent="0.2">
      <c r="A194" t="s">
        <v>532</v>
      </c>
      <c r="B194" t="s">
        <v>467</v>
      </c>
      <c r="H194">
        <v>82809</v>
      </c>
      <c r="I194">
        <v>3104</v>
      </c>
      <c r="J194">
        <v>16987</v>
      </c>
      <c r="K194">
        <v>917</v>
      </c>
      <c r="L194">
        <v>12281</v>
      </c>
      <c r="M194">
        <v>709</v>
      </c>
      <c r="N194">
        <v>30822</v>
      </c>
      <c r="O194">
        <v>1268</v>
      </c>
      <c r="P194">
        <v>27886</v>
      </c>
      <c r="Q194">
        <v>448</v>
      </c>
      <c r="R194">
        <v>20347</v>
      </c>
      <c r="S194">
        <v>632</v>
      </c>
      <c r="T194">
        <v>51526</v>
      </c>
      <c r="U194">
        <v>2026</v>
      </c>
      <c r="V194">
        <v>294</v>
      </c>
      <c r="W194">
        <v>65</v>
      </c>
      <c r="X194">
        <v>3564</v>
      </c>
      <c r="Y194">
        <v>78</v>
      </c>
      <c r="Z194">
        <v>1500</v>
      </c>
      <c r="AA194">
        <v>118</v>
      </c>
      <c r="AB194">
        <v>5531</v>
      </c>
      <c r="AC194">
        <v>185</v>
      </c>
      <c r="AD194">
        <v>5239</v>
      </c>
      <c r="AE194">
        <v>323</v>
      </c>
      <c r="AF194">
        <v>19517</v>
      </c>
      <c r="AG194">
        <v>589</v>
      </c>
      <c r="AH194">
        <v>74500</v>
      </c>
      <c r="AI194">
        <v>2552</v>
      </c>
      <c r="AJ194">
        <v>8309</v>
      </c>
      <c r="AK194">
        <v>552</v>
      </c>
      <c r="AL194">
        <v>4596</v>
      </c>
      <c r="AM194">
        <v>119</v>
      </c>
      <c r="AN194">
        <v>3713</v>
      </c>
      <c r="AO194">
        <v>433</v>
      </c>
      <c r="AP194">
        <v>36804</v>
      </c>
      <c r="AQ194">
        <v>1792</v>
      </c>
      <c r="AR194">
        <v>46005</v>
      </c>
      <c r="AS194">
        <v>1312</v>
      </c>
      <c r="AT194">
        <v>12163</v>
      </c>
      <c r="AU194">
        <v>243</v>
      </c>
      <c r="AV194">
        <v>70646</v>
      </c>
      <c r="AW194">
        <v>2861</v>
      </c>
      <c r="AX194">
        <v>4661</v>
      </c>
      <c r="AY194">
        <v>264</v>
      </c>
      <c r="AZ194">
        <v>13252</v>
      </c>
      <c r="BA194">
        <v>505</v>
      </c>
      <c r="BB194">
        <v>12816</v>
      </c>
      <c r="BC194">
        <v>609</v>
      </c>
      <c r="BD194">
        <v>23258</v>
      </c>
      <c r="BE194">
        <v>768</v>
      </c>
      <c r="BF194">
        <v>12114</v>
      </c>
      <c r="BG194">
        <v>1129</v>
      </c>
      <c r="BH194">
        <v>39889</v>
      </c>
      <c r="BI194">
        <v>1621</v>
      </c>
      <c r="BJ194">
        <v>37852</v>
      </c>
      <c r="BK194">
        <v>1528</v>
      </c>
      <c r="BL194">
        <v>2037</v>
      </c>
      <c r="BM194">
        <v>93</v>
      </c>
      <c r="BN194">
        <v>28193</v>
      </c>
      <c r="BO194">
        <v>920</v>
      </c>
      <c r="BP194">
        <v>13354</v>
      </c>
      <c r="BQ194">
        <v>1093</v>
      </c>
      <c r="BR194">
        <v>10456</v>
      </c>
      <c r="BS194">
        <v>737</v>
      </c>
      <c r="BT194">
        <v>17145</v>
      </c>
      <c r="BU194">
        <v>346</v>
      </c>
      <c r="BV194">
        <v>52003</v>
      </c>
      <c r="BW194">
        <v>2750</v>
      </c>
      <c r="BX194">
        <v>13661</v>
      </c>
      <c r="BY194">
        <v>8</v>
      </c>
      <c r="BZ194">
        <v>4813</v>
      </c>
      <c r="CA194">
        <v>23</v>
      </c>
      <c r="CB194">
        <v>12332</v>
      </c>
      <c r="CC194">
        <v>323</v>
      </c>
      <c r="CD194">
        <v>11677</v>
      </c>
      <c r="CE194">
        <v>612</v>
      </c>
      <c r="CF194">
        <v>11101</v>
      </c>
      <c r="CG194">
        <v>608</v>
      </c>
      <c r="CH194">
        <v>10745</v>
      </c>
      <c r="CI194">
        <v>533</v>
      </c>
      <c r="CJ194">
        <v>8666</v>
      </c>
      <c r="CK194">
        <v>478</v>
      </c>
      <c r="CL194">
        <v>9814</v>
      </c>
      <c r="CM194">
        <v>519</v>
      </c>
      <c r="CN194">
        <v>13661</v>
      </c>
      <c r="CO194">
        <v>8</v>
      </c>
      <c r="CP194">
        <v>3104</v>
      </c>
      <c r="CQ194">
        <v>79705</v>
      </c>
      <c r="CR194">
        <v>57826</v>
      </c>
      <c r="CS194">
        <v>32843</v>
      </c>
      <c r="CT194">
        <v>68661</v>
      </c>
      <c r="CU194">
        <v>10463</v>
      </c>
      <c r="CV194">
        <v>2491</v>
      </c>
      <c r="CW194">
        <v>3414</v>
      </c>
      <c r="CX194">
        <v>850</v>
      </c>
      <c r="CY194">
        <v>3392</v>
      </c>
      <c r="CZ194">
        <v>817</v>
      </c>
      <c r="DA194">
        <v>2475</v>
      </c>
      <c r="DB194">
        <v>699</v>
      </c>
      <c r="DC194">
        <v>1182</v>
      </c>
      <c r="DD194">
        <v>125</v>
      </c>
      <c r="DE194">
        <v>85</v>
      </c>
      <c r="DF194">
        <v>1394</v>
      </c>
      <c r="DG194">
        <v>1731</v>
      </c>
      <c r="DH194">
        <v>610</v>
      </c>
      <c r="DI194">
        <v>3893</v>
      </c>
      <c r="DJ194">
        <v>2912</v>
      </c>
      <c r="DK194">
        <v>813</v>
      </c>
      <c r="DL194">
        <v>2211</v>
      </c>
      <c r="DM194">
        <v>5249</v>
      </c>
      <c r="DN194">
        <v>14743</v>
      </c>
      <c r="DO194">
        <v>2305</v>
      </c>
      <c r="DP194">
        <v>1490</v>
      </c>
      <c r="DQ194">
        <v>4504</v>
      </c>
      <c r="DR194">
        <v>2561</v>
      </c>
      <c r="DS194">
        <v>1967</v>
      </c>
      <c r="DT194">
        <v>6481</v>
      </c>
      <c r="DU194">
        <v>36240</v>
      </c>
      <c r="DV194">
        <v>8764</v>
      </c>
      <c r="DW194">
        <v>2817</v>
      </c>
      <c r="DX194">
        <v>2549</v>
      </c>
      <c r="DY194">
        <v>692</v>
      </c>
      <c r="DZ194">
        <v>7892</v>
      </c>
      <c r="EA194">
        <v>298</v>
      </c>
      <c r="EB194">
        <v>5887</v>
      </c>
      <c r="EC194">
        <v>17035</v>
      </c>
      <c r="ED194">
        <v>2459</v>
      </c>
      <c r="EE194">
        <v>9986</v>
      </c>
      <c r="EF194">
        <v>7251</v>
      </c>
      <c r="EI194">
        <v>43971</v>
      </c>
      <c r="EJ194">
        <v>31670</v>
      </c>
      <c r="EK194">
        <v>1775</v>
      </c>
      <c r="EL194">
        <v>2191</v>
      </c>
      <c r="EM194">
        <v>1647</v>
      </c>
      <c r="EN194">
        <v>1708</v>
      </c>
      <c r="EO194">
        <v>1773</v>
      </c>
      <c r="EP194">
        <v>6545</v>
      </c>
      <c r="EQ194">
        <v>31839</v>
      </c>
      <c r="ER194">
        <v>36240</v>
      </c>
      <c r="ES194">
        <v>8686</v>
      </c>
      <c r="ET194">
        <v>16755</v>
      </c>
      <c r="EU194">
        <v>8431</v>
      </c>
      <c r="EV194">
        <v>1903</v>
      </c>
      <c r="EW194">
        <v>10799</v>
      </c>
      <c r="EX194">
        <v>36240</v>
      </c>
    </row>
    <row r="195" spans="1:154" x14ac:dyDescent="0.2">
      <c r="A195" t="s">
        <v>533</v>
      </c>
      <c r="B195" t="s">
        <v>467</v>
      </c>
      <c r="H195">
        <v>41845</v>
      </c>
      <c r="I195">
        <v>1299</v>
      </c>
      <c r="J195">
        <v>6025</v>
      </c>
      <c r="K195">
        <v>503</v>
      </c>
      <c r="L195">
        <v>4796</v>
      </c>
      <c r="M195">
        <v>250</v>
      </c>
      <c r="N195">
        <v>9134</v>
      </c>
      <c r="O195">
        <v>233</v>
      </c>
      <c r="P195">
        <v>21069</v>
      </c>
      <c r="Q195">
        <v>349</v>
      </c>
      <c r="R195">
        <v>26583</v>
      </c>
      <c r="S195">
        <v>391</v>
      </c>
      <c r="T195">
        <v>8240</v>
      </c>
      <c r="U195">
        <v>599</v>
      </c>
      <c r="V195">
        <v>268</v>
      </c>
      <c r="W195">
        <v>131</v>
      </c>
      <c r="X195">
        <v>3112</v>
      </c>
      <c r="Y195">
        <v>64</v>
      </c>
      <c r="Z195">
        <v>608</v>
      </c>
      <c r="AA195">
        <v>7</v>
      </c>
      <c r="AB195">
        <v>3034</v>
      </c>
      <c r="AC195">
        <v>107</v>
      </c>
      <c r="AD195">
        <v>2554</v>
      </c>
      <c r="AE195">
        <v>254</v>
      </c>
      <c r="AF195">
        <v>26054</v>
      </c>
      <c r="AG195">
        <v>360</v>
      </c>
      <c r="AH195">
        <v>36762</v>
      </c>
      <c r="AI195">
        <v>980</v>
      </c>
      <c r="AJ195">
        <v>5083</v>
      </c>
      <c r="AK195">
        <v>319</v>
      </c>
      <c r="AL195">
        <v>2815</v>
      </c>
      <c r="AM195">
        <v>23</v>
      </c>
      <c r="AN195">
        <v>2268</v>
      </c>
      <c r="AO195">
        <v>296</v>
      </c>
      <c r="AP195">
        <v>18781</v>
      </c>
      <c r="AQ195">
        <v>652</v>
      </c>
      <c r="AR195">
        <v>23064</v>
      </c>
      <c r="AS195">
        <v>647</v>
      </c>
      <c r="AT195">
        <v>3643</v>
      </c>
      <c r="AU195">
        <v>178</v>
      </c>
      <c r="AV195">
        <v>38202</v>
      </c>
      <c r="AW195">
        <v>1121</v>
      </c>
      <c r="AX195">
        <v>729</v>
      </c>
      <c r="AY195">
        <v>65</v>
      </c>
      <c r="AZ195">
        <v>2279</v>
      </c>
      <c r="BA195">
        <v>45</v>
      </c>
      <c r="BB195">
        <v>4323</v>
      </c>
      <c r="BC195">
        <v>225</v>
      </c>
      <c r="BD195">
        <v>15896</v>
      </c>
      <c r="BE195">
        <v>390</v>
      </c>
      <c r="BF195">
        <v>5857</v>
      </c>
      <c r="BG195">
        <v>278</v>
      </c>
      <c r="BH195">
        <v>20812</v>
      </c>
      <c r="BI195">
        <v>826</v>
      </c>
      <c r="BJ195">
        <v>19628</v>
      </c>
      <c r="BK195">
        <v>652</v>
      </c>
      <c r="BL195">
        <v>1184</v>
      </c>
      <c r="BM195">
        <v>174</v>
      </c>
      <c r="BN195">
        <v>13133</v>
      </c>
      <c r="BO195">
        <v>193</v>
      </c>
      <c r="BP195">
        <v>9695</v>
      </c>
      <c r="BQ195">
        <v>792</v>
      </c>
      <c r="BR195">
        <v>3841</v>
      </c>
      <c r="BS195">
        <v>119</v>
      </c>
      <c r="BT195">
        <v>9155</v>
      </c>
      <c r="BU195">
        <v>195</v>
      </c>
      <c r="BV195">
        <v>26669</v>
      </c>
      <c r="BW195">
        <v>1104</v>
      </c>
      <c r="BX195">
        <v>6021</v>
      </c>
      <c r="BY195">
        <v>0</v>
      </c>
      <c r="BZ195">
        <v>2697</v>
      </c>
      <c r="CA195">
        <v>68</v>
      </c>
      <c r="CB195">
        <v>6458</v>
      </c>
      <c r="CC195">
        <v>127</v>
      </c>
      <c r="CD195">
        <v>9463</v>
      </c>
      <c r="CE195">
        <v>379</v>
      </c>
      <c r="CF195">
        <v>4848</v>
      </c>
      <c r="CG195">
        <v>295</v>
      </c>
      <c r="CH195">
        <v>5038</v>
      </c>
      <c r="CI195">
        <v>227</v>
      </c>
      <c r="CJ195">
        <v>3816</v>
      </c>
      <c r="CK195">
        <v>150</v>
      </c>
      <c r="CL195">
        <v>3504</v>
      </c>
      <c r="CM195">
        <v>53</v>
      </c>
      <c r="CN195">
        <v>6021</v>
      </c>
      <c r="CO195">
        <v>0</v>
      </c>
      <c r="CP195">
        <v>1299</v>
      </c>
      <c r="CQ195">
        <v>40546</v>
      </c>
      <c r="CR195">
        <v>35416</v>
      </c>
      <c r="CS195">
        <v>10568</v>
      </c>
      <c r="CT195">
        <v>34400</v>
      </c>
      <c r="CU195">
        <v>5922</v>
      </c>
      <c r="CV195">
        <v>1569</v>
      </c>
      <c r="CW195">
        <v>1413</v>
      </c>
      <c r="CX195">
        <v>244</v>
      </c>
      <c r="CY195">
        <v>2270</v>
      </c>
      <c r="CZ195">
        <v>775</v>
      </c>
      <c r="DA195">
        <v>1134</v>
      </c>
      <c r="DB195">
        <v>406</v>
      </c>
      <c r="DC195">
        <v>1105</v>
      </c>
      <c r="DD195">
        <v>144</v>
      </c>
      <c r="DE195">
        <v>118</v>
      </c>
      <c r="DF195">
        <v>573</v>
      </c>
      <c r="DG195">
        <v>891</v>
      </c>
      <c r="DH195">
        <v>208</v>
      </c>
      <c r="DI195">
        <v>1750</v>
      </c>
      <c r="DJ195">
        <v>580</v>
      </c>
      <c r="DK195">
        <v>665</v>
      </c>
      <c r="DL195">
        <v>1481</v>
      </c>
      <c r="DM195">
        <v>3242</v>
      </c>
      <c r="DN195">
        <v>8436</v>
      </c>
      <c r="DO195">
        <v>2324</v>
      </c>
      <c r="DP195">
        <v>674</v>
      </c>
      <c r="DQ195">
        <v>981</v>
      </c>
      <c r="DR195">
        <v>461</v>
      </c>
      <c r="DS195">
        <v>102</v>
      </c>
      <c r="DT195">
        <v>786</v>
      </c>
      <c r="DU195">
        <v>16600</v>
      </c>
      <c r="DV195">
        <v>6335</v>
      </c>
      <c r="DW195">
        <v>2775</v>
      </c>
      <c r="DX195">
        <v>968</v>
      </c>
      <c r="DY195">
        <v>169</v>
      </c>
      <c r="DZ195">
        <v>3463</v>
      </c>
      <c r="EA195">
        <v>370</v>
      </c>
      <c r="EB195">
        <v>2312</v>
      </c>
      <c r="EC195">
        <v>5834</v>
      </c>
      <c r="ED195">
        <v>751</v>
      </c>
      <c r="EE195">
        <v>4046</v>
      </c>
      <c r="EF195">
        <v>4191</v>
      </c>
      <c r="EI195">
        <v>20190</v>
      </c>
      <c r="EJ195">
        <v>16021</v>
      </c>
      <c r="EK195">
        <v>766</v>
      </c>
      <c r="EL195">
        <v>787</v>
      </c>
      <c r="EM195">
        <v>1119</v>
      </c>
      <c r="EN195">
        <v>634</v>
      </c>
      <c r="EO195">
        <v>990</v>
      </c>
      <c r="EP195">
        <v>3734</v>
      </c>
      <c r="EQ195">
        <v>15295</v>
      </c>
      <c r="ER195">
        <v>16600</v>
      </c>
      <c r="ES195">
        <v>1804</v>
      </c>
      <c r="ET195">
        <v>7270</v>
      </c>
      <c r="EU195">
        <v>5874</v>
      </c>
      <c r="EV195">
        <v>1325</v>
      </c>
      <c r="EW195">
        <v>7526</v>
      </c>
      <c r="EX195">
        <v>16600</v>
      </c>
    </row>
    <row r="196" spans="1:154" x14ac:dyDescent="0.2">
      <c r="A196" t="s">
        <v>534</v>
      </c>
      <c r="B196" t="s">
        <v>467</v>
      </c>
      <c r="H196">
        <v>43806</v>
      </c>
      <c r="I196">
        <v>4203</v>
      </c>
      <c r="J196">
        <v>8538</v>
      </c>
      <c r="K196">
        <v>1213</v>
      </c>
      <c r="L196">
        <v>6321</v>
      </c>
      <c r="M196">
        <v>1029</v>
      </c>
      <c r="N196">
        <v>17764</v>
      </c>
      <c r="O196">
        <v>2338</v>
      </c>
      <c r="P196">
        <v>17425</v>
      </c>
      <c r="Q196">
        <v>626</v>
      </c>
      <c r="R196">
        <v>21257</v>
      </c>
      <c r="S196">
        <v>1005</v>
      </c>
      <c r="T196">
        <v>10339</v>
      </c>
      <c r="U196">
        <v>886</v>
      </c>
      <c r="V196">
        <v>149</v>
      </c>
      <c r="W196">
        <v>54</v>
      </c>
      <c r="X196">
        <v>4187</v>
      </c>
      <c r="Y196">
        <v>166</v>
      </c>
      <c r="Z196">
        <v>4167</v>
      </c>
      <c r="AA196">
        <v>1776</v>
      </c>
      <c r="AB196">
        <v>3695</v>
      </c>
      <c r="AC196">
        <v>316</v>
      </c>
      <c r="AD196">
        <v>5666</v>
      </c>
      <c r="AE196">
        <v>2020</v>
      </c>
      <c r="AF196">
        <v>20983</v>
      </c>
      <c r="AG196">
        <v>983</v>
      </c>
      <c r="AH196">
        <v>36284</v>
      </c>
      <c r="AI196">
        <v>2253</v>
      </c>
      <c r="AJ196">
        <v>7522</v>
      </c>
      <c r="AK196">
        <v>1950</v>
      </c>
      <c r="AL196">
        <v>3769</v>
      </c>
      <c r="AM196">
        <v>278</v>
      </c>
      <c r="AN196">
        <v>3753</v>
      </c>
      <c r="AO196">
        <v>1672</v>
      </c>
      <c r="AP196">
        <v>21474</v>
      </c>
      <c r="AQ196">
        <v>2584</v>
      </c>
      <c r="AR196">
        <v>22332</v>
      </c>
      <c r="AS196">
        <v>1619</v>
      </c>
      <c r="AT196">
        <v>5625</v>
      </c>
      <c r="AU196">
        <v>362</v>
      </c>
      <c r="AV196">
        <v>38181</v>
      </c>
      <c r="AW196">
        <v>3841</v>
      </c>
      <c r="AX196">
        <v>3979</v>
      </c>
      <c r="AY196">
        <v>1113</v>
      </c>
      <c r="AZ196">
        <v>8168</v>
      </c>
      <c r="BA196">
        <v>1118</v>
      </c>
      <c r="BB196">
        <v>6837</v>
      </c>
      <c r="BC196">
        <v>391</v>
      </c>
      <c r="BD196">
        <v>9788</v>
      </c>
      <c r="BE196">
        <v>331</v>
      </c>
      <c r="BF196">
        <v>4985</v>
      </c>
      <c r="BG196">
        <v>722</v>
      </c>
      <c r="BH196">
        <v>20541</v>
      </c>
      <c r="BI196">
        <v>2555</v>
      </c>
      <c r="BJ196">
        <v>19601</v>
      </c>
      <c r="BK196">
        <v>2488</v>
      </c>
      <c r="BL196">
        <v>940</v>
      </c>
      <c r="BM196">
        <v>67</v>
      </c>
      <c r="BN196">
        <v>15214</v>
      </c>
      <c r="BO196">
        <v>1730</v>
      </c>
      <c r="BP196">
        <v>5635</v>
      </c>
      <c r="BQ196">
        <v>841</v>
      </c>
      <c r="BR196">
        <v>4677</v>
      </c>
      <c r="BS196">
        <v>706</v>
      </c>
      <c r="BT196">
        <v>10562</v>
      </c>
      <c r="BU196">
        <v>786</v>
      </c>
      <c r="BV196">
        <v>25526</v>
      </c>
      <c r="BW196">
        <v>3277</v>
      </c>
      <c r="BX196">
        <v>7718</v>
      </c>
      <c r="BY196">
        <v>140</v>
      </c>
      <c r="BZ196">
        <v>3525</v>
      </c>
      <c r="CA196">
        <v>198</v>
      </c>
      <c r="CB196">
        <v>7037</v>
      </c>
      <c r="CC196">
        <v>588</v>
      </c>
      <c r="CD196">
        <v>4472</v>
      </c>
      <c r="CE196">
        <v>464</v>
      </c>
      <c r="CF196">
        <v>6210</v>
      </c>
      <c r="CG196">
        <v>1083</v>
      </c>
      <c r="CH196">
        <v>5565</v>
      </c>
      <c r="CI196">
        <v>807</v>
      </c>
      <c r="CJ196">
        <v>4333</v>
      </c>
      <c r="CK196">
        <v>583</v>
      </c>
      <c r="CL196">
        <v>4946</v>
      </c>
      <c r="CM196">
        <v>340</v>
      </c>
      <c r="CN196">
        <v>7718</v>
      </c>
      <c r="CO196">
        <v>140</v>
      </c>
      <c r="CP196">
        <v>4203</v>
      </c>
      <c r="CQ196">
        <v>39603</v>
      </c>
      <c r="CR196">
        <v>27088</v>
      </c>
      <c r="CS196">
        <v>18100</v>
      </c>
      <c r="CT196">
        <v>32736</v>
      </c>
      <c r="CU196">
        <v>8667</v>
      </c>
      <c r="CV196">
        <v>3518</v>
      </c>
      <c r="CW196">
        <v>3937</v>
      </c>
      <c r="CX196">
        <v>1682</v>
      </c>
      <c r="CY196">
        <v>1816</v>
      </c>
      <c r="CZ196">
        <v>554</v>
      </c>
      <c r="DA196">
        <v>2087</v>
      </c>
      <c r="DB196">
        <v>983</v>
      </c>
      <c r="DC196">
        <v>827</v>
      </c>
      <c r="DD196">
        <v>299</v>
      </c>
      <c r="DE196">
        <v>7</v>
      </c>
      <c r="DF196">
        <v>1598</v>
      </c>
      <c r="DG196">
        <v>1299</v>
      </c>
      <c r="DH196">
        <v>461</v>
      </c>
      <c r="DI196">
        <v>2408</v>
      </c>
      <c r="DJ196">
        <v>1288</v>
      </c>
      <c r="DK196">
        <v>396</v>
      </c>
      <c r="DL196">
        <v>796</v>
      </c>
      <c r="DM196">
        <v>2863</v>
      </c>
      <c r="DN196">
        <v>5001</v>
      </c>
      <c r="DO196">
        <v>2102</v>
      </c>
      <c r="DP196">
        <v>1332</v>
      </c>
      <c r="DQ196">
        <v>1936</v>
      </c>
      <c r="DR196">
        <v>677</v>
      </c>
      <c r="DS196">
        <v>446</v>
      </c>
      <c r="DT196">
        <v>2602</v>
      </c>
      <c r="DU196">
        <v>17391</v>
      </c>
      <c r="DV196">
        <v>6789</v>
      </c>
      <c r="DW196">
        <v>2747</v>
      </c>
      <c r="DX196">
        <v>1289</v>
      </c>
      <c r="DY196">
        <v>368</v>
      </c>
      <c r="DZ196">
        <v>3404</v>
      </c>
      <c r="EA196">
        <v>100</v>
      </c>
      <c r="EB196">
        <v>2302</v>
      </c>
      <c r="EC196">
        <v>5909</v>
      </c>
      <c r="ED196">
        <v>1294</v>
      </c>
      <c r="EE196">
        <v>3298</v>
      </c>
      <c r="EF196">
        <v>5107</v>
      </c>
      <c r="EI196">
        <v>26351</v>
      </c>
      <c r="EJ196">
        <v>17489</v>
      </c>
      <c r="EK196">
        <v>840</v>
      </c>
      <c r="EL196">
        <v>842</v>
      </c>
      <c r="EM196">
        <v>648</v>
      </c>
      <c r="EN196">
        <v>979</v>
      </c>
      <c r="EO196">
        <v>521</v>
      </c>
      <c r="EP196">
        <v>3709</v>
      </c>
      <c r="EQ196">
        <v>14980</v>
      </c>
      <c r="ER196">
        <v>17391</v>
      </c>
      <c r="ES196">
        <v>2360</v>
      </c>
      <c r="ET196">
        <v>6929</v>
      </c>
      <c r="EU196">
        <v>5483</v>
      </c>
      <c r="EV196">
        <v>1786</v>
      </c>
      <c r="EW196">
        <v>8102</v>
      </c>
      <c r="EX196">
        <v>17391</v>
      </c>
    </row>
    <row r="197" spans="1:154" x14ac:dyDescent="0.2">
      <c r="A197" t="s">
        <v>535</v>
      </c>
      <c r="B197" t="s">
        <v>467</v>
      </c>
      <c r="H197">
        <v>87753</v>
      </c>
      <c r="I197">
        <v>6165</v>
      </c>
      <c r="J197">
        <v>12099</v>
      </c>
      <c r="K197">
        <v>1987</v>
      </c>
      <c r="L197">
        <v>8483</v>
      </c>
      <c r="M197">
        <v>1363</v>
      </c>
      <c r="N197">
        <v>30487</v>
      </c>
      <c r="O197">
        <v>2432</v>
      </c>
      <c r="P197">
        <v>41352</v>
      </c>
      <c r="Q197">
        <v>1544</v>
      </c>
      <c r="R197">
        <v>25511</v>
      </c>
      <c r="S197">
        <v>973</v>
      </c>
      <c r="T197">
        <v>44314</v>
      </c>
      <c r="U197">
        <v>2697</v>
      </c>
      <c r="V197">
        <v>212</v>
      </c>
      <c r="W197">
        <v>49</v>
      </c>
      <c r="X197">
        <v>7259</v>
      </c>
      <c r="Y197">
        <v>353</v>
      </c>
      <c r="Z197">
        <v>3800</v>
      </c>
      <c r="AA197">
        <v>1206</v>
      </c>
      <c r="AB197">
        <v>6542</v>
      </c>
      <c r="AC197">
        <v>887</v>
      </c>
      <c r="AD197">
        <v>8889</v>
      </c>
      <c r="AE197">
        <v>2000</v>
      </c>
      <c r="AF197">
        <v>24536</v>
      </c>
      <c r="AG197">
        <v>894</v>
      </c>
      <c r="AH197">
        <v>74742</v>
      </c>
      <c r="AI197">
        <v>3975</v>
      </c>
      <c r="AJ197">
        <v>13011</v>
      </c>
      <c r="AK197">
        <v>2190</v>
      </c>
      <c r="AL197">
        <v>7820</v>
      </c>
      <c r="AM197">
        <v>547</v>
      </c>
      <c r="AN197">
        <v>5191</v>
      </c>
      <c r="AO197">
        <v>1643</v>
      </c>
      <c r="AP197">
        <v>40935</v>
      </c>
      <c r="AQ197">
        <v>3497</v>
      </c>
      <c r="AR197">
        <v>46818</v>
      </c>
      <c r="AS197">
        <v>2668</v>
      </c>
      <c r="AT197">
        <v>10350</v>
      </c>
      <c r="AU197">
        <v>428</v>
      </c>
      <c r="AV197">
        <v>77403</v>
      </c>
      <c r="AW197">
        <v>5737</v>
      </c>
      <c r="AX197">
        <v>5715</v>
      </c>
      <c r="AY197">
        <v>1208</v>
      </c>
      <c r="AZ197">
        <v>15258</v>
      </c>
      <c r="BA197">
        <v>1175</v>
      </c>
      <c r="BB197">
        <v>15781</v>
      </c>
      <c r="BC197">
        <v>794</v>
      </c>
      <c r="BD197">
        <v>21699</v>
      </c>
      <c r="BE197">
        <v>739</v>
      </c>
      <c r="BF197">
        <v>10152</v>
      </c>
      <c r="BG197">
        <v>1279</v>
      </c>
      <c r="BH197">
        <v>42515</v>
      </c>
      <c r="BI197">
        <v>3009</v>
      </c>
      <c r="BJ197">
        <v>40459</v>
      </c>
      <c r="BK197">
        <v>2702</v>
      </c>
      <c r="BL197">
        <v>2056</v>
      </c>
      <c r="BM197">
        <v>307</v>
      </c>
      <c r="BN197">
        <v>30503</v>
      </c>
      <c r="BO197">
        <v>1605</v>
      </c>
      <c r="BP197">
        <v>13007</v>
      </c>
      <c r="BQ197">
        <v>1530</v>
      </c>
      <c r="BR197">
        <v>9157</v>
      </c>
      <c r="BS197">
        <v>1153</v>
      </c>
      <c r="BT197">
        <v>20980</v>
      </c>
      <c r="BU197">
        <v>1754</v>
      </c>
      <c r="BV197">
        <v>52667</v>
      </c>
      <c r="BW197">
        <v>4288</v>
      </c>
      <c r="BX197">
        <v>14106</v>
      </c>
      <c r="BY197">
        <v>123</v>
      </c>
      <c r="BZ197">
        <v>6773</v>
      </c>
      <c r="CA197">
        <v>334</v>
      </c>
      <c r="CB197">
        <v>14207</v>
      </c>
      <c r="CC197">
        <v>1420</v>
      </c>
      <c r="CD197">
        <v>8320</v>
      </c>
      <c r="CE197">
        <v>495</v>
      </c>
      <c r="CF197">
        <v>10703</v>
      </c>
      <c r="CG197">
        <v>1105</v>
      </c>
      <c r="CH197">
        <v>11782</v>
      </c>
      <c r="CI197">
        <v>1066</v>
      </c>
      <c r="CJ197">
        <v>9537</v>
      </c>
      <c r="CK197">
        <v>912</v>
      </c>
      <c r="CL197">
        <v>12325</v>
      </c>
      <c r="CM197">
        <v>710</v>
      </c>
      <c r="CN197">
        <v>14106</v>
      </c>
      <c r="CO197">
        <v>123</v>
      </c>
      <c r="CP197">
        <v>6165</v>
      </c>
      <c r="CQ197">
        <v>81588</v>
      </c>
      <c r="CR197">
        <v>60709</v>
      </c>
      <c r="CS197">
        <v>34362</v>
      </c>
      <c r="CT197">
        <v>67740</v>
      </c>
      <c r="CU197">
        <v>15012</v>
      </c>
      <c r="CV197">
        <v>5307</v>
      </c>
      <c r="CW197">
        <v>5109</v>
      </c>
      <c r="CX197">
        <v>1958</v>
      </c>
      <c r="CY197">
        <v>4220</v>
      </c>
      <c r="CZ197">
        <v>1478</v>
      </c>
      <c r="DA197">
        <v>3101</v>
      </c>
      <c r="DB197">
        <v>1365</v>
      </c>
      <c r="DC197">
        <v>2582</v>
      </c>
      <c r="DD197">
        <v>506</v>
      </c>
      <c r="DE197">
        <v>123</v>
      </c>
      <c r="DF197">
        <v>2353</v>
      </c>
      <c r="DG197">
        <v>1790</v>
      </c>
      <c r="DH197">
        <v>719</v>
      </c>
      <c r="DI197">
        <v>4398</v>
      </c>
      <c r="DJ197">
        <v>2975</v>
      </c>
      <c r="DK197">
        <v>686</v>
      </c>
      <c r="DL197">
        <v>3266</v>
      </c>
      <c r="DM197">
        <v>6121</v>
      </c>
      <c r="DN197">
        <v>12396</v>
      </c>
      <c r="DO197">
        <v>3277</v>
      </c>
      <c r="DP197">
        <v>2169</v>
      </c>
      <c r="DQ197">
        <v>4570</v>
      </c>
      <c r="DR197">
        <v>1702</v>
      </c>
      <c r="DS197">
        <v>1204</v>
      </c>
      <c r="DT197">
        <v>4909</v>
      </c>
      <c r="DU197">
        <v>32981</v>
      </c>
      <c r="DV197">
        <v>12751</v>
      </c>
      <c r="DW197">
        <v>4835</v>
      </c>
      <c r="DX197">
        <v>1723</v>
      </c>
      <c r="DY197">
        <v>601</v>
      </c>
      <c r="DZ197">
        <v>6767</v>
      </c>
      <c r="EA197">
        <v>527</v>
      </c>
      <c r="EB197">
        <v>4645</v>
      </c>
      <c r="EC197">
        <v>11740</v>
      </c>
      <c r="ED197">
        <v>1858</v>
      </c>
      <c r="EE197">
        <v>6306</v>
      </c>
      <c r="EF197">
        <v>9628</v>
      </c>
      <c r="EI197">
        <v>61126</v>
      </c>
      <c r="EJ197">
        <v>22960</v>
      </c>
      <c r="EK197">
        <v>1047</v>
      </c>
      <c r="EL197">
        <v>1079</v>
      </c>
      <c r="EM197">
        <v>905</v>
      </c>
      <c r="EN197">
        <v>996</v>
      </c>
      <c r="EO197">
        <v>1104</v>
      </c>
      <c r="EP197">
        <v>4197</v>
      </c>
      <c r="EQ197">
        <v>29320</v>
      </c>
      <c r="ER197">
        <v>32981</v>
      </c>
      <c r="ES197">
        <v>2446</v>
      </c>
      <c r="ET197">
        <v>13107</v>
      </c>
      <c r="EU197">
        <v>10415</v>
      </c>
      <c r="EV197">
        <v>4764</v>
      </c>
      <c r="EW197">
        <v>17428</v>
      </c>
      <c r="EX197">
        <v>32981</v>
      </c>
    </row>
    <row r="198" spans="1:154" x14ac:dyDescent="0.2">
      <c r="A198" t="s">
        <v>536</v>
      </c>
      <c r="B198" t="s">
        <v>467</v>
      </c>
      <c r="H198">
        <v>91147</v>
      </c>
      <c r="I198">
        <v>18974</v>
      </c>
      <c r="J198">
        <v>18484</v>
      </c>
      <c r="K198">
        <v>5900</v>
      </c>
      <c r="L198">
        <v>12541</v>
      </c>
      <c r="M198">
        <v>4413</v>
      </c>
      <c r="N198">
        <v>42399</v>
      </c>
      <c r="O198">
        <v>10105</v>
      </c>
      <c r="P198">
        <v>29273</v>
      </c>
      <c r="Q198">
        <v>2818</v>
      </c>
      <c r="R198">
        <v>7540</v>
      </c>
      <c r="S198">
        <v>523</v>
      </c>
      <c r="T198">
        <v>44840</v>
      </c>
      <c r="U198">
        <v>5202</v>
      </c>
      <c r="V198">
        <v>406</v>
      </c>
      <c r="W198">
        <v>107</v>
      </c>
      <c r="X198">
        <v>1406</v>
      </c>
      <c r="Y198">
        <v>133</v>
      </c>
      <c r="Z198">
        <v>28651</v>
      </c>
      <c r="AA198">
        <v>11463</v>
      </c>
      <c r="AB198">
        <v>8304</v>
      </c>
      <c r="AC198">
        <v>1546</v>
      </c>
      <c r="AD198">
        <v>36343</v>
      </c>
      <c r="AE198">
        <v>13129</v>
      </c>
      <c r="AF198">
        <v>5612</v>
      </c>
      <c r="AG198">
        <v>292</v>
      </c>
      <c r="AH198">
        <v>57784</v>
      </c>
      <c r="AI198">
        <v>5371</v>
      </c>
      <c r="AJ198">
        <v>33363</v>
      </c>
      <c r="AK198">
        <v>13603</v>
      </c>
      <c r="AL198">
        <v>11279</v>
      </c>
      <c r="AM198">
        <v>1654</v>
      </c>
      <c r="AN198">
        <v>22084</v>
      </c>
      <c r="AO198">
        <v>11949</v>
      </c>
      <c r="AP198">
        <v>45518</v>
      </c>
      <c r="AQ198">
        <v>10982</v>
      </c>
      <c r="AR198">
        <v>45629</v>
      </c>
      <c r="AS198">
        <v>7992</v>
      </c>
      <c r="AT198">
        <v>8909</v>
      </c>
      <c r="AU198">
        <v>688</v>
      </c>
      <c r="AV198">
        <v>82238</v>
      </c>
      <c r="AW198">
        <v>18286</v>
      </c>
      <c r="AX198">
        <v>12640</v>
      </c>
      <c r="AY198">
        <v>5253</v>
      </c>
      <c r="AZ198">
        <v>18524</v>
      </c>
      <c r="BA198">
        <v>4084</v>
      </c>
      <c r="BB198">
        <v>12025</v>
      </c>
      <c r="BC198">
        <v>1516</v>
      </c>
      <c r="BD198">
        <v>14919</v>
      </c>
      <c r="BE198">
        <v>1339</v>
      </c>
      <c r="BF198">
        <v>9592</v>
      </c>
      <c r="BG198">
        <v>2910</v>
      </c>
      <c r="BH198">
        <v>45629</v>
      </c>
      <c r="BI198">
        <v>11330</v>
      </c>
      <c r="BJ198">
        <v>42431</v>
      </c>
      <c r="BK198">
        <v>10169</v>
      </c>
      <c r="BL198">
        <v>3198</v>
      </c>
      <c r="BM198">
        <v>1161</v>
      </c>
      <c r="BN198">
        <v>32808</v>
      </c>
      <c r="BO198">
        <v>7340</v>
      </c>
      <c r="BP198">
        <v>13148</v>
      </c>
      <c r="BQ198">
        <v>3973</v>
      </c>
      <c r="BR198">
        <v>9265</v>
      </c>
      <c r="BS198">
        <v>2927</v>
      </c>
      <c r="BT198">
        <v>24949</v>
      </c>
      <c r="BU198">
        <v>4347</v>
      </c>
      <c r="BV198">
        <v>55221</v>
      </c>
      <c r="BW198">
        <v>14240</v>
      </c>
      <c r="BX198">
        <v>10977</v>
      </c>
      <c r="BY198">
        <v>387</v>
      </c>
      <c r="BZ198">
        <v>7946</v>
      </c>
      <c r="CA198">
        <v>1169</v>
      </c>
      <c r="CB198">
        <v>17003</v>
      </c>
      <c r="CC198">
        <v>3178</v>
      </c>
      <c r="CD198">
        <v>8090</v>
      </c>
      <c r="CE198">
        <v>2435</v>
      </c>
      <c r="CF198">
        <v>11736</v>
      </c>
      <c r="CG198">
        <v>3011</v>
      </c>
      <c r="CH198">
        <v>14081</v>
      </c>
      <c r="CI198">
        <v>4355</v>
      </c>
      <c r="CJ198">
        <v>11292</v>
      </c>
      <c r="CK198">
        <v>3044</v>
      </c>
      <c r="CL198">
        <v>10022</v>
      </c>
      <c r="CM198">
        <v>1395</v>
      </c>
      <c r="CN198">
        <v>10977</v>
      </c>
      <c r="CO198">
        <v>387</v>
      </c>
      <c r="CP198">
        <v>18974</v>
      </c>
      <c r="CQ198">
        <v>72173</v>
      </c>
      <c r="CR198">
        <v>43058</v>
      </c>
      <c r="CS198">
        <v>37450</v>
      </c>
      <c r="CT198">
        <v>44396</v>
      </c>
      <c r="CU198">
        <v>40672</v>
      </c>
      <c r="CV198">
        <v>20844</v>
      </c>
      <c r="CW198">
        <v>30244</v>
      </c>
      <c r="CX198">
        <v>17553</v>
      </c>
      <c r="CY198">
        <v>3316</v>
      </c>
      <c r="CZ198">
        <v>938</v>
      </c>
      <c r="DA198">
        <v>850</v>
      </c>
      <c r="DB198">
        <v>407</v>
      </c>
      <c r="DC198">
        <v>6262</v>
      </c>
      <c r="DD198">
        <v>1946</v>
      </c>
      <c r="DE198">
        <v>86</v>
      </c>
      <c r="DF198">
        <v>6470</v>
      </c>
      <c r="DG198">
        <v>712</v>
      </c>
      <c r="DH198">
        <v>630</v>
      </c>
      <c r="DI198">
        <v>3718</v>
      </c>
      <c r="DJ198">
        <v>2736</v>
      </c>
      <c r="DK198">
        <v>991</v>
      </c>
      <c r="DL198">
        <v>2073</v>
      </c>
      <c r="DM198">
        <v>6517</v>
      </c>
      <c r="DN198">
        <v>9377</v>
      </c>
      <c r="DO198">
        <v>4950</v>
      </c>
      <c r="DP198">
        <v>2830</v>
      </c>
      <c r="DQ198">
        <v>4983</v>
      </c>
      <c r="DR198">
        <v>1686</v>
      </c>
      <c r="DS198">
        <v>1165</v>
      </c>
      <c r="DT198">
        <v>5204</v>
      </c>
      <c r="DU198">
        <v>32600</v>
      </c>
      <c r="DV198">
        <v>11011</v>
      </c>
      <c r="DW198">
        <v>5115</v>
      </c>
      <c r="DX198">
        <v>2569</v>
      </c>
      <c r="DY198">
        <v>1401</v>
      </c>
      <c r="DZ198">
        <v>7347</v>
      </c>
      <c r="EA198">
        <v>432</v>
      </c>
      <c r="EB198">
        <v>4469</v>
      </c>
      <c r="EC198">
        <v>11673</v>
      </c>
      <c r="ED198">
        <v>2245</v>
      </c>
      <c r="EE198">
        <v>6285</v>
      </c>
      <c r="EF198">
        <v>10810</v>
      </c>
      <c r="EI198">
        <v>41561</v>
      </c>
      <c r="EJ198">
        <v>49414</v>
      </c>
      <c r="EK198">
        <v>1505</v>
      </c>
      <c r="EL198">
        <v>2033</v>
      </c>
      <c r="EM198">
        <v>2496</v>
      </c>
      <c r="EN198">
        <v>2195</v>
      </c>
      <c r="EO198">
        <v>1987</v>
      </c>
      <c r="EP198">
        <v>7576</v>
      </c>
      <c r="EQ198">
        <v>30298</v>
      </c>
      <c r="ER198">
        <v>32600</v>
      </c>
      <c r="ES198">
        <v>4641</v>
      </c>
      <c r="ET198">
        <v>14665</v>
      </c>
      <c r="EU198">
        <v>8338</v>
      </c>
      <c r="EV198">
        <v>3156</v>
      </c>
      <c r="EW198">
        <v>13294</v>
      </c>
      <c r="EX198">
        <v>32600</v>
      </c>
    </row>
    <row r="199" spans="1:154" x14ac:dyDescent="0.2">
      <c r="A199" t="s">
        <v>537</v>
      </c>
      <c r="B199" t="s">
        <v>467</v>
      </c>
      <c r="H199">
        <v>45526</v>
      </c>
      <c r="I199">
        <v>17613</v>
      </c>
      <c r="J199">
        <v>12785</v>
      </c>
      <c r="K199">
        <v>6773</v>
      </c>
      <c r="L199">
        <v>9321</v>
      </c>
      <c r="M199">
        <v>4768</v>
      </c>
      <c r="N199">
        <v>21392</v>
      </c>
      <c r="O199">
        <v>8269</v>
      </c>
      <c r="P199">
        <v>11033</v>
      </c>
      <c r="Q199">
        <v>2504</v>
      </c>
      <c r="R199">
        <v>2791</v>
      </c>
      <c r="S199">
        <v>263</v>
      </c>
      <c r="T199">
        <v>9481</v>
      </c>
      <c r="U199">
        <v>1437</v>
      </c>
      <c r="V199">
        <v>518</v>
      </c>
      <c r="W199">
        <v>317</v>
      </c>
      <c r="X199">
        <v>1611</v>
      </c>
      <c r="Y199">
        <v>73</v>
      </c>
      <c r="Z199">
        <v>26076</v>
      </c>
      <c r="AA199">
        <v>13602</v>
      </c>
      <c r="AB199">
        <v>5049</v>
      </c>
      <c r="AC199">
        <v>1921</v>
      </c>
      <c r="AD199">
        <v>32053</v>
      </c>
      <c r="AE199">
        <v>15971</v>
      </c>
      <c r="AF199">
        <v>1909</v>
      </c>
      <c r="AG199">
        <v>39</v>
      </c>
      <c r="AH199">
        <v>17013</v>
      </c>
      <c r="AI199">
        <v>1211</v>
      </c>
      <c r="AJ199">
        <v>28513</v>
      </c>
      <c r="AK199">
        <v>16402</v>
      </c>
      <c r="AL199">
        <v>6707</v>
      </c>
      <c r="AM199">
        <v>971</v>
      </c>
      <c r="AN199">
        <v>21806</v>
      </c>
      <c r="AO199">
        <v>15431</v>
      </c>
      <c r="AP199">
        <v>24181</v>
      </c>
      <c r="AQ199">
        <v>10634</v>
      </c>
      <c r="AR199">
        <v>21345</v>
      </c>
      <c r="AS199">
        <v>6979</v>
      </c>
      <c r="AT199">
        <v>3231</v>
      </c>
      <c r="AU199">
        <v>666</v>
      </c>
      <c r="AV199">
        <v>42295</v>
      </c>
      <c r="AW199">
        <v>16947</v>
      </c>
      <c r="AX199">
        <v>12480</v>
      </c>
      <c r="AY199">
        <v>8017</v>
      </c>
      <c r="AZ199">
        <v>6376</v>
      </c>
      <c r="BA199">
        <v>2739</v>
      </c>
      <c r="BB199">
        <v>4083</v>
      </c>
      <c r="BC199">
        <v>886</v>
      </c>
      <c r="BD199">
        <v>5555</v>
      </c>
      <c r="BE199">
        <v>762</v>
      </c>
      <c r="BF199">
        <v>4891</v>
      </c>
      <c r="BG199">
        <v>2736</v>
      </c>
      <c r="BH199">
        <v>23985</v>
      </c>
      <c r="BI199">
        <v>11898</v>
      </c>
      <c r="BJ199">
        <v>22724</v>
      </c>
      <c r="BK199">
        <v>11178</v>
      </c>
      <c r="BL199">
        <v>1261</v>
      </c>
      <c r="BM199">
        <v>720</v>
      </c>
      <c r="BN199">
        <v>15483</v>
      </c>
      <c r="BO199">
        <v>7162</v>
      </c>
      <c r="BP199">
        <v>8378</v>
      </c>
      <c r="BQ199">
        <v>4706</v>
      </c>
      <c r="BR199">
        <v>5015</v>
      </c>
      <c r="BS199">
        <v>2766</v>
      </c>
      <c r="BT199">
        <v>12673</v>
      </c>
      <c r="BU199">
        <v>2932</v>
      </c>
      <c r="BV199">
        <v>28876</v>
      </c>
      <c r="BW199">
        <v>14634</v>
      </c>
      <c r="BX199">
        <v>3977</v>
      </c>
      <c r="BY199">
        <v>47</v>
      </c>
      <c r="BZ199">
        <v>4469</v>
      </c>
      <c r="CA199">
        <v>558</v>
      </c>
      <c r="CB199">
        <v>8204</v>
      </c>
      <c r="CC199">
        <v>2374</v>
      </c>
      <c r="CD199">
        <v>4359</v>
      </c>
      <c r="CE199">
        <v>2277</v>
      </c>
      <c r="CF199">
        <v>7273</v>
      </c>
      <c r="CG199">
        <v>3952</v>
      </c>
      <c r="CH199">
        <v>6478</v>
      </c>
      <c r="CI199">
        <v>3872</v>
      </c>
      <c r="CJ199">
        <v>5510</v>
      </c>
      <c r="CK199">
        <v>2820</v>
      </c>
      <c r="CL199">
        <v>5256</v>
      </c>
      <c r="CM199">
        <v>1713</v>
      </c>
      <c r="CN199">
        <v>3977</v>
      </c>
      <c r="CO199">
        <v>47</v>
      </c>
      <c r="CP199">
        <v>17613</v>
      </c>
      <c r="CQ199">
        <v>27913</v>
      </c>
      <c r="CR199">
        <v>15055</v>
      </c>
      <c r="CS199">
        <v>15237</v>
      </c>
      <c r="CT199">
        <v>8718</v>
      </c>
      <c r="CU199">
        <v>33370</v>
      </c>
      <c r="CV199">
        <v>23878</v>
      </c>
      <c r="CW199">
        <v>28493</v>
      </c>
      <c r="CX199">
        <v>21928</v>
      </c>
      <c r="CY199">
        <v>1671</v>
      </c>
      <c r="CZ199">
        <v>702</v>
      </c>
      <c r="DA199">
        <v>853</v>
      </c>
      <c r="DB199">
        <v>509</v>
      </c>
      <c r="DC199">
        <v>2353</v>
      </c>
      <c r="DD199">
        <v>739</v>
      </c>
      <c r="DE199">
        <v>36</v>
      </c>
      <c r="DF199">
        <v>7732</v>
      </c>
      <c r="DG199">
        <v>532</v>
      </c>
      <c r="DH199">
        <v>693</v>
      </c>
      <c r="DI199">
        <v>1580</v>
      </c>
      <c r="DJ199">
        <v>1189</v>
      </c>
      <c r="DK199">
        <v>197</v>
      </c>
      <c r="DL199">
        <v>873</v>
      </c>
      <c r="DM199">
        <v>2982</v>
      </c>
      <c r="DN199">
        <v>3768</v>
      </c>
      <c r="DO199">
        <v>2648</v>
      </c>
      <c r="DP199">
        <v>1172</v>
      </c>
      <c r="DQ199">
        <v>854</v>
      </c>
      <c r="DR199">
        <v>241</v>
      </c>
      <c r="DS199">
        <v>198</v>
      </c>
      <c r="DT199">
        <v>1635</v>
      </c>
      <c r="DU199">
        <v>13316</v>
      </c>
      <c r="DV199">
        <v>4805</v>
      </c>
      <c r="DW199">
        <v>1985</v>
      </c>
      <c r="DX199">
        <v>2226</v>
      </c>
      <c r="DY199">
        <v>1168</v>
      </c>
      <c r="DZ199">
        <v>2738</v>
      </c>
      <c r="EA199">
        <v>334</v>
      </c>
      <c r="EB199">
        <v>1060</v>
      </c>
      <c r="EC199">
        <v>3547</v>
      </c>
      <c r="ED199">
        <v>713</v>
      </c>
      <c r="EE199">
        <v>1195</v>
      </c>
      <c r="EF199">
        <v>5599</v>
      </c>
      <c r="EI199">
        <v>16816</v>
      </c>
      <c r="EJ199">
        <v>28650</v>
      </c>
      <c r="EK199">
        <v>535</v>
      </c>
      <c r="EL199">
        <v>1039</v>
      </c>
      <c r="EM199">
        <v>1094</v>
      </c>
      <c r="EN199">
        <v>941</v>
      </c>
      <c r="EO199">
        <v>645</v>
      </c>
      <c r="EP199">
        <v>3726</v>
      </c>
      <c r="EQ199">
        <v>12313</v>
      </c>
      <c r="ER199">
        <v>13316</v>
      </c>
      <c r="ES199">
        <v>1993</v>
      </c>
      <c r="ET199">
        <v>5264</v>
      </c>
      <c r="EU199">
        <v>3680</v>
      </c>
      <c r="EV199">
        <v>1312</v>
      </c>
      <c r="EW199">
        <v>6059</v>
      </c>
      <c r="EX199">
        <v>13316</v>
      </c>
    </row>
    <row r="200" spans="1:154" x14ac:dyDescent="0.2">
      <c r="A200" t="s">
        <v>538</v>
      </c>
      <c r="B200" t="s">
        <v>539</v>
      </c>
      <c r="H200">
        <v>5003705</v>
      </c>
      <c r="I200">
        <v>459841</v>
      </c>
      <c r="J200">
        <v>1120056</v>
      </c>
      <c r="K200">
        <v>186822</v>
      </c>
      <c r="L200">
        <v>772195</v>
      </c>
      <c r="M200">
        <v>136382</v>
      </c>
      <c r="N200">
        <v>2129759</v>
      </c>
      <c r="O200">
        <v>208816</v>
      </c>
      <c r="P200">
        <v>1679432</v>
      </c>
      <c r="Q200">
        <v>59135</v>
      </c>
      <c r="R200">
        <v>3236984</v>
      </c>
      <c r="S200">
        <v>237463</v>
      </c>
      <c r="T200">
        <v>1282169</v>
      </c>
      <c r="U200">
        <v>134717</v>
      </c>
      <c r="V200">
        <v>23198</v>
      </c>
      <c r="W200">
        <v>4709</v>
      </c>
      <c r="X200">
        <v>73817</v>
      </c>
      <c r="Y200">
        <v>7329</v>
      </c>
      <c r="Z200">
        <v>118503</v>
      </c>
      <c r="AA200">
        <v>38315</v>
      </c>
      <c r="AB200">
        <v>265577</v>
      </c>
      <c r="AC200">
        <v>36314</v>
      </c>
      <c r="AD200">
        <v>279472</v>
      </c>
      <c r="AE200">
        <v>74309</v>
      </c>
      <c r="AF200">
        <v>3179306</v>
      </c>
      <c r="AG200">
        <v>226465</v>
      </c>
      <c r="AH200">
        <v>4802698</v>
      </c>
      <c r="AI200">
        <v>396062</v>
      </c>
      <c r="AJ200">
        <v>201007</v>
      </c>
      <c r="AK200">
        <v>63779</v>
      </c>
      <c r="AL200">
        <v>79188</v>
      </c>
      <c r="AM200">
        <v>8282</v>
      </c>
      <c r="AN200">
        <v>121819</v>
      </c>
      <c r="AO200">
        <v>55497</v>
      </c>
      <c r="AP200">
        <v>2411023</v>
      </c>
      <c r="AQ200">
        <v>249886</v>
      </c>
      <c r="AR200">
        <v>2592682</v>
      </c>
      <c r="AS200">
        <v>209955</v>
      </c>
      <c r="AT200">
        <v>824128</v>
      </c>
      <c r="AU200">
        <v>58128</v>
      </c>
      <c r="AV200">
        <v>4179577</v>
      </c>
      <c r="AW200">
        <v>401713</v>
      </c>
      <c r="AX200">
        <v>369820</v>
      </c>
      <c r="AY200">
        <v>80246</v>
      </c>
      <c r="AZ200">
        <v>1004926</v>
      </c>
      <c r="BA200">
        <v>132043</v>
      </c>
      <c r="BB200">
        <v>1000640</v>
      </c>
      <c r="BC200">
        <v>89288</v>
      </c>
      <c r="BD200">
        <v>958232</v>
      </c>
      <c r="BE200">
        <v>33820</v>
      </c>
      <c r="BF200">
        <v>763578</v>
      </c>
      <c r="BG200">
        <v>136369</v>
      </c>
      <c r="BH200">
        <v>2156061</v>
      </c>
      <c r="BI200">
        <v>275375</v>
      </c>
      <c r="BJ200">
        <v>2058021</v>
      </c>
      <c r="BK200">
        <v>235968</v>
      </c>
      <c r="BL200">
        <v>98040</v>
      </c>
      <c r="BM200">
        <v>39407</v>
      </c>
      <c r="BN200">
        <v>1594648</v>
      </c>
      <c r="BO200">
        <v>152996</v>
      </c>
      <c r="BP200">
        <v>623999</v>
      </c>
      <c r="BQ200">
        <v>128901</v>
      </c>
      <c r="BR200">
        <v>700992</v>
      </c>
      <c r="BS200">
        <v>129847</v>
      </c>
      <c r="BT200">
        <v>1202363</v>
      </c>
      <c r="BU200">
        <v>43655</v>
      </c>
      <c r="BV200">
        <v>2919639</v>
      </c>
      <c r="BW200">
        <v>411744</v>
      </c>
      <c r="BX200">
        <v>881703</v>
      </c>
      <c r="BY200">
        <v>4442</v>
      </c>
      <c r="BZ200">
        <v>354728</v>
      </c>
      <c r="CA200">
        <v>10182</v>
      </c>
      <c r="CB200">
        <v>847635</v>
      </c>
      <c r="CC200">
        <v>33473</v>
      </c>
      <c r="CD200">
        <v>467724</v>
      </c>
      <c r="CE200">
        <v>80789</v>
      </c>
      <c r="CF200">
        <v>575308</v>
      </c>
      <c r="CG200">
        <v>101677</v>
      </c>
      <c r="CH200">
        <v>614104</v>
      </c>
      <c r="CI200">
        <v>94237</v>
      </c>
      <c r="CJ200">
        <v>608446</v>
      </c>
      <c r="CK200">
        <v>76453</v>
      </c>
      <c r="CL200">
        <v>654057</v>
      </c>
      <c r="CM200">
        <v>58588</v>
      </c>
      <c r="CN200">
        <v>881703</v>
      </c>
      <c r="CO200">
        <v>4442</v>
      </c>
      <c r="CP200">
        <v>459841</v>
      </c>
      <c r="CQ200">
        <v>4543864</v>
      </c>
      <c r="CR200">
        <v>3340050</v>
      </c>
      <c r="CS200">
        <v>1890071</v>
      </c>
      <c r="CT200">
        <v>4503218</v>
      </c>
      <c r="CU200">
        <v>289812</v>
      </c>
      <c r="CV200">
        <v>115166</v>
      </c>
      <c r="CW200">
        <v>187711</v>
      </c>
      <c r="CX200">
        <v>80254</v>
      </c>
      <c r="CY200">
        <v>39894</v>
      </c>
      <c r="CZ200">
        <v>8693</v>
      </c>
      <c r="DA200">
        <v>44543</v>
      </c>
      <c r="DB200">
        <v>21642</v>
      </c>
      <c r="DC200">
        <v>17664</v>
      </c>
      <c r="DD200">
        <v>4577</v>
      </c>
      <c r="DE200">
        <v>30442</v>
      </c>
      <c r="DF200">
        <v>157222</v>
      </c>
      <c r="DG200">
        <v>317853</v>
      </c>
      <c r="DH200">
        <v>46413</v>
      </c>
      <c r="DI200">
        <v>261448</v>
      </c>
      <c r="DJ200">
        <v>133434</v>
      </c>
      <c r="DK200">
        <v>27401</v>
      </c>
      <c r="DL200">
        <v>127770</v>
      </c>
      <c r="DM200">
        <v>227311</v>
      </c>
      <c r="DN200">
        <v>511346</v>
      </c>
      <c r="DO200">
        <v>181837</v>
      </c>
      <c r="DP200">
        <v>108269</v>
      </c>
      <c r="DQ200">
        <v>125776</v>
      </c>
      <c r="DR200">
        <v>126316</v>
      </c>
      <c r="DS200">
        <v>33193</v>
      </c>
      <c r="DT200">
        <v>273037</v>
      </c>
      <c r="DU200">
        <v>1997247</v>
      </c>
      <c r="DV200">
        <v>920332</v>
      </c>
      <c r="DW200">
        <v>325534</v>
      </c>
      <c r="DX200">
        <v>98781</v>
      </c>
      <c r="DY200">
        <v>35348</v>
      </c>
      <c r="DZ200">
        <v>363947</v>
      </c>
      <c r="EA200">
        <v>20605</v>
      </c>
      <c r="EB200">
        <v>273110</v>
      </c>
      <c r="EC200">
        <v>614187</v>
      </c>
      <c r="ED200">
        <v>120001</v>
      </c>
      <c r="EE200">
        <v>342265</v>
      </c>
      <c r="EF200">
        <v>579585</v>
      </c>
      <c r="EG200">
        <v>4441777</v>
      </c>
      <c r="EH200">
        <v>4996511</v>
      </c>
      <c r="EI200">
        <v>3600101</v>
      </c>
      <c r="EJ200">
        <v>1348057</v>
      </c>
      <c r="EK200">
        <v>76793</v>
      </c>
      <c r="EL200">
        <v>66003</v>
      </c>
      <c r="EM200">
        <v>64163</v>
      </c>
      <c r="EN200">
        <v>58601</v>
      </c>
      <c r="EO200">
        <v>46443</v>
      </c>
      <c r="EP200">
        <v>206715</v>
      </c>
      <c r="EQ200">
        <v>1746990</v>
      </c>
      <c r="ER200">
        <v>1997247</v>
      </c>
      <c r="ES200">
        <v>107590</v>
      </c>
      <c r="ET200">
        <v>630767</v>
      </c>
      <c r="EU200">
        <v>731666</v>
      </c>
      <c r="EV200">
        <v>344354</v>
      </c>
      <c r="EW200">
        <v>1258890</v>
      </c>
      <c r="EX200">
        <v>1997247</v>
      </c>
    </row>
    <row r="201" spans="1:154" x14ac:dyDescent="0.2">
      <c r="A201" t="s">
        <v>540</v>
      </c>
      <c r="B201" t="s">
        <v>539</v>
      </c>
      <c r="H201">
        <v>704290</v>
      </c>
      <c r="I201">
        <v>77711</v>
      </c>
      <c r="J201">
        <v>106292</v>
      </c>
      <c r="K201">
        <v>16137</v>
      </c>
      <c r="L201">
        <v>72486</v>
      </c>
      <c r="M201">
        <v>11578</v>
      </c>
      <c r="N201">
        <v>267375</v>
      </c>
      <c r="O201">
        <v>37834</v>
      </c>
      <c r="P201">
        <v>325991</v>
      </c>
      <c r="Q201">
        <v>23242</v>
      </c>
      <c r="R201">
        <v>418159</v>
      </c>
      <c r="S201">
        <v>33396</v>
      </c>
      <c r="T201">
        <v>18881</v>
      </c>
      <c r="U201">
        <v>2313</v>
      </c>
      <c r="V201">
        <v>97466</v>
      </c>
      <c r="W201">
        <v>19637</v>
      </c>
      <c r="X201">
        <v>46375</v>
      </c>
      <c r="Y201">
        <v>5868</v>
      </c>
      <c r="Z201">
        <v>16323</v>
      </c>
      <c r="AA201">
        <v>2393</v>
      </c>
      <c r="AB201">
        <v>96012</v>
      </c>
      <c r="AC201">
        <v>12755</v>
      </c>
      <c r="AD201">
        <v>49386</v>
      </c>
      <c r="AE201">
        <v>6757</v>
      </c>
      <c r="AF201">
        <v>406232</v>
      </c>
      <c r="AG201">
        <v>32054</v>
      </c>
      <c r="AH201">
        <v>649244</v>
      </c>
      <c r="AI201">
        <v>69972</v>
      </c>
      <c r="AJ201">
        <v>55046</v>
      </c>
      <c r="AK201">
        <v>7739</v>
      </c>
      <c r="AL201">
        <v>33848</v>
      </c>
      <c r="AM201">
        <v>3591</v>
      </c>
      <c r="AN201">
        <v>21198</v>
      </c>
      <c r="AO201">
        <v>4148</v>
      </c>
      <c r="AP201">
        <v>359835</v>
      </c>
      <c r="AQ201">
        <v>43905</v>
      </c>
      <c r="AR201">
        <v>344455</v>
      </c>
      <c r="AS201">
        <v>33806</v>
      </c>
      <c r="AT201">
        <v>96026</v>
      </c>
      <c r="AU201">
        <v>7199</v>
      </c>
      <c r="AV201">
        <v>608264</v>
      </c>
      <c r="AW201">
        <v>70512</v>
      </c>
      <c r="AX201">
        <v>29890</v>
      </c>
      <c r="AY201">
        <v>5566</v>
      </c>
      <c r="AZ201">
        <v>131107</v>
      </c>
      <c r="BA201">
        <v>21883</v>
      </c>
      <c r="BB201">
        <v>150924</v>
      </c>
      <c r="BC201">
        <v>15800</v>
      </c>
      <c r="BD201">
        <v>147421</v>
      </c>
      <c r="BE201">
        <v>7589</v>
      </c>
      <c r="BF201">
        <v>91250</v>
      </c>
      <c r="BG201">
        <v>15742</v>
      </c>
      <c r="BH201">
        <v>327517</v>
      </c>
      <c r="BI201">
        <v>45638</v>
      </c>
      <c r="BJ201">
        <v>308806</v>
      </c>
      <c r="BK201">
        <v>40871</v>
      </c>
      <c r="BL201">
        <v>18711</v>
      </c>
      <c r="BM201">
        <v>4767</v>
      </c>
      <c r="BN201">
        <v>211182</v>
      </c>
      <c r="BO201">
        <v>24686</v>
      </c>
      <c r="BP201">
        <v>130271</v>
      </c>
      <c r="BQ201">
        <v>23832</v>
      </c>
      <c r="BR201">
        <v>77314</v>
      </c>
      <c r="BS201">
        <v>12862</v>
      </c>
      <c r="BT201">
        <v>185406</v>
      </c>
      <c r="BU201">
        <v>14925</v>
      </c>
      <c r="BV201">
        <v>418767</v>
      </c>
      <c r="BW201">
        <v>61380</v>
      </c>
      <c r="BX201">
        <v>100117</v>
      </c>
      <c r="BY201">
        <v>1406</v>
      </c>
      <c r="BZ201">
        <v>56403</v>
      </c>
      <c r="CA201">
        <v>3945</v>
      </c>
      <c r="CB201">
        <v>129003</v>
      </c>
      <c r="CC201">
        <v>10980</v>
      </c>
      <c r="CD201">
        <v>59542</v>
      </c>
      <c r="CE201">
        <v>11948</v>
      </c>
      <c r="CF201">
        <v>93315</v>
      </c>
      <c r="CG201">
        <v>17475</v>
      </c>
      <c r="CH201">
        <v>98548</v>
      </c>
      <c r="CI201">
        <v>13105</v>
      </c>
      <c r="CJ201">
        <v>80516</v>
      </c>
      <c r="CK201">
        <v>9743</v>
      </c>
      <c r="CL201">
        <v>86846</v>
      </c>
      <c r="CM201">
        <v>9109</v>
      </c>
      <c r="CN201">
        <v>100117</v>
      </c>
      <c r="CO201">
        <v>1406</v>
      </c>
      <c r="CP201">
        <v>77711</v>
      </c>
      <c r="CQ201">
        <v>626579</v>
      </c>
      <c r="CR201">
        <v>461577</v>
      </c>
      <c r="CS201">
        <v>264717</v>
      </c>
      <c r="CT201">
        <v>585162</v>
      </c>
      <c r="CU201">
        <v>103908</v>
      </c>
      <c r="CV201">
        <v>28940</v>
      </c>
      <c r="CW201">
        <v>22437</v>
      </c>
      <c r="CX201">
        <v>5926</v>
      </c>
      <c r="CY201">
        <v>14717</v>
      </c>
      <c r="CZ201">
        <v>3273</v>
      </c>
      <c r="DA201">
        <v>38819</v>
      </c>
      <c r="DB201">
        <v>15502</v>
      </c>
      <c r="DC201">
        <v>27935</v>
      </c>
      <c r="DD201">
        <v>4239</v>
      </c>
      <c r="DE201">
        <v>15998</v>
      </c>
      <c r="DF201">
        <v>24177</v>
      </c>
      <c r="DG201">
        <v>13959</v>
      </c>
      <c r="DH201">
        <v>5369</v>
      </c>
      <c r="DI201">
        <v>33637</v>
      </c>
      <c r="DJ201">
        <v>30928</v>
      </c>
      <c r="DK201">
        <v>5141</v>
      </c>
      <c r="DL201">
        <v>13551</v>
      </c>
      <c r="DM201">
        <v>28802</v>
      </c>
      <c r="DN201">
        <v>83061</v>
      </c>
      <c r="DO201">
        <v>28111</v>
      </c>
      <c r="DP201">
        <v>15244</v>
      </c>
      <c r="DQ201">
        <v>40430</v>
      </c>
      <c r="DR201">
        <v>10773</v>
      </c>
      <c r="DS201">
        <v>15150</v>
      </c>
      <c r="DT201">
        <v>27367</v>
      </c>
      <c r="DU201">
        <v>270533</v>
      </c>
      <c r="DV201">
        <v>130414</v>
      </c>
      <c r="DW201">
        <v>53341</v>
      </c>
      <c r="DX201">
        <v>23608</v>
      </c>
      <c r="DY201">
        <v>8142</v>
      </c>
      <c r="DZ201">
        <v>56133</v>
      </c>
      <c r="EA201">
        <v>4333</v>
      </c>
      <c r="EB201">
        <v>41041</v>
      </c>
      <c r="EC201">
        <v>60378</v>
      </c>
      <c r="ED201">
        <v>10931</v>
      </c>
      <c r="EE201">
        <v>35815</v>
      </c>
      <c r="EF201">
        <v>85556</v>
      </c>
      <c r="EG201">
        <v>620983</v>
      </c>
      <c r="EH201">
        <v>728884</v>
      </c>
      <c r="EI201">
        <v>495381</v>
      </c>
      <c r="EJ201">
        <v>209556</v>
      </c>
      <c r="EK201">
        <v>12950</v>
      </c>
      <c r="EL201">
        <v>11348</v>
      </c>
      <c r="EM201">
        <v>11243</v>
      </c>
      <c r="EN201">
        <v>9387</v>
      </c>
      <c r="EO201">
        <v>7774</v>
      </c>
      <c r="EP201">
        <v>28455</v>
      </c>
      <c r="EQ201">
        <v>248680</v>
      </c>
      <c r="ER201">
        <v>270533</v>
      </c>
      <c r="ES201">
        <v>24445</v>
      </c>
      <c r="ET201">
        <v>84535</v>
      </c>
      <c r="EU201">
        <v>98495</v>
      </c>
      <c r="EV201">
        <v>41512</v>
      </c>
      <c r="EW201">
        <v>161553</v>
      </c>
      <c r="EX201">
        <v>270533</v>
      </c>
    </row>
    <row r="202" spans="1:154" x14ac:dyDescent="0.2">
      <c r="A202" t="s">
        <v>541</v>
      </c>
      <c r="B202" t="s">
        <v>539</v>
      </c>
      <c r="H202">
        <v>7267843</v>
      </c>
      <c r="I202">
        <v>763416</v>
      </c>
      <c r="J202">
        <v>1319503</v>
      </c>
      <c r="K202">
        <v>203121</v>
      </c>
      <c r="L202">
        <v>901123</v>
      </c>
      <c r="M202">
        <v>139119</v>
      </c>
      <c r="N202">
        <v>3049454</v>
      </c>
      <c r="O202">
        <v>403039</v>
      </c>
      <c r="P202">
        <v>2831331</v>
      </c>
      <c r="Q202">
        <v>149694</v>
      </c>
      <c r="R202">
        <v>4294094</v>
      </c>
      <c r="S202">
        <v>289277</v>
      </c>
      <c r="T202">
        <v>325939</v>
      </c>
      <c r="U202">
        <v>36063</v>
      </c>
      <c r="V202">
        <v>287267</v>
      </c>
      <c r="W202">
        <v>60640</v>
      </c>
      <c r="X202">
        <v>262312</v>
      </c>
      <c r="Y202">
        <v>16184</v>
      </c>
      <c r="Z202">
        <v>655484</v>
      </c>
      <c r="AA202">
        <v>124786</v>
      </c>
      <c r="AB202">
        <v>1429130</v>
      </c>
      <c r="AC202">
        <v>234309</v>
      </c>
      <c r="AD202">
        <v>2280794</v>
      </c>
      <c r="AE202">
        <v>402378</v>
      </c>
      <c r="AF202">
        <v>3826800</v>
      </c>
      <c r="AG202">
        <v>231388</v>
      </c>
      <c r="AH202">
        <v>6318862</v>
      </c>
      <c r="AI202">
        <v>539653</v>
      </c>
      <c r="AJ202">
        <v>948981</v>
      </c>
      <c r="AK202">
        <v>223763</v>
      </c>
      <c r="AL202">
        <v>460509</v>
      </c>
      <c r="AM202">
        <v>48162</v>
      </c>
      <c r="AN202">
        <v>488472</v>
      </c>
      <c r="AO202">
        <v>175601</v>
      </c>
      <c r="AP202">
        <v>3595061</v>
      </c>
      <c r="AQ202">
        <v>415017</v>
      </c>
      <c r="AR202">
        <v>3672782</v>
      </c>
      <c r="AS202">
        <v>348399</v>
      </c>
      <c r="AT202">
        <v>1001900</v>
      </c>
      <c r="AU202">
        <v>62035</v>
      </c>
      <c r="AV202">
        <v>6265943</v>
      </c>
      <c r="AW202">
        <v>701381</v>
      </c>
      <c r="AX202">
        <v>512527</v>
      </c>
      <c r="AY202">
        <v>124123</v>
      </c>
      <c r="AZ202">
        <v>1135173</v>
      </c>
      <c r="BA202">
        <v>160019</v>
      </c>
      <c r="BB202">
        <v>1593045</v>
      </c>
      <c r="BC202">
        <v>135465</v>
      </c>
      <c r="BD202">
        <v>1652295</v>
      </c>
      <c r="BE202">
        <v>72917</v>
      </c>
      <c r="BF202">
        <v>920293</v>
      </c>
      <c r="BG202">
        <v>159175</v>
      </c>
      <c r="BH202">
        <v>3276106</v>
      </c>
      <c r="BI202">
        <v>441756</v>
      </c>
      <c r="BJ202">
        <v>3117831</v>
      </c>
      <c r="BK202">
        <v>403358</v>
      </c>
      <c r="BL202">
        <v>158275</v>
      </c>
      <c r="BM202">
        <v>38398</v>
      </c>
      <c r="BN202">
        <v>2358936</v>
      </c>
      <c r="BO202">
        <v>277720</v>
      </c>
      <c r="BP202">
        <v>987844</v>
      </c>
      <c r="BQ202">
        <v>173126</v>
      </c>
      <c r="BR202">
        <v>849619</v>
      </c>
      <c r="BS202">
        <v>150085</v>
      </c>
      <c r="BT202">
        <v>1693940</v>
      </c>
      <c r="BU202">
        <v>149489</v>
      </c>
      <c r="BV202">
        <v>4196399</v>
      </c>
      <c r="BW202">
        <v>600931</v>
      </c>
      <c r="BX202">
        <v>1377504</v>
      </c>
      <c r="BY202">
        <v>12996</v>
      </c>
      <c r="BZ202">
        <v>481637</v>
      </c>
      <c r="CA202">
        <v>36003</v>
      </c>
      <c r="CB202">
        <v>1212303</v>
      </c>
      <c r="CC202">
        <v>113486</v>
      </c>
      <c r="CD202">
        <v>680863</v>
      </c>
      <c r="CE202">
        <v>121403</v>
      </c>
      <c r="CF202">
        <v>889406</v>
      </c>
      <c r="CG202">
        <v>149295</v>
      </c>
      <c r="CH202">
        <v>909566</v>
      </c>
      <c r="CI202">
        <v>129553</v>
      </c>
      <c r="CJ202">
        <v>843160</v>
      </c>
      <c r="CK202">
        <v>113371</v>
      </c>
      <c r="CL202">
        <v>873404</v>
      </c>
      <c r="CM202">
        <v>87309</v>
      </c>
      <c r="CN202">
        <v>1377504</v>
      </c>
      <c r="CO202">
        <v>12996</v>
      </c>
      <c r="CP202">
        <v>763416</v>
      </c>
      <c r="CQ202">
        <v>6504427</v>
      </c>
      <c r="CR202">
        <v>4645334</v>
      </c>
      <c r="CS202">
        <v>2775211</v>
      </c>
      <c r="CT202">
        <v>5184054</v>
      </c>
      <c r="CU202">
        <v>1797266</v>
      </c>
      <c r="CV202">
        <v>561620</v>
      </c>
      <c r="CW202">
        <v>1344168</v>
      </c>
      <c r="CX202">
        <v>436583</v>
      </c>
      <c r="CY202">
        <v>141643</v>
      </c>
      <c r="CZ202">
        <v>29897</v>
      </c>
      <c r="DA202">
        <v>150911</v>
      </c>
      <c r="DB202">
        <v>55331</v>
      </c>
      <c r="DC202">
        <v>160544</v>
      </c>
      <c r="DD202">
        <v>39809</v>
      </c>
      <c r="DE202">
        <v>42419</v>
      </c>
      <c r="DF202">
        <v>266252</v>
      </c>
      <c r="DG202">
        <v>257902</v>
      </c>
      <c r="DH202">
        <v>67316</v>
      </c>
      <c r="DI202">
        <v>403077</v>
      </c>
      <c r="DJ202">
        <v>197865</v>
      </c>
      <c r="DK202">
        <v>54419</v>
      </c>
      <c r="DL202">
        <v>300401</v>
      </c>
      <c r="DM202">
        <v>428527</v>
      </c>
      <c r="DN202">
        <v>755669</v>
      </c>
      <c r="DO202">
        <v>326553</v>
      </c>
      <c r="DP202">
        <v>152908</v>
      </c>
      <c r="DQ202">
        <v>162293</v>
      </c>
      <c r="DR202">
        <v>115207</v>
      </c>
      <c r="DS202">
        <v>63107</v>
      </c>
      <c r="DT202">
        <v>295740</v>
      </c>
      <c r="DU202">
        <v>2856081</v>
      </c>
      <c r="DV202">
        <v>1334773</v>
      </c>
      <c r="DW202">
        <v>477403</v>
      </c>
      <c r="DX202">
        <v>240785</v>
      </c>
      <c r="DY202">
        <v>77364</v>
      </c>
      <c r="DZ202">
        <v>532987</v>
      </c>
      <c r="EA202">
        <v>38148</v>
      </c>
      <c r="EB202">
        <v>364955</v>
      </c>
      <c r="EC202">
        <v>747536</v>
      </c>
      <c r="ED202">
        <v>126616</v>
      </c>
      <c r="EE202">
        <v>421256</v>
      </c>
      <c r="EF202">
        <v>820269</v>
      </c>
      <c r="EG202">
        <v>6263901</v>
      </c>
      <c r="EH202">
        <v>7187483</v>
      </c>
      <c r="EI202">
        <v>4994964</v>
      </c>
      <c r="EJ202">
        <v>2222452</v>
      </c>
      <c r="EK202">
        <v>102629</v>
      </c>
      <c r="EL202">
        <v>102993</v>
      </c>
      <c r="EM202">
        <v>114501</v>
      </c>
      <c r="EN202">
        <v>102473</v>
      </c>
      <c r="EO202">
        <v>80518</v>
      </c>
      <c r="EP202">
        <v>366834</v>
      </c>
      <c r="EQ202">
        <v>2614704</v>
      </c>
      <c r="ER202">
        <v>2856081</v>
      </c>
      <c r="ES202">
        <v>153437</v>
      </c>
      <c r="ET202">
        <v>982821</v>
      </c>
      <c r="EU202">
        <v>1074985</v>
      </c>
      <c r="EV202">
        <v>424469</v>
      </c>
      <c r="EW202">
        <v>1719823</v>
      </c>
      <c r="EX202">
        <v>2856081</v>
      </c>
    </row>
    <row r="203" spans="1:154" x14ac:dyDescent="0.2">
      <c r="A203" t="s">
        <v>542</v>
      </c>
      <c r="B203" t="s">
        <v>539</v>
      </c>
      <c r="H203">
        <v>2995497</v>
      </c>
      <c r="I203">
        <v>269851</v>
      </c>
      <c r="J203">
        <v>708858</v>
      </c>
      <c r="K203">
        <v>94369</v>
      </c>
      <c r="L203">
        <v>473762</v>
      </c>
      <c r="M203">
        <v>60633</v>
      </c>
      <c r="N203">
        <v>1356151</v>
      </c>
      <c r="O203">
        <v>136702</v>
      </c>
      <c r="P203">
        <v>892200</v>
      </c>
      <c r="Q203">
        <v>35778</v>
      </c>
      <c r="R203">
        <v>2075038</v>
      </c>
      <c r="S203">
        <v>145466</v>
      </c>
      <c r="T203">
        <v>433820</v>
      </c>
      <c r="U203">
        <v>36555</v>
      </c>
      <c r="V203">
        <v>16752</v>
      </c>
      <c r="W203">
        <v>2955</v>
      </c>
      <c r="X203">
        <v>49389</v>
      </c>
      <c r="Y203">
        <v>4209</v>
      </c>
      <c r="Z203">
        <v>96917</v>
      </c>
      <c r="AA203">
        <v>24789</v>
      </c>
      <c r="AB203">
        <v>311523</v>
      </c>
      <c r="AC203">
        <v>50765</v>
      </c>
      <c r="AD203">
        <v>272993</v>
      </c>
      <c r="AE203">
        <v>70998</v>
      </c>
      <c r="AF203">
        <v>2022164</v>
      </c>
      <c r="AG203">
        <v>134507</v>
      </c>
      <c r="AH203">
        <v>2830946</v>
      </c>
      <c r="AI203">
        <v>212940</v>
      </c>
      <c r="AJ203">
        <v>164551</v>
      </c>
      <c r="AK203">
        <v>56911</v>
      </c>
      <c r="AL203">
        <v>56519</v>
      </c>
      <c r="AM203">
        <v>6733</v>
      </c>
      <c r="AN203">
        <v>108032</v>
      </c>
      <c r="AO203">
        <v>50178</v>
      </c>
      <c r="AP203">
        <v>1467285</v>
      </c>
      <c r="AQ203">
        <v>150402</v>
      </c>
      <c r="AR203">
        <v>1528212</v>
      </c>
      <c r="AS203">
        <v>119449</v>
      </c>
      <c r="AT203">
        <v>538748</v>
      </c>
      <c r="AU203">
        <v>27497</v>
      </c>
      <c r="AV203">
        <v>2456749</v>
      </c>
      <c r="AW203">
        <v>242354</v>
      </c>
      <c r="AX203">
        <v>220734</v>
      </c>
      <c r="AY203">
        <v>42947</v>
      </c>
      <c r="AZ203">
        <v>665185</v>
      </c>
      <c r="BA203">
        <v>75335</v>
      </c>
      <c r="BB203">
        <v>572865</v>
      </c>
      <c r="BC203">
        <v>42866</v>
      </c>
      <c r="BD203">
        <v>513428</v>
      </c>
      <c r="BE203">
        <v>18626</v>
      </c>
      <c r="BF203">
        <v>440397</v>
      </c>
      <c r="BG203">
        <v>60997</v>
      </c>
      <c r="BH203">
        <v>1288661</v>
      </c>
      <c r="BI203">
        <v>161179</v>
      </c>
      <c r="BJ203">
        <v>1227477</v>
      </c>
      <c r="BK203">
        <v>143314</v>
      </c>
      <c r="BL203">
        <v>61184</v>
      </c>
      <c r="BM203">
        <v>17865</v>
      </c>
      <c r="BN203">
        <v>959145</v>
      </c>
      <c r="BO203">
        <v>102172</v>
      </c>
      <c r="BP203">
        <v>361303</v>
      </c>
      <c r="BQ203">
        <v>63124</v>
      </c>
      <c r="BR203">
        <v>408610</v>
      </c>
      <c r="BS203">
        <v>56880</v>
      </c>
      <c r="BT203">
        <v>745958</v>
      </c>
      <c r="BU203">
        <v>45094</v>
      </c>
      <c r="BV203">
        <v>1729058</v>
      </c>
      <c r="BW203">
        <v>222176</v>
      </c>
      <c r="BX203">
        <v>520481</v>
      </c>
      <c r="BY203">
        <v>2581</v>
      </c>
      <c r="BZ203">
        <v>218321</v>
      </c>
      <c r="CA203">
        <v>11889</v>
      </c>
      <c r="CB203">
        <v>527637</v>
      </c>
      <c r="CC203">
        <v>33205</v>
      </c>
      <c r="CD203">
        <v>277327</v>
      </c>
      <c r="CE203">
        <v>44983</v>
      </c>
      <c r="CF203">
        <v>345866</v>
      </c>
      <c r="CG203">
        <v>54831</v>
      </c>
      <c r="CH203">
        <v>377254</v>
      </c>
      <c r="CI203">
        <v>52732</v>
      </c>
      <c r="CJ203">
        <v>353273</v>
      </c>
      <c r="CK203">
        <v>41287</v>
      </c>
      <c r="CL203">
        <v>375338</v>
      </c>
      <c r="CM203">
        <v>28343</v>
      </c>
      <c r="CN203">
        <v>520481</v>
      </c>
      <c r="CO203">
        <v>2581</v>
      </c>
      <c r="CP203">
        <v>269851</v>
      </c>
      <c r="CQ203">
        <v>2725646</v>
      </c>
      <c r="CR203">
        <v>1783942</v>
      </c>
      <c r="CS203">
        <v>1313927</v>
      </c>
      <c r="CT203">
        <v>2630451</v>
      </c>
      <c r="CU203">
        <v>238660</v>
      </c>
      <c r="CV203">
        <v>98201</v>
      </c>
      <c r="CW203">
        <v>176128</v>
      </c>
      <c r="CX203">
        <v>76692</v>
      </c>
      <c r="CY203">
        <v>22025</v>
      </c>
      <c r="CZ203">
        <v>4062</v>
      </c>
      <c r="DA203">
        <v>35868</v>
      </c>
      <c r="DB203">
        <v>16402</v>
      </c>
      <c r="DC203">
        <v>4639</v>
      </c>
      <c r="DD203">
        <v>1045</v>
      </c>
      <c r="DE203">
        <v>30590</v>
      </c>
      <c r="DF203">
        <v>97750</v>
      </c>
      <c r="DG203">
        <v>170656</v>
      </c>
      <c r="DH203">
        <v>28932</v>
      </c>
      <c r="DI203">
        <v>177249</v>
      </c>
      <c r="DJ203">
        <v>83588</v>
      </c>
      <c r="DK203">
        <v>15536</v>
      </c>
      <c r="DL203">
        <v>73401</v>
      </c>
      <c r="DM203">
        <v>110767</v>
      </c>
      <c r="DN203">
        <v>321754</v>
      </c>
      <c r="DO203">
        <v>105479</v>
      </c>
      <c r="DP203">
        <v>66617</v>
      </c>
      <c r="DQ203">
        <v>59295</v>
      </c>
      <c r="DR203">
        <v>75900</v>
      </c>
      <c r="DS203">
        <v>20933</v>
      </c>
      <c r="DT203">
        <v>122592</v>
      </c>
      <c r="DU203">
        <v>1205987</v>
      </c>
      <c r="DV203">
        <v>566646</v>
      </c>
      <c r="DW203">
        <v>213116</v>
      </c>
      <c r="DX203">
        <v>72252</v>
      </c>
      <c r="DY203">
        <v>26322</v>
      </c>
      <c r="DZ203">
        <v>224669</v>
      </c>
      <c r="EA203">
        <v>16104</v>
      </c>
      <c r="EB203">
        <v>165673</v>
      </c>
      <c r="EC203">
        <v>342420</v>
      </c>
      <c r="ED203">
        <v>67651</v>
      </c>
      <c r="EE203">
        <v>194327</v>
      </c>
      <c r="EF203">
        <v>368470</v>
      </c>
      <c r="EG203">
        <v>2633707</v>
      </c>
      <c r="EH203">
        <v>2993274</v>
      </c>
      <c r="EI203">
        <v>2037211</v>
      </c>
      <c r="EJ203">
        <v>929363</v>
      </c>
      <c r="EK203">
        <v>58719</v>
      </c>
      <c r="EL203">
        <v>51046</v>
      </c>
      <c r="EM203">
        <v>47794</v>
      </c>
      <c r="EN203">
        <v>39139</v>
      </c>
      <c r="EO203">
        <v>31692</v>
      </c>
      <c r="EP203">
        <v>127761</v>
      </c>
      <c r="EQ203">
        <v>1045906</v>
      </c>
      <c r="ER203">
        <v>1205987</v>
      </c>
      <c r="ES203">
        <v>70570</v>
      </c>
      <c r="ET203">
        <v>399940</v>
      </c>
      <c r="EU203">
        <v>455606</v>
      </c>
      <c r="EV203">
        <v>189048</v>
      </c>
      <c r="EW203">
        <v>735477</v>
      </c>
      <c r="EX203">
        <v>1205987</v>
      </c>
    </row>
    <row r="204" spans="1:154" x14ac:dyDescent="0.2">
      <c r="A204" t="s">
        <v>543</v>
      </c>
      <c r="B204" t="s">
        <v>539</v>
      </c>
      <c r="H204">
        <v>38818413</v>
      </c>
      <c r="I204">
        <v>2557944</v>
      </c>
      <c r="J204">
        <v>6797728</v>
      </c>
      <c r="K204">
        <v>696122</v>
      </c>
      <c r="L204">
        <v>4629969</v>
      </c>
      <c r="M204">
        <v>486286</v>
      </c>
      <c r="N204">
        <v>14246109</v>
      </c>
      <c r="O204">
        <v>1297384</v>
      </c>
      <c r="P204">
        <v>17426820</v>
      </c>
      <c r="Q204">
        <v>547002</v>
      </c>
      <c r="R204">
        <v>15394852</v>
      </c>
      <c r="S204">
        <v>620216</v>
      </c>
      <c r="T204">
        <v>2055877</v>
      </c>
      <c r="U204">
        <v>112523</v>
      </c>
      <c r="V204">
        <v>491926</v>
      </c>
      <c r="W204">
        <v>56965</v>
      </c>
      <c r="X204">
        <v>6070932</v>
      </c>
      <c r="Y204">
        <v>230220</v>
      </c>
      <c r="Z204">
        <v>7192035</v>
      </c>
      <c r="AA204">
        <v>911739</v>
      </c>
      <c r="AB204">
        <v>7467089</v>
      </c>
      <c r="AC204">
        <v>615915</v>
      </c>
      <c r="AD204">
        <v>15625137</v>
      </c>
      <c r="AE204">
        <v>1685676</v>
      </c>
      <c r="AF204">
        <v>13083792</v>
      </c>
      <c r="AG204">
        <v>434257</v>
      </c>
      <c r="AH204">
        <v>28288113</v>
      </c>
      <c r="AI204">
        <v>1303176</v>
      </c>
      <c r="AJ204">
        <v>10530300</v>
      </c>
      <c r="AK204">
        <v>1254768</v>
      </c>
      <c r="AL204">
        <v>5719552</v>
      </c>
      <c r="AM204">
        <v>263446</v>
      </c>
      <c r="AN204">
        <v>4810748</v>
      </c>
      <c r="AO204">
        <v>991322</v>
      </c>
      <c r="AP204">
        <v>19262121</v>
      </c>
      <c r="AQ204">
        <v>1465817</v>
      </c>
      <c r="AR204">
        <v>19556292</v>
      </c>
      <c r="AS204">
        <v>1092127</v>
      </c>
      <c r="AT204">
        <v>4497552</v>
      </c>
      <c r="AU204">
        <v>174744</v>
      </c>
      <c r="AV204">
        <v>34320861</v>
      </c>
      <c r="AW204">
        <v>2383200</v>
      </c>
      <c r="AX204">
        <v>4008550</v>
      </c>
      <c r="AY204">
        <v>673584</v>
      </c>
      <c r="AZ204">
        <v>5303156</v>
      </c>
      <c r="BA204">
        <v>536357</v>
      </c>
      <c r="BB204">
        <v>7070280</v>
      </c>
      <c r="BC204">
        <v>404957</v>
      </c>
      <c r="BD204">
        <v>9773067</v>
      </c>
      <c r="BE204">
        <v>294006</v>
      </c>
      <c r="BF204">
        <v>5120969</v>
      </c>
      <c r="BG204">
        <v>574795</v>
      </c>
      <c r="BH204">
        <v>18473507</v>
      </c>
      <c r="BI204">
        <v>1619900</v>
      </c>
      <c r="BJ204">
        <v>17289165</v>
      </c>
      <c r="BK204">
        <v>1421475</v>
      </c>
      <c r="BL204">
        <v>1184342</v>
      </c>
      <c r="BM204">
        <v>198425</v>
      </c>
      <c r="BN204">
        <v>12464335</v>
      </c>
      <c r="BO204">
        <v>906110</v>
      </c>
      <c r="BP204">
        <v>6209415</v>
      </c>
      <c r="BQ204">
        <v>720976</v>
      </c>
      <c r="BR204">
        <v>4920726</v>
      </c>
      <c r="BS204">
        <v>567609</v>
      </c>
      <c r="BT204">
        <v>9165578</v>
      </c>
      <c r="BU204">
        <v>296881</v>
      </c>
      <c r="BV204">
        <v>23594476</v>
      </c>
      <c r="BW204">
        <v>2194695</v>
      </c>
      <c r="BX204">
        <v>6058359</v>
      </c>
      <c r="BY204">
        <v>66368</v>
      </c>
      <c r="BZ204">
        <v>2612117</v>
      </c>
      <c r="CA204">
        <v>67102</v>
      </c>
      <c r="CB204">
        <v>6553461</v>
      </c>
      <c r="CC204">
        <v>229779</v>
      </c>
      <c r="CD204">
        <v>3497782</v>
      </c>
      <c r="CE204">
        <v>352159</v>
      </c>
      <c r="CF204">
        <v>5145821</v>
      </c>
      <c r="CG204">
        <v>555933</v>
      </c>
      <c r="CH204">
        <v>5380590</v>
      </c>
      <c r="CI204">
        <v>526032</v>
      </c>
      <c r="CJ204">
        <v>4862819</v>
      </c>
      <c r="CK204">
        <v>455690</v>
      </c>
      <c r="CL204">
        <v>4707464</v>
      </c>
      <c r="CM204">
        <v>304881</v>
      </c>
      <c r="CN204">
        <v>6058359</v>
      </c>
      <c r="CO204">
        <v>66368</v>
      </c>
      <c r="CP204">
        <v>2557944</v>
      </c>
      <c r="CQ204">
        <v>36260469</v>
      </c>
      <c r="CR204">
        <v>24728919</v>
      </c>
      <c r="CS204">
        <v>15418423</v>
      </c>
      <c r="CT204">
        <v>20642638</v>
      </c>
      <c r="CU204">
        <v>16478816</v>
      </c>
      <c r="CV204">
        <v>6499255</v>
      </c>
      <c r="CW204">
        <v>10513931</v>
      </c>
      <c r="CX204">
        <v>4107223</v>
      </c>
      <c r="CY204">
        <v>1816789</v>
      </c>
      <c r="CZ204">
        <v>540231</v>
      </c>
      <c r="DA204">
        <v>3716101</v>
      </c>
      <c r="DB204">
        <v>1716496</v>
      </c>
      <c r="DC204">
        <v>431995</v>
      </c>
      <c r="DD204">
        <v>135305</v>
      </c>
      <c r="DE204">
        <v>381444</v>
      </c>
      <c r="DF204">
        <v>1245075</v>
      </c>
      <c r="DG204">
        <v>1654763</v>
      </c>
      <c r="DH204">
        <v>439604</v>
      </c>
      <c r="DI204">
        <v>1883646</v>
      </c>
      <c r="DJ204">
        <v>1127901</v>
      </c>
      <c r="DK204">
        <v>543720</v>
      </c>
      <c r="DL204">
        <v>1049986</v>
      </c>
      <c r="DM204">
        <v>2719302</v>
      </c>
      <c r="DN204">
        <v>4137693</v>
      </c>
      <c r="DO204">
        <v>1769703</v>
      </c>
      <c r="DP204">
        <v>899628</v>
      </c>
      <c r="DQ204">
        <v>890433</v>
      </c>
      <c r="DR204">
        <v>799159</v>
      </c>
      <c r="DS204">
        <v>547186</v>
      </c>
      <c r="DT204">
        <v>1682521</v>
      </c>
      <c r="DU204">
        <v>13548091</v>
      </c>
      <c r="DV204">
        <v>6557184</v>
      </c>
      <c r="DW204">
        <v>2703186</v>
      </c>
      <c r="DX204">
        <v>1039781</v>
      </c>
      <c r="DY204">
        <v>359970</v>
      </c>
      <c r="DZ204">
        <v>2396311</v>
      </c>
      <c r="EA204">
        <v>168186</v>
      </c>
      <c r="EB204">
        <v>1493062</v>
      </c>
      <c r="EC204">
        <v>3554815</v>
      </c>
      <c r="ED204">
        <v>603999</v>
      </c>
      <c r="EE204">
        <v>1796245</v>
      </c>
      <c r="EF204">
        <v>4389339</v>
      </c>
      <c r="EG204">
        <v>34688401</v>
      </c>
      <c r="EH204">
        <v>38934488</v>
      </c>
      <c r="EI204">
        <v>22323361</v>
      </c>
      <c r="EJ204">
        <v>16095850</v>
      </c>
      <c r="EK204">
        <v>589371</v>
      </c>
      <c r="EL204">
        <v>631639</v>
      </c>
      <c r="EM204">
        <v>678848</v>
      </c>
      <c r="EN204">
        <v>635448</v>
      </c>
      <c r="EO204">
        <v>530360</v>
      </c>
      <c r="EP204">
        <v>2607959</v>
      </c>
      <c r="EQ204">
        <v>12661798</v>
      </c>
      <c r="ER204">
        <v>13548091</v>
      </c>
      <c r="ES204">
        <v>959291</v>
      </c>
      <c r="ET204">
        <v>4165928</v>
      </c>
      <c r="EU204">
        <v>4920828</v>
      </c>
      <c r="EV204">
        <v>2178472</v>
      </c>
      <c r="EW204">
        <v>8422872</v>
      </c>
      <c r="EX204">
        <v>13548091</v>
      </c>
    </row>
    <row r="205" spans="1:154" x14ac:dyDescent="0.2">
      <c r="A205" t="s">
        <v>544</v>
      </c>
      <c r="B205" t="s">
        <v>539</v>
      </c>
      <c r="H205">
        <v>5764348</v>
      </c>
      <c r="I205">
        <v>446581</v>
      </c>
      <c r="J205">
        <v>785337</v>
      </c>
      <c r="K205">
        <v>101764</v>
      </c>
      <c r="L205">
        <v>540898</v>
      </c>
      <c r="M205">
        <v>68517</v>
      </c>
      <c r="N205">
        <v>2061707</v>
      </c>
      <c r="O205">
        <v>231402</v>
      </c>
      <c r="P205">
        <v>2864000</v>
      </c>
      <c r="Q205">
        <v>111658</v>
      </c>
      <c r="R205">
        <v>4068843</v>
      </c>
      <c r="S205">
        <v>220219</v>
      </c>
      <c r="T205">
        <v>226318</v>
      </c>
      <c r="U205">
        <v>20699</v>
      </c>
      <c r="V205">
        <v>59600</v>
      </c>
      <c r="W205">
        <v>8433</v>
      </c>
      <c r="X205">
        <v>189805</v>
      </c>
      <c r="Y205">
        <v>14076</v>
      </c>
      <c r="Z205">
        <v>351804</v>
      </c>
      <c r="AA205">
        <v>69003</v>
      </c>
      <c r="AB205">
        <v>859500</v>
      </c>
      <c r="AC205">
        <v>113466</v>
      </c>
      <c r="AD205">
        <v>1299320</v>
      </c>
      <c r="AE205">
        <v>205975</v>
      </c>
      <c r="AF205">
        <v>3740841</v>
      </c>
      <c r="AG205">
        <v>185658</v>
      </c>
      <c r="AH205">
        <v>5193878</v>
      </c>
      <c r="AI205">
        <v>304930</v>
      </c>
      <c r="AJ205">
        <v>570470</v>
      </c>
      <c r="AK205">
        <v>141651</v>
      </c>
      <c r="AL205">
        <v>270611</v>
      </c>
      <c r="AM205">
        <v>27705</v>
      </c>
      <c r="AN205">
        <v>299859</v>
      </c>
      <c r="AO205">
        <v>113946</v>
      </c>
      <c r="AP205">
        <v>2893576</v>
      </c>
      <c r="AQ205">
        <v>253452</v>
      </c>
      <c r="AR205">
        <v>2870772</v>
      </c>
      <c r="AS205">
        <v>193129</v>
      </c>
      <c r="AT205">
        <v>659969</v>
      </c>
      <c r="AU205">
        <v>32872</v>
      </c>
      <c r="AV205">
        <v>5104379</v>
      </c>
      <c r="AW205">
        <v>413709</v>
      </c>
      <c r="AX205">
        <v>277501</v>
      </c>
      <c r="AY205">
        <v>75779</v>
      </c>
      <c r="AZ205">
        <v>760940</v>
      </c>
      <c r="BA205">
        <v>93555</v>
      </c>
      <c r="BB205">
        <v>1080242</v>
      </c>
      <c r="BC205">
        <v>84616</v>
      </c>
      <c r="BD205">
        <v>1819273</v>
      </c>
      <c r="BE205">
        <v>65766</v>
      </c>
      <c r="BF205">
        <v>612599</v>
      </c>
      <c r="BG205">
        <v>79534</v>
      </c>
      <c r="BH205">
        <v>2951969</v>
      </c>
      <c r="BI205">
        <v>293184</v>
      </c>
      <c r="BJ205">
        <v>2823153</v>
      </c>
      <c r="BK205">
        <v>265808</v>
      </c>
      <c r="BL205">
        <v>128816</v>
      </c>
      <c r="BM205">
        <v>27376</v>
      </c>
      <c r="BN205">
        <v>2110674</v>
      </c>
      <c r="BO205">
        <v>177375</v>
      </c>
      <c r="BP205">
        <v>924393</v>
      </c>
      <c r="BQ205">
        <v>125245</v>
      </c>
      <c r="BR205">
        <v>529501</v>
      </c>
      <c r="BS205">
        <v>70098</v>
      </c>
      <c r="BT205">
        <v>1304733</v>
      </c>
      <c r="BU205">
        <v>67354</v>
      </c>
      <c r="BV205">
        <v>3564568</v>
      </c>
      <c r="BW205">
        <v>372718</v>
      </c>
      <c r="BX205">
        <v>895047</v>
      </c>
      <c r="BY205">
        <v>6509</v>
      </c>
      <c r="BZ205">
        <v>377327</v>
      </c>
      <c r="CA205">
        <v>14972</v>
      </c>
      <c r="CB205">
        <v>927406</v>
      </c>
      <c r="CC205">
        <v>52382</v>
      </c>
      <c r="CD205">
        <v>521659</v>
      </c>
      <c r="CE205">
        <v>59511</v>
      </c>
      <c r="CF205">
        <v>812494</v>
      </c>
      <c r="CG205">
        <v>103175</v>
      </c>
      <c r="CH205">
        <v>838976</v>
      </c>
      <c r="CI205">
        <v>93505</v>
      </c>
      <c r="CJ205">
        <v>705993</v>
      </c>
      <c r="CK205">
        <v>68208</v>
      </c>
      <c r="CL205">
        <v>685446</v>
      </c>
      <c r="CM205">
        <v>48319</v>
      </c>
      <c r="CN205">
        <v>895047</v>
      </c>
      <c r="CO205">
        <v>6509</v>
      </c>
      <c r="CP205">
        <v>446581</v>
      </c>
      <c r="CQ205">
        <v>5317767</v>
      </c>
      <c r="CR205">
        <v>4057402</v>
      </c>
      <c r="CS205">
        <v>1898437</v>
      </c>
      <c r="CT205">
        <v>4650283</v>
      </c>
      <c r="CU205">
        <v>899275</v>
      </c>
      <c r="CV205">
        <v>309938</v>
      </c>
      <c r="CW205">
        <v>613290</v>
      </c>
      <c r="CX205">
        <v>218947</v>
      </c>
      <c r="CY205">
        <v>130996</v>
      </c>
      <c r="CZ205">
        <v>31028</v>
      </c>
      <c r="DA205">
        <v>103282</v>
      </c>
      <c r="DB205">
        <v>42241</v>
      </c>
      <c r="DC205">
        <v>51707</v>
      </c>
      <c r="DD205">
        <v>17722</v>
      </c>
      <c r="DE205">
        <v>55350</v>
      </c>
      <c r="DF205">
        <v>247225</v>
      </c>
      <c r="DG205">
        <v>216669</v>
      </c>
      <c r="DH205">
        <v>62916</v>
      </c>
      <c r="DI205">
        <v>314815</v>
      </c>
      <c r="DJ205">
        <v>160679</v>
      </c>
      <c r="DK205">
        <v>79002</v>
      </c>
      <c r="DL205">
        <v>222481</v>
      </c>
      <c r="DM205">
        <v>480109</v>
      </c>
      <c r="DN205">
        <v>674094</v>
      </c>
      <c r="DO205">
        <v>278579</v>
      </c>
      <c r="DP205">
        <v>148766</v>
      </c>
      <c r="DQ205">
        <v>145072</v>
      </c>
      <c r="DR205">
        <v>75374</v>
      </c>
      <c r="DS205">
        <v>60301</v>
      </c>
      <c r="DT205">
        <v>200905</v>
      </c>
      <c r="DU205">
        <v>2374218</v>
      </c>
      <c r="DV205">
        <v>1147437</v>
      </c>
      <c r="DW205">
        <v>452925</v>
      </c>
      <c r="DX205">
        <v>187183</v>
      </c>
      <c r="DY205">
        <v>41380</v>
      </c>
      <c r="DZ205">
        <v>468325</v>
      </c>
      <c r="EA205">
        <v>33550</v>
      </c>
      <c r="EB205">
        <v>330797</v>
      </c>
      <c r="EC205">
        <v>571273</v>
      </c>
      <c r="ED205">
        <v>88191</v>
      </c>
      <c r="EE205">
        <v>348807</v>
      </c>
      <c r="EF205">
        <v>673765</v>
      </c>
      <c r="EG205">
        <v>4883533</v>
      </c>
      <c r="EH205">
        <v>5767312</v>
      </c>
      <c r="EI205">
        <v>4016116</v>
      </c>
      <c r="EJ205">
        <v>1721365</v>
      </c>
      <c r="EK205">
        <v>74002</v>
      </c>
      <c r="EL205">
        <v>86370</v>
      </c>
      <c r="EM205">
        <v>99628</v>
      </c>
      <c r="EN205">
        <v>100152</v>
      </c>
      <c r="EO205">
        <v>77499</v>
      </c>
      <c r="EP205">
        <v>326763</v>
      </c>
      <c r="EQ205">
        <v>2220377</v>
      </c>
      <c r="ER205">
        <v>2374218</v>
      </c>
      <c r="ES205">
        <v>123030</v>
      </c>
      <c r="ET205">
        <v>728790</v>
      </c>
      <c r="EU205">
        <v>920214</v>
      </c>
      <c r="EV205">
        <v>391728</v>
      </c>
      <c r="EW205">
        <v>1522398</v>
      </c>
      <c r="EX205">
        <v>2374218</v>
      </c>
    </row>
    <row r="206" spans="1:154" x14ac:dyDescent="0.2">
      <c r="A206" t="s">
        <v>545</v>
      </c>
      <c r="B206" t="s">
        <v>539</v>
      </c>
      <c r="H206">
        <v>3581667</v>
      </c>
      <c r="I206">
        <v>192081</v>
      </c>
      <c r="J206">
        <v>501628</v>
      </c>
      <c r="K206">
        <v>48458</v>
      </c>
      <c r="L206">
        <v>353445</v>
      </c>
      <c r="M206">
        <v>32503</v>
      </c>
      <c r="N206">
        <v>1139899</v>
      </c>
      <c r="O206">
        <v>89658</v>
      </c>
      <c r="P206">
        <v>1882234</v>
      </c>
      <c r="Q206">
        <v>50075</v>
      </c>
      <c r="R206">
        <v>2333664</v>
      </c>
      <c r="S206">
        <v>72178</v>
      </c>
      <c r="T206">
        <v>375991</v>
      </c>
      <c r="U206">
        <v>23544</v>
      </c>
      <c r="V206">
        <v>11384</v>
      </c>
      <c r="W206">
        <v>1977</v>
      </c>
      <c r="X206">
        <v>173676</v>
      </c>
      <c r="Y206">
        <v>8382</v>
      </c>
      <c r="Z206">
        <v>275836</v>
      </c>
      <c r="AA206">
        <v>49495</v>
      </c>
      <c r="AB206">
        <v>409310</v>
      </c>
      <c r="AC206">
        <v>36364</v>
      </c>
      <c r="AD206">
        <v>655785</v>
      </c>
      <c r="AE206">
        <v>85445</v>
      </c>
      <c r="AF206">
        <v>2216606</v>
      </c>
      <c r="AG206">
        <v>61997</v>
      </c>
      <c r="AH206">
        <v>3015686</v>
      </c>
      <c r="AI206">
        <v>94766</v>
      </c>
      <c r="AJ206">
        <v>565981</v>
      </c>
      <c r="AK206">
        <v>97315</v>
      </c>
      <c r="AL206">
        <v>311158</v>
      </c>
      <c r="AM206">
        <v>18016</v>
      </c>
      <c r="AN206">
        <v>254823</v>
      </c>
      <c r="AO206">
        <v>79299</v>
      </c>
      <c r="AP206">
        <v>1751358</v>
      </c>
      <c r="AQ206">
        <v>110125</v>
      </c>
      <c r="AR206">
        <v>1830309</v>
      </c>
      <c r="AS206">
        <v>81956</v>
      </c>
      <c r="AT206">
        <v>436346</v>
      </c>
      <c r="AU206">
        <v>13931</v>
      </c>
      <c r="AV206">
        <v>3145321</v>
      </c>
      <c r="AW206">
        <v>178150</v>
      </c>
      <c r="AX206">
        <v>207571</v>
      </c>
      <c r="AY206">
        <v>35604</v>
      </c>
      <c r="AZ206">
        <v>622495</v>
      </c>
      <c r="BA206">
        <v>51860</v>
      </c>
      <c r="BB206">
        <v>587281</v>
      </c>
      <c r="BC206">
        <v>31265</v>
      </c>
      <c r="BD206">
        <v>1059259</v>
      </c>
      <c r="BE206">
        <v>26282</v>
      </c>
      <c r="BF206">
        <v>391205</v>
      </c>
      <c r="BG206">
        <v>34986</v>
      </c>
      <c r="BH206">
        <v>1757162</v>
      </c>
      <c r="BI206">
        <v>129915</v>
      </c>
      <c r="BJ206">
        <v>1661203</v>
      </c>
      <c r="BK206">
        <v>115926</v>
      </c>
      <c r="BL206">
        <v>95959</v>
      </c>
      <c r="BM206">
        <v>13989</v>
      </c>
      <c r="BN206">
        <v>1214589</v>
      </c>
      <c r="BO206">
        <v>72513</v>
      </c>
      <c r="BP206">
        <v>577388</v>
      </c>
      <c r="BQ206">
        <v>57818</v>
      </c>
      <c r="BR206">
        <v>356390</v>
      </c>
      <c r="BS206">
        <v>34570</v>
      </c>
      <c r="BT206">
        <v>780686</v>
      </c>
      <c r="BU206">
        <v>21931</v>
      </c>
      <c r="BV206">
        <v>2148367</v>
      </c>
      <c r="BW206">
        <v>164901</v>
      </c>
      <c r="BX206">
        <v>652614</v>
      </c>
      <c r="BY206">
        <v>5249</v>
      </c>
      <c r="BZ206">
        <v>219412</v>
      </c>
      <c r="CA206">
        <v>4622</v>
      </c>
      <c r="CB206">
        <v>561274</v>
      </c>
      <c r="CC206">
        <v>17309</v>
      </c>
      <c r="CD206">
        <v>324375</v>
      </c>
      <c r="CE206">
        <v>25139</v>
      </c>
      <c r="CF206">
        <v>407463</v>
      </c>
      <c r="CG206">
        <v>43353</v>
      </c>
      <c r="CH206">
        <v>455118</v>
      </c>
      <c r="CI206">
        <v>41721</v>
      </c>
      <c r="CJ206">
        <v>450937</v>
      </c>
      <c r="CK206">
        <v>31516</v>
      </c>
      <c r="CL206">
        <v>510474</v>
      </c>
      <c r="CM206">
        <v>23172</v>
      </c>
      <c r="CN206">
        <v>652614</v>
      </c>
      <c r="CO206">
        <v>5249</v>
      </c>
      <c r="CP206">
        <v>192081</v>
      </c>
      <c r="CQ206">
        <v>3389586</v>
      </c>
      <c r="CR206">
        <v>2465148</v>
      </c>
      <c r="CS206">
        <v>1344500</v>
      </c>
      <c r="CT206">
        <v>2638366</v>
      </c>
      <c r="CU206">
        <v>804451</v>
      </c>
      <c r="CV206">
        <v>304681</v>
      </c>
      <c r="CW206">
        <v>439949</v>
      </c>
      <c r="CX206">
        <v>181410</v>
      </c>
      <c r="CY206">
        <v>238221</v>
      </c>
      <c r="CZ206">
        <v>78027</v>
      </c>
      <c r="DA206">
        <v>87145</v>
      </c>
      <c r="DB206">
        <v>34970</v>
      </c>
      <c r="DC206">
        <v>39136</v>
      </c>
      <c r="DD206">
        <v>10274</v>
      </c>
      <c r="DE206">
        <v>7132</v>
      </c>
      <c r="DF206">
        <v>113006</v>
      </c>
      <c r="DG206">
        <v>198526</v>
      </c>
      <c r="DH206">
        <v>35592</v>
      </c>
      <c r="DI206">
        <v>192698</v>
      </c>
      <c r="DJ206">
        <v>87076</v>
      </c>
      <c r="DK206">
        <v>37488</v>
      </c>
      <c r="DL206">
        <v>161226</v>
      </c>
      <c r="DM206">
        <v>228229</v>
      </c>
      <c r="DN206">
        <v>496559</v>
      </c>
      <c r="DO206">
        <v>143851</v>
      </c>
      <c r="DP206">
        <v>80617</v>
      </c>
      <c r="DQ206">
        <v>67864</v>
      </c>
      <c r="DR206">
        <v>67260</v>
      </c>
      <c r="DS206">
        <v>41700</v>
      </c>
      <c r="DT206">
        <v>169480</v>
      </c>
      <c r="DU206">
        <v>1434007</v>
      </c>
      <c r="DV206">
        <v>668528</v>
      </c>
      <c r="DW206">
        <v>254363</v>
      </c>
      <c r="DX206">
        <v>103666</v>
      </c>
      <c r="DY206">
        <v>31852</v>
      </c>
      <c r="DZ206">
        <v>249693</v>
      </c>
      <c r="EA206">
        <v>15420</v>
      </c>
      <c r="EB206">
        <v>177260</v>
      </c>
      <c r="EC206">
        <v>412120</v>
      </c>
      <c r="ED206">
        <v>73110</v>
      </c>
      <c r="EE206">
        <v>239463</v>
      </c>
      <c r="EF206">
        <v>410171</v>
      </c>
      <c r="EG206">
        <v>3200451</v>
      </c>
      <c r="EH206">
        <v>3568269</v>
      </c>
      <c r="EI206">
        <v>2494425</v>
      </c>
      <c r="EJ206">
        <v>1027534</v>
      </c>
      <c r="EK206">
        <v>51692</v>
      </c>
      <c r="EL206">
        <v>51612</v>
      </c>
      <c r="EM206">
        <v>55376</v>
      </c>
      <c r="EN206">
        <v>55408</v>
      </c>
      <c r="EO206">
        <v>40953</v>
      </c>
      <c r="EP206">
        <v>196384</v>
      </c>
      <c r="EQ206">
        <v>1321840</v>
      </c>
      <c r="ER206">
        <v>1434007</v>
      </c>
      <c r="ES206">
        <v>125948</v>
      </c>
      <c r="ET206">
        <v>478558</v>
      </c>
      <c r="EU206">
        <v>533264</v>
      </c>
      <c r="EV206">
        <v>204661</v>
      </c>
      <c r="EW206">
        <v>829501</v>
      </c>
      <c r="EX206">
        <v>1434007</v>
      </c>
    </row>
    <row r="207" spans="1:154" x14ac:dyDescent="0.2">
      <c r="A207" t="s">
        <v>546</v>
      </c>
      <c r="B207" t="s">
        <v>539</v>
      </c>
      <c r="H207">
        <v>1007567</v>
      </c>
      <c r="I207">
        <v>63563</v>
      </c>
      <c r="J207">
        <v>150686</v>
      </c>
      <c r="K207">
        <v>16473</v>
      </c>
      <c r="L207">
        <v>103724</v>
      </c>
      <c r="M207">
        <v>11410</v>
      </c>
      <c r="N207">
        <v>389129</v>
      </c>
      <c r="O207">
        <v>32742</v>
      </c>
      <c r="P207">
        <v>453166</v>
      </c>
      <c r="Q207">
        <v>13937</v>
      </c>
      <c r="R207">
        <v>604251</v>
      </c>
      <c r="S207">
        <v>26800</v>
      </c>
      <c r="T207">
        <v>219269</v>
      </c>
      <c r="U207">
        <v>12934</v>
      </c>
      <c r="V207">
        <v>3907</v>
      </c>
      <c r="W207">
        <v>927</v>
      </c>
      <c r="X207">
        <v>43495</v>
      </c>
      <c r="Y207">
        <v>2314</v>
      </c>
      <c r="Z207">
        <v>46986</v>
      </c>
      <c r="AA207">
        <v>11707</v>
      </c>
      <c r="AB207">
        <v>89303</v>
      </c>
      <c r="AC207">
        <v>8803</v>
      </c>
      <c r="AD207">
        <v>111692</v>
      </c>
      <c r="AE207">
        <v>21392</v>
      </c>
      <c r="AF207">
        <v>586304</v>
      </c>
      <c r="AG207">
        <v>23811</v>
      </c>
      <c r="AH207">
        <v>899050</v>
      </c>
      <c r="AI207">
        <v>42258</v>
      </c>
      <c r="AJ207">
        <v>108517</v>
      </c>
      <c r="AK207">
        <v>21305</v>
      </c>
      <c r="AL207">
        <v>58679</v>
      </c>
      <c r="AM207">
        <v>3603</v>
      </c>
      <c r="AN207">
        <v>49838</v>
      </c>
      <c r="AO207">
        <v>17702</v>
      </c>
      <c r="AP207">
        <v>485035</v>
      </c>
      <c r="AQ207">
        <v>35415</v>
      </c>
      <c r="AR207">
        <v>522532</v>
      </c>
      <c r="AS207">
        <v>28148</v>
      </c>
      <c r="AT207">
        <v>141931</v>
      </c>
      <c r="AU207">
        <v>4053</v>
      </c>
      <c r="AV207">
        <v>865636</v>
      </c>
      <c r="AW207">
        <v>59510</v>
      </c>
      <c r="AX207">
        <v>57626</v>
      </c>
      <c r="AY207">
        <v>12225</v>
      </c>
      <c r="AZ207">
        <v>199816</v>
      </c>
      <c r="BA207">
        <v>17302</v>
      </c>
      <c r="BB207">
        <v>189935</v>
      </c>
      <c r="BC207">
        <v>9583</v>
      </c>
      <c r="BD207">
        <v>252278</v>
      </c>
      <c r="BE207">
        <v>6582</v>
      </c>
      <c r="BF207">
        <v>115005</v>
      </c>
      <c r="BG207">
        <v>11512</v>
      </c>
      <c r="BH207">
        <v>460468</v>
      </c>
      <c r="BI207">
        <v>41290</v>
      </c>
      <c r="BJ207">
        <v>437535</v>
      </c>
      <c r="BK207">
        <v>37277</v>
      </c>
      <c r="BL207">
        <v>22933</v>
      </c>
      <c r="BM207">
        <v>4013</v>
      </c>
      <c r="BN207">
        <v>333633</v>
      </c>
      <c r="BO207">
        <v>24192</v>
      </c>
      <c r="BP207">
        <v>139307</v>
      </c>
      <c r="BQ207">
        <v>17829</v>
      </c>
      <c r="BR207">
        <v>102533</v>
      </c>
      <c r="BS207">
        <v>10781</v>
      </c>
      <c r="BT207">
        <v>225989</v>
      </c>
      <c r="BU207">
        <v>9100</v>
      </c>
      <c r="BV207">
        <v>575473</v>
      </c>
      <c r="BW207">
        <v>52802</v>
      </c>
      <c r="BX207">
        <v>206105</v>
      </c>
      <c r="BY207">
        <v>1661</v>
      </c>
      <c r="BZ207">
        <v>66294</v>
      </c>
      <c r="CA207">
        <v>1983</v>
      </c>
      <c r="CB207">
        <v>159695</v>
      </c>
      <c r="CC207">
        <v>7117</v>
      </c>
      <c r="CD207">
        <v>81923</v>
      </c>
      <c r="CE207">
        <v>8771</v>
      </c>
      <c r="CF207">
        <v>114249</v>
      </c>
      <c r="CG207">
        <v>14222</v>
      </c>
      <c r="CH207">
        <v>121832</v>
      </c>
      <c r="CI207">
        <v>12412</v>
      </c>
      <c r="CJ207">
        <v>115729</v>
      </c>
      <c r="CK207">
        <v>9468</v>
      </c>
      <c r="CL207">
        <v>141740</v>
      </c>
      <c r="CM207">
        <v>7929</v>
      </c>
      <c r="CN207">
        <v>206105</v>
      </c>
      <c r="CO207">
        <v>1661</v>
      </c>
      <c r="CP207">
        <v>63563</v>
      </c>
      <c r="CQ207">
        <v>944004</v>
      </c>
      <c r="CR207">
        <v>710099</v>
      </c>
      <c r="CS207">
        <v>403545</v>
      </c>
      <c r="CT207">
        <v>820336</v>
      </c>
      <c r="CU207">
        <v>146244</v>
      </c>
      <c r="CV207">
        <v>55013</v>
      </c>
      <c r="CW207">
        <v>76483</v>
      </c>
      <c r="CX207">
        <v>33644</v>
      </c>
      <c r="CY207">
        <v>33884</v>
      </c>
      <c r="CZ207">
        <v>9888</v>
      </c>
      <c r="DA207">
        <v>21713</v>
      </c>
      <c r="DB207">
        <v>7875</v>
      </c>
      <c r="DC207">
        <v>14164</v>
      </c>
      <c r="DD207">
        <v>3606</v>
      </c>
      <c r="DE207">
        <v>4336</v>
      </c>
      <c r="DF207">
        <v>34555</v>
      </c>
      <c r="DG207">
        <v>36659</v>
      </c>
      <c r="DH207">
        <v>8450</v>
      </c>
      <c r="DI207">
        <v>55016</v>
      </c>
      <c r="DJ207">
        <v>30545</v>
      </c>
      <c r="DK207">
        <v>5039</v>
      </c>
      <c r="DL207">
        <v>45512</v>
      </c>
      <c r="DM207">
        <v>55821</v>
      </c>
      <c r="DN207">
        <v>124022</v>
      </c>
      <c r="DO207">
        <v>40893</v>
      </c>
      <c r="DP207">
        <v>19649</v>
      </c>
      <c r="DQ207">
        <v>27488</v>
      </c>
      <c r="DR207">
        <v>18922</v>
      </c>
      <c r="DS207">
        <v>9722</v>
      </c>
      <c r="DT207">
        <v>43159</v>
      </c>
      <c r="DU207">
        <v>402038</v>
      </c>
      <c r="DV207">
        <v>189962</v>
      </c>
      <c r="DW207">
        <v>60762</v>
      </c>
      <c r="DX207">
        <v>27871</v>
      </c>
      <c r="DY207">
        <v>8787</v>
      </c>
      <c r="DZ207">
        <v>65995</v>
      </c>
      <c r="EA207">
        <v>4895</v>
      </c>
      <c r="EB207">
        <v>46874</v>
      </c>
      <c r="EC207">
        <v>118210</v>
      </c>
      <c r="ED207">
        <v>22134</v>
      </c>
      <c r="EE207">
        <v>67769</v>
      </c>
      <c r="EF207">
        <v>110325</v>
      </c>
      <c r="EG207">
        <v>903923</v>
      </c>
      <c r="EH207">
        <v>998825</v>
      </c>
      <c r="EI207">
        <v>747462</v>
      </c>
      <c r="EJ207">
        <v>250436</v>
      </c>
      <c r="EK207">
        <v>11699</v>
      </c>
      <c r="EL207">
        <v>14236</v>
      </c>
      <c r="EM207">
        <v>12625</v>
      </c>
      <c r="EN207">
        <v>12822</v>
      </c>
      <c r="EO207">
        <v>9525</v>
      </c>
      <c r="EP207">
        <v>41099</v>
      </c>
      <c r="EQ207">
        <v>371296</v>
      </c>
      <c r="ER207">
        <v>402038</v>
      </c>
      <c r="ES207">
        <v>24967</v>
      </c>
      <c r="ET207">
        <v>135492</v>
      </c>
      <c r="EU207">
        <v>155609</v>
      </c>
      <c r="EV207">
        <v>59168</v>
      </c>
      <c r="EW207">
        <v>241579</v>
      </c>
      <c r="EX207">
        <v>402038</v>
      </c>
    </row>
    <row r="208" spans="1:154" x14ac:dyDescent="0.2">
      <c r="A208" t="s">
        <v>547</v>
      </c>
      <c r="B208" t="s">
        <v>539</v>
      </c>
      <c r="H208">
        <v>671766</v>
      </c>
      <c r="I208">
        <v>24454</v>
      </c>
      <c r="J208">
        <v>125539</v>
      </c>
      <c r="K208">
        <v>8693</v>
      </c>
      <c r="L208">
        <v>101008</v>
      </c>
      <c r="M208">
        <v>7278</v>
      </c>
      <c r="N208">
        <v>146461</v>
      </c>
      <c r="O208">
        <v>9808</v>
      </c>
      <c r="P208">
        <v>378902</v>
      </c>
      <c r="Q208">
        <v>5489</v>
      </c>
      <c r="R208">
        <v>254841</v>
      </c>
      <c r="S208">
        <v>3285</v>
      </c>
      <c r="T208">
        <v>282127</v>
      </c>
      <c r="U208">
        <v>10551</v>
      </c>
      <c r="V208">
        <v>2502</v>
      </c>
      <c r="W208">
        <v>139</v>
      </c>
      <c r="X208">
        <v>29370</v>
      </c>
      <c r="Y208">
        <v>1498</v>
      </c>
      <c r="Z208">
        <v>37756</v>
      </c>
      <c r="AA208">
        <v>5945</v>
      </c>
      <c r="AB208">
        <v>64843</v>
      </c>
      <c r="AC208">
        <v>2988</v>
      </c>
      <c r="AD208">
        <v>80495</v>
      </c>
      <c r="AE208">
        <v>8008</v>
      </c>
      <c r="AF208">
        <v>245329</v>
      </c>
      <c r="AG208">
        <v>3042</v>
      </c>
      <c r="AH208">
        <v>574908</v>
      </c>
      <c r="AI208">
        <v>15295</v>
      </c>
      <c r="AJ208">
        <v>96858</v>
      </c>
      <c r="AK208">
        <v>9159</v>
      </c>
      <c r="AL208">
        <v>46373</v>
      </c>
      <c r="AM208">
        <v>1366</v>
      </c>
      <c r="AN208">
        <v>50485</v>
      </c>
      <c r="AO208">
        <v>7793</v>
      </c>
      <c r="AP208">
        <v>316786</v>
      </c>
      <c r="AQ208">
        <v>13966</v>
      </c>
      <c r="AR208">
        <v>354980</v>
      </c>
      <c r="AS208">
        <v>10488</v>
      </c>
      <c r="AT208">
        <v>76989</v>
      </c>
      <c r="AU208">
        <v>2439</v>
      </c>
      <c r="AV208">
        <v>594777</v>
      </c>
      <c r="AW208">
        <v>22015</v>
      </c>
      <c r="AX208">
        <v>33715</v>
      </c>
      <c r="AY208">
        <v>3883</v>
      </c>
      <c r="AZ208">
        <v>66801</v>
      </c>
      <c r="BA208">
        <v>4893</v>
      </c>
      <c r="BB208">
        <v>66254</v>
      </c>
      <c r="BC208">
        <v>3553</v>
      </c>
      <c r="BD208">
        <v>300778</v>
      </c>
      <c r="BE208">
        <v>5473</v>
      </c>
      <c r="BF208">
        <v>75867</v>
      </c>
      <c r="BG208">
        <v>5684</v>
      </c>
      <c r="BH208">
        <v>374267</v>
      </c>
      <c r="BI208">
        <v>14327</v>
      </c>
      <c r="BJ208">
        <v>350857</v>
      </c>
      <c r="BK208">
        <v>11774</v>
      </c>
      <c r="BL208">
        <v>23410</v>
      </c>
      <c r="BM208">
        <v>2553</v>
      </c>
      <c r="BN208">
        <v>280362</v>
      </c>
      <c r="BO208">
        <v>6260</v>
      </c>
      <c r="BP208">
        <v>100409</v>
      </c>
      <c r="BQ208">
        <v>7894</v>
      </c>
      <c r="BR208">
        <v>69363</v>
      </c>
      <c r="BS208">
        <v>5857</v>
      </c>
      <c r="BT208">
        <v>136686</v>
      </c>
      <c r="BU208">
        <v>3789</v>
      </c>
      <c r="BV208">
        <v>450134</v>
      </c>
      <c r="BW208">
        <v>20011</v>
      </c>
      <c r="BX208">
        <v>84946</v>
      </c>
      <c r="BY208">
        <v>654</v>
      </c>
      <c r="BZ208">
        <v>48061</v>
      </c>
      <c r="CA208">
        <v>1735</v>
      </c>
      <c r="CB208">
        <v>88625</v>
      </c>
      <c r="CC208">
        <v>2054</v>
      </c>
      <c r="CD208">
        <v>67532</v>
      </c>
      <c r="CE208">
        <v>2863</v>
      </c>
      <c r="CF208">
        <v>134655</v>
      </c>
      <c r="CG208">
        <v>7061</v>
      </c>
      <c r="CH208">
        <v>111662</v>
      </c>
      <c r="CI208">
        <v>4348</v>
      </c>
      <c r="CJ208">
        <v>71489</v>
      </c>
      <c r="CK208">
        <v>2819</v>
      </c>
      <c r="CL208">
        <v>64796</v>
      </c>
      <c r="CM208">
        <v>2920</v>
      </c>
      <c r="CN208">
        <v>84946</v>
      </c>
      <c r="CO208">
        <v>654</v>
      </c>
      <c r="CP208">
        <v>24454</v>
      </c>
      <c r="CQ208">
        <v>647312</v>
      </c>
      <c r="CR208">
        <v>480503</v>
      </c>
      <c r="CS208">
        <v>231146</v>
      </c>
      <c r="CT208">
        <v>518478</v>
      </c>
      <c r="CU208">
        <v>122363</v>
      </c>
      <c r="CV208">
        <v>35729</v>
      </c>
      <c r="CW208">
        <v>60423</v>
      </c>
      <c r="CX208">
        <v>21522</v>
      </c>
      <c r="CY208">
        <v>30209</v>
      </c>
      <c r="CZ208">
        <v>4080</v>
      </c>
      <c r="DA208">
        <v>15156</v>
      </c>
      <c r="DB208">
        <v>4764</v>
      </c>
      <c r="DC208">
        <v>16575</v>
      </c>
      <c r="DD208">
        <v>5363</v>
      </c>
      <c r="DE208">
        <v>466</v>
      </c>
      <c r="DF208">
        <v>8618</v>
      </c>
      <c r="DG208">
        <v>5152</v>
      </c>
      <c r="DH208">
        <v>2243</v>
      </c>
      <c r="DI208">
        <v>16998</v>
      </c>
      <c r="DJ208">
        <v>10041</v>
      </c>
      <c r="DK208">
        <v>13893</v>
      </c>
      <c r="DL208">
        <v>22399</v>
      </c>
      <c r="DM208">
        <v>97377</v>
      </c>
      <c r="DN208">
        <v>65707</v>
      </c>
      <c r="DO208">
        <v>25842</v>
      </c>
      <c r="DP208">
        <v>38014</v>
      </c>
      <c r="DQ208">
        <v>68240</v>
      </c>
      <c r="DR208">
        <v>13119</v>
      </c>
      <c r="DS208">
        <v>14133</v>
      </c>
      <c r="DT208">
        <v>46408</v>
      </c>
      <c r="DU208">
        <v>324491</v>
      </c>
      <c r="DV208">
        <v>80186</v>
      </c>
      <c r="DW208">
        <v>31944</v>
      </c>
      <c r="DX208">
        <v>25957</v>
      </c>
      <c r="DY208">
        <v>2970</v>
      </c>
      <c r="DZ208">
        <v>82397</v>
      </c>
      <c r="EA208">
        <v>2550</v>
      </c>
      <c r="EB208">
        <v>66600</v>
      </c>
      <c r="EC208">
        <v>135951</v>
      </c>
      <c r="ED208">
        <v>20286</v>
      </c>
      <c r="EE208">
        <v>86960</v>
      </c>
      <c r="EF208">
        <v>65192</v>
      </c>
      <c r="EG208">
        <v>539527</v>
      </c>
      <c r="EH208">
        <v>669196</v>
      </c>
      <c r="EI208">
        <v>296350</v>
      </c>
      <c r="EJ208">
        <v>350663</v>
      </c>
      <c r="EK208">
        <v>25517</v>
      </c>
      <c r="EL208">
        <v>24410</v>
      </c>
      <c r="EM208">
        <v>24566</v>
      </c>
      <c r="EN208">
        <v>21872</v>
      </c>
      <c r="EO208">
        <v>18108</v>
      </c>
      <c r="EP208">
        <v>65977</v>
      </c>
      <c r="EQ208">
        <v>295941</v>
      </c>
      <c r="ER208">
        <v>324491</v>
      </c>
      <c r="ES208">
        <v>116851</v>
      </c>
      <c r="ET208">
        <v>150702</v>
      </c>
      <c r="EU208">
        <v>46437</v>
      </c>
      <c r="EV208">
        <v>7517</v>
      </c>
      <c r="EW208">
        <v>56938</v>
      </c>
      <c r="EX208">
        <v>324491</v>
      </c>
    </row>
    <row r="209" spans="1:154" x14ac:dyDescent="0.2">
      <c r="A209" t="s">
        <v>548</v>
      </c>
      <c r="B209" t="s">
        <v>539</v>
      </c>
      <c r="H209">
        <v>22080419</v>
      </c>
      <c r="I209">
        <v>2548782</v>
      </c>
      <c r="J209">
        <v>4122931</v>
      </c>
      <c r="K209">
        <v>763942</v>
      </c>
      <c r="L209">
        <v>2757918</v>
      </c>
      <c r="M209">
        <v>536631</v>
      </c>
      <c r="N209">
        <v>9430683</v>
      </c>
      <c r="O209">
        <v>1278891</v>
      </c>
      <c r="P209">
        <v>8326509</v>
      </c>
      <c r="Q209">
        <v>487893</v>
      </c>
      <c r="R209">
        <v>12345795</v>
      </c>
      <c r="S209">
        <v>1104642</v>
      </c>
      <c r="T209">
        <v>3288592</v>
      </c>
      <c r="U209">
        <v>437989</v>
      </c>
      <c r="V209">
        <v>75064</v>
      </c>
      <c r="W209">
        <v>22956</v>
      </c>
      <c r="X209">
        <v>652785</v>
      </c>
      <c r="Y209">
        <v>57159</v>
      </c>
      <c r="Z209">
        <v>1406264</v>
      </c>
      <c r="AA209">
        <v>285633</v>
      </c>
      <c r="AB209">
        <v>4299061</v>
      </c>
      <c r="AC209">
        <v>637904</v>
      </c>
      <c r="AD209">
        <v>6092492</v>
      </c>
      <c r="AE209">
        <v>1011675</v>
      </c>
      <c r="AF209">
        <v>11132052</v>
      </c>
      <c r="AG209">
        <v>927272</v>
      </c>
      <c r="AH209">
        <v>17207291</v>
      </c>
      <c r="AI209">
        <v>1627160</v>
      </c>
      <c r="AJ209">
        <v>4873128</v>
      </c>
      <c r="AK209">
        <v>921622</v>
      </c>
      <c r="AL209">
        <v>2796881</v>
      </c>
      <c r="AM209">
        <v>276029</v>
      </c>
      <c r="AN209">
        <v>2076247</v>
      </c>
      <c r="AO209">
        <v>645593</v>
      </c>
      <c r="AP209">
        <v>10776597</v>
      </c>
      <c r="AQ209">
        <v>1396517</v>
      </c>
      <c r="AR209">
        <v>11303822</v>
      </c>
      <c r="AS209">
        <v>1152265</v>
      </c>
      <c r="AT209">
        <v>3016072</v>
      </c>
      <c r="AU209">
        <v>204427</v>
      </c>
      <c r="AV209">
        <v>19064347</v>
      </c>
      <c r="AW209">
        <v>2344355</v>
      </c>
      <c r="AX209">
        <v>1542789</v>
      </c>
      <c r="AY209">
        <v>371348</v>
      </c>
      <c r="AZ209">
        <v>4219733</v>
      </c>
      <c r="BA209">
        <v>674261</v>
      </c>
      <c r="BB209">
        <v>4491145</v>
      </c>
      <c r="BC209">
        <v>482796</v>
      </c>
      <c r="BD209">
        <v>5406902</v>
      </c>
      <c r="BE209">
        <v>318189</v>
      </c>
      <c r="BF209">
        <v>2789495</v>
      </c>
      <c r="BG209">
        <v>559283</v>
      </c>
      <c r="BH209">
        <v>9976499</v>
      </c>
      <c r="BI209">
        <v>1590692</v>
      </c>
      <c r="BJ209">
        <v>9510650</v>
      </c>
      <c r="BK209">
        <v>1428680</v>
      </c>
      <c r="BL209">
        <v>465849</v>
      </c>
      <c r="BM209">
        <v>162012</v>
      </c>
      <c r="BN209">
        <v>7233437</v>
      </c>
      <c r="BO209">
        <v>971151</v>
      </c>
      <c r="BP209">
        <v>2916397</v>
      </c>
      <c r="BQ209">
        <v>637580</v>
      </c>
      <c r="BR209">
        <v>2616160</v>
      </c>
      <c r="BS209">
        <v>541244</v>
      </c>
      <c r="BT209">
        <v>4635436</v>
      </c>
      <c r="BU209">
        <v>348902</v>
      </c>
      <c r="BV209">
        <v>12765994</v>
      </c>
      <c r="BW209">
        <v>2149975</v>
      </c>
      <c r="BX209">
        <v>4678989</v>
      </c>
      <c r="BY209">
        <v>49905</v>
      </c>
      <c r="BZ209">
        <v>1354412</v>
      </c>
      <c r="CA209">
        <v>82579</v>
      </c>
      <c r="CB209">
        <v>3281024</v>
      </c>
      <c r="CC209">
        <v>266323</v>
      </c>
      <c r="CD209">
        <v>1784414</v>
      </c>
      <c r="CE209">
        <v>353286</v>
      </c>
      <c r="CF209">
        <v>2495163</v>
      </c>
      <c r="CG209">
        <v>539757</v>
      </c>
      <c r="CH209">
        <v>2780780</v>
      </c>
      <c r="CI209">
        <v>502576</v>
      </c>
      <c r="CJ209">
        <v>2723688</v>
      </c>
      <c r="CK209">
        <v>405832</v>
      </c>
      <c r="CL209">
        <v>2981949</v>
      </c>
      <c r="CM209">
        <v>348524</v>
      </c>
      <c r="CN209">
        <v>4678989</v>
      </c>
      <c r="CO209">
        <v>49905</v>
      </c>
      <c r="CP209">
        <v>2548782</v>
      </c>
      <c r="CQ209">
        <v>19531637</v>
      </c>
      <c r="CR209">
        <v>14103292</v>
      </c>
      <c r="CS209">
        <v>8141154</v>
      </c>
      <c r="CT209">
        <v>14769458</v>
      </c>
      <c r="CU209">
        <v>6520270</v>
      </c>
      <c r="CV209">
        <v>2663509</v>
      </c>
      <c r="CW209">
        <v>4801213</v>
      </c>
      <c r="CX209">
        <v>2076728</v>
      </c>
      <c r="CY209">
        <v>1205185</v>
      </c>
      <c r="CZ209">
        <v>402847</v>
      </c>
      <c r="DA209">
        <v>348077</v>
      </c>
      <c r="DB209">
        <v>142961</v>
      </c>
      <c r="DC209">
        <v>165795</v>
      </c>
      <c r="DD209">
        <v>40973</v>
      </c>
      <c r="DE209">
        <v>83517</v>
      </c>
      <c r="DF209">
        <v>861394</v>
      </c>
      <c r="DG209">
        <v>555713</v>
      </c>
      <c r="DH209">
        <v>239407</v>
      </c>
      <c r="DI209">
        <v>1253465</v>
      </c>
      <c r="DJ209">
        <v>669677</v>
      </c>
      <c r="DK209">
        <v>163951</v>
      </c>
      <c r="DL209">
        <v>850661</v>
      </c>
      <c r="DM209">
        <v>1484466</v>
      </c>
      <c r="DN209">
        <v>2199694</v>
      </c>
      <c r="DO209">
        <v>1146728</v>
      </c>
      <c r="DP209">
        <v>529320</v>
      </c>
      <c r="DQ209">
        <v>447005</v>
      </c>
      <c r="DR209">
        <v>429728</v>
      </c>
      <c r="DS209">
        <v>207302</v>
      </c>
      <c r="DT209">
        <v>1100905</v>
      </c>
      <c r="DU209">
        <v>8752810</v>
      </c>
      <c r="DV209">
        <v>4086171</v>
      </c>
      <c r="DW209">
        <v>1338577</v>
      </c>
      <c r="DX209">
        <v>660146</v>
      </c>
      <c r="DY209">
        <v>202731</v>
      </c>
      <c r="DZ209">
        <v>1549724</v>
      </c>
      <c r="EA209">
        <v>97251</v>
      </c>
      <c r="EB209">
        <v>1088019</v>
      </c>
      <c r="EC209">
        <v>2456769</v>
      </c>
      <c r="ED209">
        <v>403033</v>
      </c>
      <c r="EE209">
        <v>1385712</v>
      </c>
      <c r="EF209">
        <v>2316163</v>
      </c>
      <c r="EG209">
        <v>19169109</v>
      </c>
      <c r="EH209">
        <v>21802675</v>
      </c>
      <c r="EI209">
        <v>15002878</v>
      </c>
      <c r="EJ209">
        <v>6936432</v>
      </c>
      <c r="EK209">
        <v>213623</v>
      </c>
      <c r="EL209">
        <v>246067</v>
      </c>
      <c r="EM209">
        <v>298655</v>
      </c>
      <c r="EN209">
        <v>300535</v>
      </c>
      <c r="EO209">
        <v>261240</v>
      </c>
      <c r="EP209">
        <v>1333160</v>
      </c>
      <c r="EQ209">
        <v>8018865</v>
      </c>
      <c r="ER209">
        <v>8752810</v>
      </c>
      <c r="ES209">
        <v>522746</v>
      </c>
      <c r="ET209">
        <v>3404337</v>
      </c>
      <c r="EU209">
        <v>3338820</v>
      </c>
      <c r="EV209">
        <v>1064652</v>
      </c>
      <c r="EW209">
        <v>4825727</v>
      </c>
      <c r="EX209">
        <v>8752810</v>
      </c>
    </row>
    <row r="210" spans="1:154" x14ac:dyDescent="0.2">
      <c r="A210" t="s">
        <v>549</v>
      </c>
      <c r="B210" t="s">
        <v>539</v>
      </c>
      <c r="H210">
        <v>10746448</v>
      </c>
      <c r="I210">
        <v>1329511</v>
      </c>
      <c r="J210">
        <v>2083074</v>
      </c>
      <c r="K210">
        <v>446489</v>
      </c>
      <c r="L210">
        <v>1428664</v>
      </c>
      <c r="M210">
        <v>316814</v>
      </c>
      <c r="N210">
        <v>4401552</v>
      </c>
      <c r="O210">
        <v>647438</v>
      </c>
      <c r="P210">
        <v>4150546</v>
      </c>
      <c r="Q210">
        <v>225858</v>
      </c>
      <c r="R210">
        <v>5483243</v>
      </c>
      <c r="S210">
        <v>523004</v>
      </c>
      <c r="T210">
        <v>3321363</v>
      </c>
      <c r="U210">
        <v>405040</v>
      </c>
      <c r="V210">
        <v>43382</v>
      </c>
      <c r="W210">
        <v>17011</v>
      </c>
      <c r="X210">
        <v>493374</v>
      </c>
      <c r="Y210">
        <v>42258</v>
      </c>
      <c r="Z210">
        <v>499298</v>
      </c>
      <c r="AA210">
        <v>175072</v>
      </c>
      <c r="AB210">
        <v>898504</v>
      </c>
      <c r="AC210">
        <v>165420</v>
      </c>
      <c r="AD210">
        <v>1187562</v>
      </c>
      <c r="AE210">
        <v>355968</v>
      </c>
      <c r="AF210">
        <v>5287274</v>
      </c>
      <c r="AG210">
        <v>475526</v>
      </c>
      <c r="AH210">
        <v>9532014</v>
      </c>
      <c r="AI210">
        <v>1005287</v>
      </c>
      <c r="AJ210">
        <v>1214434</v>
      </c>
      <c r="AK210">
        <v>324224</v>
      </c>
      <c r="AL210">
        <v>587413</v>
      </c>
      <c r="AM210">
        <v>67782</v>
      </c>
      <c r="AN210">
        <v>627021</v>
      </c>
      <c r="AO210">
        <v>256442</v>
      </c>
      <c r="AP210">
        <v>5186176</v>
      </c>
      <c r="AQ210">
        <v>699959</v>
      </c>
      <c r="AR210">
        <v>5560272</v>
      </c>
      <c r="AS210">
        <v>629552</v>
      </c>
      <c r="AT210">
        <v>1409891</v>
      </c>
      <c r="AU210">
        <v>127398</v>
      </c>
      <c r="AV210">
        <v>9336557</v>
      </c>
      <c r="AW210">
        <v>1202113</v>
      </c>
      <c r="AX210">
        <v>747547</v>
      </c>
      <c r="AY210">
        <v>225199</v>
      </c>
      <c r="AZ210">
        <v>1856986</v>
      </c>
      <c r="BA210">
        <v>331415</v>
      </c>
      <c r="BB210">
        <v>1954259</v>
      </c>
      <c r="BC210">
        <v>231458</v>
      </c>
      <c r="BD210">
        <v>2498822</v>
      </c>
      <c r="BE210">
        <v>138522</v>
      </c>
      <c r="BF210">
        <v>1406551</v>
      </c>
      <c r="BG210">
        <v>316990</v>
      </c>
      <c r="BH210">
        <v>5041341</v>
      </c>
      <c r="BI210">
        <v>808925</v>
      </c>
      <c r="BJ210">
        <v>4791513</v>
      </c>
      <c r="BK210">
        <v>714373</v>
      </c>
      <c r="BL210">
        <v>249828</v>
      </c>
      <c r="BM210">
        <v>94552</v>
      </c>
      <c r="BN210">
        <v>3706344</v>
      </c>
      <c r="BO210">
        <v>483012</v>
      </c>
      <c r="BP210">
        <v>1442842</v>
      </c>
      <c r="BQ210">
        <v>339416</v>
      </c>
      <c r="BR210">
        <v>1298706</v>
      </c>
      <c r="BS210">
        <v>303487</v>
      </c>
      <c r="BT210">
        <v>2696993</v>
      </c>
      <c r="BU210">
        <v>186797</v>
      </c>
      <c r="BV210">
        <v>6447892</v>
      </c>
      <c r="BW210">
        <v>1125915</v>
      </c>
      <c r="BX210">
        <v>1601563</v>
      </c>
      <c r="BY210">
        <v>16799</v>
      </c>
      <c r="BZ210">
        <v>769155</v>
      </c>
      <c r="CA210">
        <v>40843</v>
      </c>
      <c r="CB210">
        <v>1927838</v>
      </c>
      <c r="CC210">
        <v>145954</v>
      </c>
      <c r="CD210">
        <v>991841</v>
      </c>
      <c r="CE210">
        <v>216120</v>
      </c>
      <c r="CF210">
        <v>1312472</v>
      </c>
      <c r="CG210">
        <v>286230</v>
      </c>
      <c r="CH210">
        <v>1430984</v>
      </c>
      <c r="CI210">
        <v>264817</v>
      </c>
      <c r="CJ210">
        <v>1382838</v>
      </c>
      <c r="CK210">
        <v>202391</v>
      </c>
      <c r="CL210">
        <v>1329757</v>
      </c>
      <c r="CM210">
        <v>156357</v>
      </c>
      <c r="CN210">
        <v>1601563</v>
      </c>
      <c r="CO210">
        <v>16799</v>
      </c>
      <c r="CP210">
        <v>1329511</v>
      </c>
      <c r="CQ210">
        <v>9416937</v>
      </c>
      <c r="CR210">
        <v>7088659</v>
      </c>
      <c r="CS210">
        <v>3510419</v>
      </c>
      <c r="CT210">
        <v>8711633</v>
      </c>
      <c r="CU210">
        <v>1592544</v>
      </c>
      <c r="CV210">
        <v>602706</v>
      </c>
      <c r="CW210">
        <v>890264</v>
      </c>
      <c r="CX210">
        <v>379474</v>
      </c>
      <c r="CY210">
        <v>289644</v>
      </c>
      <c r="CZ210">
        <v>71610</v>
      </c>
      <c r="DA210">
        <v>280781</v>
      </c>
      <c r="DB210">
        <v>122738</v>
      </c>
      <c r="DC210">
        <v>131855</v>
      </c>
      <c r="DD210">
        <v>28884</v>
      </c>
      <c r="DE210">
        <v>51641</v>
      </c>
      <c r="DF210">
        <v>364016</v>
      </c>
      <c r="DG210">
        <v>524044</v>
      </c>
      <c r="DH210">
        <v>123090</v>
      </c>
      <c r="DI210">
        <v>588538</v>
      </c>
      <c r="DJ210">
        <v>380199</v>
      </c>
      <c r="DK210">
        <v>112823</v>
      </c>
      <c r="DL210">
        <v>332989</v>
      </c>
      <c r="DM210">
        <v>708194</v>
      </c>
      <c r="DN210">
        <v>1094939</v>
      </c>
      <c r="DO210">
        <v>445864</v>
      </c>
      <c r="DP210">
        <v>237835</v>
      </c>
      <c r="DQ210">
        <v>249685</v>
      </c>
      <c r="DR210">
        <v>207132</v>
      </c>
      <c r="DS210">
        <v>78380</v>
      </c>
      <c r="DT210">
        <v>499864</v>
      </c>
      <c r="DU210">
        <v>4074366</v>
      </c>
      <c r="DV210">
        <v>1893490</v>
      </c>
      <c r="DW210">
        <v>739004</v>
      </c>
      <c r="DX210">
        <v>244081</v>
      </c>
      <c r="DY210">
        <v>81937</v>
      </c>
      <c r="DZ210">
        <v>707643</v>
      </c>
      <c r="EA210">
        <v>48660</v>
      </c>
      <c r="EB210">
        <v>493656</v>
      </c>
      <c r="EC210">
        <v>1229152</v>
      </c>
      <c r="ED210">
        <v>260358</v>
      </c>
      <c r="EE210">
        <v>633992</v>
      </c>
      <c r="EF210">
        <v>1288222</v>
      </c>
      <c r="EG210">
        <v>9417165</v>
      </c>
      <c r="EH210">
        <v>10723549</v>
      </c>
      <c r="EI210">
        <v>7290064</v>
      </c>
      <c r="EJ210">
        <v>3400576</v>
      </c>
      <c r="EK210">
        <v>157808</v>
      </c>
      <c r="EL210">
        <v>151446</v>
      </c>
      <c r="EM210">
        <v>161662</v>
      </c>
      <c r="EN210">
        <v>142877</v>
      </c>
      <c r="EO210">
        <v>116164</v>
      </c>
      <c r="EP210">
        <v>559901</v>
      </c>
      <c r="EQ210">
        <v>3706571</v>
      </c>
      <c r="ER210">
        <v>4074366</v>
      </c>
      <c r="ES210">
        <v>240272</v>
      </c>
      <c r="ET210">
        <v>1329563</v>
      </c>
      <c r="EU210">
        <v>1531012</v>
      </c>
      <c r="EV210">
        <v>644451</v>
      </c>
      <c r="EW210">
        <v>2504531</v>
      </c>
      <c r="EX210">
        <v>4074366</v>
      </c>
    </row>
    <row r="211" spans="1:154" x14ac:dyDescent="0.2">
      <c r="A211" t="s">
        <v>550</v>
      </c>
      <c r="B211" t="s">
        <v>539</v>
      </c>
      <c r="H211">
        <v>1385808</v>
      </c>
      <c r="I211">
        <v>49859</v>
      </c>
      <c r="J211">
        <v>198763</v>
      </c>
      <c r="K211">
        <v>13095</v>
      </c>
      <c r="L211">
        <v>140560</v>
      </c>
      <c r="M211">
        <v>10208</v>
      </c>
      <c r="N211">
        <v>501132</v>
      </c>
      <c r="O211">
        <v>21715</v>
      </c>
      <c r="P211">
        <v>673087</v>
      </c>
      <c r="Q211">
        <v>13544</v>
      </c>
      <c r="R211">
        <v>288936</v>
      </c>
      <c r="S211">
        <v>10874</v>
      </c>
      <c r="T211">
        <v>19976</v>
      </c>
      <c r="U211">
        <v>584</v>
      </c>
      <c r="V211">
        <v>3349</v>
      </c>
      <c r="W211">
        <v>349</v>
      </c>
      <c r="X211">
        <v>526154</v>
      </c>
      <c r="Y211">
        <v>14689</v>
      </c>
      <c r="Z211">
        <v>21822</v>
      </c>
      <c r="AA211">
        <v>2456</v>
      </c>
      <c r="AB211">
        <v>382519</v>
      </c>
      <c r="AC211">
        <v>11996</v>
      </c>
      <c r="AD211">
        <v>133929</v>
      </c>
      <c r="AE211">
        <v>6679</v>
      </c>
      <c r="AF211">
        <v>274507</v>
      </c>
      <c r="AG211">
        <v>10417</v>
      </c>
      <c r="AH211">
        <v>1131412</v>
      </c>
      <c r="AI211">
        <v>36084</v>
      </c>
      <c r="AJ211">
        <v>254396</v>
      </c>
      <c r="AK211">
        <v>13775</v>
      </c>
      <c r="AL211">
        <v>153701</v>
      </c>
      <c r="AM211">
        <v>4493</v>
      </c>
      <c r="AN211">
        <v>100695</v>
      </c>
      <c r="AO211">
        <v>9282</v>
      </c>
      <c r="AP211">
        <v>677846</v>
      </c>
      <c r="AQ211">
        <v>27003</v>
      </c>
      <c r="AR211">
        <v>707962</v>
      </c>
      <c r="AS211">
        <v>22856</v>
      </c>
      <c r="AT211">
        <v>178603</v>
      </c>
      <c r="AU211">
        <v>4192</v>
      </c>
      <c r="AV211">
        <v>1207205</v>
      </c>
      <c r="AW211">
        <v>45667</v>
      </c>
      <c r="AX211">
        <v>67652</v>
      </c>
      <c r="AY211">
        <v>4382</v>
      </c>
      <c r="AZ211">
        <v>258014</v>
      </c>
      <c r="BA211">
        <v>12788</v>
      </c>
      <c r="BB211">
        <v>294471</v>
      </c>
      <c r="BC211">
        <v>9365</v>
      </c>
      <c r="BD211">
        <v>353825</v>
      </c>
      <c r="BE211">
        <v>7243</v>
      </c>
      <c r="BF211">
        <v>159335</v>
      </c>
      <c r="BG211">
        <v>13482</v>
      </c>
      <c r="BH211">
        <v>623326</v>
      </c>
      <c r="BI211">
        <v>25444</v>
      </c>
      <c r="BJ211">
        <v>593106</v>
      </c>
      <c r="BK211">
        <v>21343</v>
      </c>
      <c r="BL211">
        <v>30220</v>
      </c>
      <c r="BM211">
        <v>4101</v>
      </c>
      <c r="BN211">
        <v>432252</v>
      </c>
      <c r="BO211">
        <v>11934</v>
      </c>
      <c r="BP211">
        <v>203584</v>
      </c>
      <c r="BQ211">
        <v>14233</v>
      </c>
      <c r="BR211">
        <v>146825</v>
      </c>
      <c r="BS211">
        <v>12759</v>
      </c>
      <c r="BT211">
        <v>312418</v>
      </c>
      <c r="BU211">
        <v>9470</v>
      </c>
      <c r="BV211">
        <v>782661</v>
      </c>
      <c r="BW211">
        <v>38926</v>
      </c>
      <c r="BX211">
        <v>290729</v>
      </c>
      <c r="BY211">
        <v>1463</v>
      </c>
      <c r="BZ211">
        <v>94924</v>
      </c>
      <c r="CA211">
        <v>3083</v>
      </c>
      <c r="CB211">
        <v>217494</v>
      </c>
      <c r="CC211">
        <v>6387</v>
      </c>
      <c r="CD211">
        <v>99428</v>
      </c>
      <c r="CE211">
        <v>6611</v>
      </c>
      <c r="CF211">
        <v>155668</v>
      </c>
      <c r="CG211">
        <v>10470</v>
      </c>
      <c r="CH211">
        <v>181933</v>
      </c>
      <c r="CI211">
        <v>8667</v>
      </c>
      <c r="CJ211">
        <v>167131</v>
      </c>
      <c r="CK211">
        <v>6697</v>
      </c>
      <c r="CL211">
        <v>178501</v>
      </c>
      <c r="CM211">
        <v>6481</v>
      </c>
      <c r="CN211">
        <v>290729</v>
      </c>
      <c r="CO211">
        <v>1463</v>
      </c>
      <c r="CP211">
        <v>49859</v>
      </c>
      <c r="CQ211">
        <v>1335949</v>
      </c>
      <c r="CR211">
        <v>1043322</v>
      </c>
      <c r="CS211">
        <v>543546</v>
      </c>
      <c r="CT211">
        <v>1028267</v>
      </c>
      <c r="CU211">
        <v>336810</v>
      </c>
      <c r="CV211">
        <v>144945</v>
      </c>
      <c r="CW211">
        <v>27778</v>
      </c>
      <c r="CX211">
        <v>6335</v>
      </c>
      <c r="CY211">
        <v>17562</v>
      </c>
      <c r="CZ211">
        <v>3388</v>
      </c>
      <c r="DA211">
        <v>278441</v>
      </c>
      <c r="DB211">
        <v>132767</v>
      </c>
      <c r="DC211">
        <v>13029</v>
      </c>
      <c r="DD211">
        <v>2455</v>
      </c>
      <c r="DE211">
        <v>7557</v>
      </c>
      <c r="DF211">
        <v>49520</v>
      </c>
      <c r="DG211">
        <v>19151</v>
      </c>
      <c r="DH211">
        <v>13530</v>
      </c>
      <c r="DI211">
        <v>71625</v>
      </c>
      <c r="DJ211">
        <v>43513</v>
      </c>
      <c r="DK211">
        <v>9783</v>
      </c>
      <c r="DL211">
        <v>43642</v>
      </c>
      <c r="DM211">
        <v>72017</v>
      </c>
      <c r="DN211">
        <v>150961</v>
      </c>
      <c r="DO211">
        <v>98393</v>
      </c>
      <c r="DP211">
        <v>29440</v>
      </c>
      <c r="DQ211">
        <v>58046</v>
      </c>
      <c r="DR211">
        <v>21082</v>
      </c>
      <c r="DS211">
        <v>20969</v>
      </c>
      <c r="DT211">
        <v>56236</v>
      </c>
      <c r="DU211">
        <v>492453</v>
      </c>
      <c r="DV211">
        <v>244742</v>
      </c>
      <c r="DW211">
        <v>85427</v>
      </c>
      <c r="DX211">
        <v>36312</v>
      </c>
      <c r="DY211">
        <v>12855</v>
      </c>
      <c r="DZ211">
        <v>89917</v>
      </c>
      <c r="EA211">
        <v>6134</v>
      </c>
      <c r="EB211">
        <v>60765</v>
      </c>
      <c r="EC211">
        <v>121482</v>
      </c>
      <c r="ED211">
        <v>16282</v>
      </c>
      <c r="EE211">
        <v>62422</v>
      </c>
      <c r="EF211">
        <v>149803</v>
      </c>
      <c r="EG211">
        <v>1250660</v>
      </c>
      <c r="EH211">
        <v>1417914</v>
      </c>
      <c r="EI211">
        <v>920167</v>
      </c>
      <c r="EJ211">
        <v>484915</v>
      </c>
      <c r="EK211">
        <v>18123</v>
      </c>
      <c r="EL211">
        <v>17461</v>
      </c>
      <c r="EM211">
        <v>19249</v>
      </c>
      <c r="EN211">
        <v>17752</v>
      </c>
      <c r="EO211">
        <v>17554</v>
      </c>
      <c r="EP211">
        <v>77372</v>
      </c>
      <c r="EQ211">
        <v>453216</v>
      </c>
      <c r="ER211">
        <v>492453</v>
      </c>
      <c r="ES211">
        <v>40330</v>
      </c>
      <c r="ET211">
        <v>163870</v>
      </c>
      <c r="EU211">
        <v>169708</v>
      </c>
      <c r="EV211">
        <v>69814</v>
      </c>
      <c r="EW211">
        <v>288253</v>
      </c>
      <c r="EX211">
        <v>492453</v>
      </c>
    </row>
    <row r="212" spans="1:154" x14ac:dyDescent="0.2">
      <c r="A212" t="s">
        <v>551</v>
      </c>
      <c r="B212" t="s">
        <v>539</v>
      </c>
      <c r="H212">
        <v>1907445</v>
      </c>
      <c r="I212">
        <v>172826</v>
      </c>
      <c r="J212">
        <v>311670</v>
      </c>
      <c r="K212">
        <v>43405</v>
      </c>
      <c r="L212">
        <v>199469</v>
      </c>
      <c r="M212">
        <v>28556</v>
      </c>
      <c r="N212">
        <v>888702</v>
      </c>
      <c r="O212">
        <v>94098</v>
      </c>
      <c r="P212">
        <v>679230</v>
      </c>
      <c r="Q212">
        <v>34259</v>
      </c>
      <c r="R212">
        <v>1558206</v>
      </c>
      <c r="S212">
        <v>115706</v>
      </c>
      <c r="T212">
        <v>14138</v>
      </c>
      <c r="U212">
        <v>1804</v>
      </c>
      <c r="V212">
        <v>21603</v>
      </c>
      <c r="W212">
        <v>4798</v>
      </c>
      <c r="X212">
        <v>26141</v>
      </c>
      <c r="Y212">
        <v>2096</v>
      </c>
      <c r="Z212">
        <v>98458</v>
      </c>
      <c r="AA212">
        <v>22996</v>
      </c>
      <c r="AB212">
        <v>185754</v>
      </c>
      <c r="AC212">
        <v>24909</v>
      </c>
      <c r="AD212">
        <v>260735</v>
      </c>
      <c r="AE212">
        <v>49226</v>
      </c>
      <c r="AF212">
        <v>1498709</v>
      </c>
      <c r="AG212">
        <v>108678</v>
      </c>
      <c r="AH212">
        <v>1793542</v>
      </c>
      <c r="AI212">
        <v>143040</v>
      </c>
      <c r="AJ212">
        <v>113903</v>
      </c>
      <c r="AK212">
        <v>29786</v>
      </c>
      <c r="AL212">
        <v>52117</v>
      </c>
      <c r="AM212">
        <v>6043</v>
      </c>
      <c r="AN212">
        <v>61786</v>
      </c>
      <c r="AO212">
        <v>23743</v>
      </c>
      <c r="AP212">
        <v>955167</v>
      </c>
      <c r="AQ212">
        <v>96905</v>
      </c>
      <c r="AR212">
        <v>952278</v>
      </c>
      <c r="AS212">
        <v>75921</v>
      </c>
      <c r="AT212">
        <v>269122</v>
      </c>
      <c r="AU212">
        <v>16584</v>
      </c>
      <c r="AV212">
        <v>1638323</v>
      </c>
      <c r="AW212">
        <v>156242</v>
      </c>
      <c r="AX212">
        <v>98841</v>
      </c>
      <c r="AY212">
        <v>23791</v>
      </c>
      <c r="AZ212">
        <v>316269</v>
      </c>
      <c r="BA212">
        <v>38676</v>
      </c>
      <c r="BB212">
        <v>418939</v>
      </c>
      <c r="BC212">
        <v>34501</v>
      </c>
      <c r="BD212">
        <v>397313</v>
      </c>
      <c r="BE212">
        <v>15719</v>
      </c>
      <c r="BF212">
        <v>229998</v>
      </c>
      <c r="BG212">
        <v>32617</v>
      </c>
      <c r="BH212">
        <v>858945</v>
      </c>
      <c r="BI212">
        <v>104557</v>
      </c>
      <c r="BJ212">
        <v>830385</v>
      </c>
      <c r="BK212">
        <v>96414</v>
      </c>
      <c r="BL212">
        <v>28560</v>
      </c>
      <c r="BM212">
        <v>8143</v>
      </c>
      <c r="BN212">
        <v>594060</v>
      </c>
      <c r="BO212">
        <v>60710</v>
      </c>
      <c r="BP212">
        <v>304539</v>
      </c>
      <c r="BQ212">
        <v>49705</v>
      </c>
      <c r="BR212">
        <v>190344</v>
      </c>
      <c r="BS212">
        <v>26759</v>
      </c>
      <c r="BT212">
        <v>497896</v>
      </c>
      <c r="BU212">
        <v>33753</v>
      </c>
      <c r="BV212">
        <v>1088943</v>
      </c>
      <c r="BW212">
        <v>137174</v>
      </c>
      <c r="BX212">
        <v>320606</v>
      </c>
      <c r="BY212">
        <v>1899</v>
      </c>
      <c r="BZ212">
        <v>137779</v>
      </c>
      <c r="CA212">
        <v>9321</v>
      </c>
      <c r="CB212">
        <v>360117</v>
      </c>
      <c r="CC212">
        <v>24432</v>
      </c>
      <c r="CD212">
        <v>178187</v>
      </c>
      <c r="CE212">
        <v>26386</v>
      </c>
      <c r="CF212">
        <v>221894</v>
      </c>
      <c r="CG212">
        <v>32492</v>
      </c>
      <c r="CH212">
        <v>248469</v>
      </c>
      <c r="CI212">
        <v>31291</v>
      </c>
      <c r="CJ212">
        <v>216582</v>
      </c>
      <c r="CK212">
        <v>25486</v>
      </c>
      <c r="CL212">
        <v>223811</v>
      </c>
      <c r="CM212">
        <v>21519</v>
      </c>
      <c r="CN212">
        <v>320606</v>
      </c>
      <c r="CO212">
        <v>1899</v>
      </c>
      <c r="CP212">
        <v>172826</v>
      </c>
      <c r="CQ212">
        <v>1734619</v>
      </c>
      <c r="CR212">
        <v>1311919</v>
      </c>
      <c r="CS212">
        <v>674829</v>
      </c>
      <c r="CT212">
        <v>1620797</v>
      </c>
      <c r="CU212">
        <v>199717</v>
      </c>
      <c r="CV212">
        <v>67849</v>
      </c>
      <c r="CW212">
        <v>147208</v>
      </c>
      <c r="CX212">
        <v>51778</v>
      </c>
      <c r="CY212">
        <v>27072</v>
      </c>
      <c r="CZ212">
        <v>6662</v>
      </c>
      <c r="DA212">
        <v>16687</v>
      </c>
      <c r="DB212">
        <v>6086</v>
      </c>
      <c r="DC212">
        <v>8750</v>
      </c>
      <c r="DD212">
        <v>3323</v>
      </c>
      <c r="DE212">
        <v>36548</v>
      </c>
      <c r="DF212">
        <v>85681</v>
      </c>
      <c r="DG212">
        <v>86690</v>
      </c>
      <c r="DH212">
        <v>20784</v>
      </c>
      <c r="DI212">
        <v>106681</v>
      </c>
      <c r="DJ212">
        <v>46533</v>
      </c>
      <c r="DK212">
        <v>14366</v>
      </c>
      <c r="DL212">
        <v>53009</v>
      </c>
      <c r="DM212">
        <v>96966</v>
      </c>
      <c r="DN212">
        <v>205877</v>
      </c>
      <c r="DO212">
        <v>79651</v>
      </c>
      <c r="DP212">
        <v>42081</v>
      </c>
      <c r="DQ212">
        <v>44388</v>
      </c>
      <c r="DR212">
        <v>32330</v>
      </c>
      <c r="DS212">
        <v>21163</v>
      </c>
      <c r="DT212">
        <v>54026</v>
      </c>
      <c r="DU212">
        <v>713005</v>
      </c>
      <c r="DV212">
        <v>392938</v>
      </c>
      <c r="DW212">
        <v>156631</v>
      </c>
      <c r="DX212">
        <v>49484</v>
      </c>
      <c r="DY212">
        <v>17123</v>
      </c>
      <c r="DZ212">
        <v>118271</v>
      </c>
      <c r="EA212">
        <v>10412</v>
      </c>
      <c r="EB212">
        <v>81328</v>
      </c>
      <c r="EC212">
        <v>152312</v>
      </c>
      <c r="ED212">
        <v>24390</v>
      </c>
      <c r="EE212">
        <v>92578</v>
      </c>
      <c r="EF212">
        <v>227269</v>
      </c>
      <c r="EG212">
        <v>1623962</v>
      </c>
      <c r="EH212">
        <v>1880156</v>
      </c>
      <c r="EI212">
        <v>1404979</v>
      </c>
      <c r="EJ212">
        <v>479235</v>
      </c>
      <c r="EK212">
        <v>24875</v>
      </c>
      <c r="EL212">
        <v>24483</v>
      </c>
      <c r="EM212">
        <v>25945</v>
      </c>
      <c r="EN212">
        <v>22392</v>
      </c>
      <c r="EO212">
        <v>18375</v>
      </c>
      <c r="EP212">
        <v>67928</v>
      </c>
      <c r="EQ212">
        <v>655181</v>
      </c>
      <c r="ER212">
        <v>713005</v>
      </c>
      <c r="ES212">
        <v>26209</v>
      </c>
      <c r="ET212">
        <v>171629</v>
      </c>
      <c r="EU212">
        <v>280736</v>
      </c>
      <c r="EV212">
        <v>144165</v>
      </c>
      <c r="EW212">
        <v>515167</v>
      </c>
      <c r="EX212">
        <v>713005</v>
      </c>
    </row>
    <row r="213" spans="1:154" x14ac:dyDescent="0.2">
      <c r="A213" t="s">
        <v>552</v>
      </c>
      <c r="B213" t="s">
        <v>539</v>
      </c>
      <c r="H213">
        <v>12522058</v>
      </c>
      <c r="I213">
        <v>858493</v>
      </c>
      <c r="J213">
        <v>2096248</v>
      </c>
      <c r="K213">
        <v>245706</v>
      </c>
      <c r="L213">
        <v>1464473</v>
      </c>
      <c r="M213">
        <v>172643</v>
      </c>
      <c r="N213">
        <v>4731250</v>
      </c>
      <c r="O213">
        <v>429721</v>
      </c>
      <c r="P213">
        <v>5565584</v>
      </c>
      <c r="Q213">
        <v>173945</v>
      </c>
      <c r="R213">
        <v>7647923</v>
      </c>
      <c r="S213">
        <v>334669</v>
      </c>
      <c r="T213">
        <v>1667392</v>
      </c>
      <c r="U213">
        <v>126760</v>
      </c>
      <c r="V213">
        <v>79803</v>
      </c>
      <c r="W213">
        <v>12812</v>
      </c>
      <c r="X213">
        <v>757966</v>
      </c>
      <c r="Y213">
        <v>49302</v>
      </c>
      <c r="Z213">
        <v>993386</v>
      </c>
      <c r="AA213">
        <v>185585</v>
      </c>
      <c r="AB213">
        <v>1370434</v>
      </c>
      <c r="AC213">
        <v>148463</v>
      </c>
      <c r="AD213">
        <v>2369113</v>
      </c>
      <c r="AE213">
        <v>364312</v>
      </c>
      <c r="AF213">
        <v>7280170</v>
      </c>
      <c r="AG213">
        <v>295684</v>
      </c>
      <c r="AH213">
        <v>10659730</v>
      </c>
      <c r="AI213">
        <v>513438</v>
      </c>
      <c r="AJ213">
        <v>1862328</v>
      </c>
      <c r="AK213">
        <v>345055</v>
      </c>
      <c r="AL213">
        <v>973366</v>
      </c>
      <c r="AM213">
        <v>74323</v>
      </c>
      <c r="AN213">
        <v>888962</v>
      </c>
      <c r="AO213">
        <v>270732</v>
      </c>
      <c r="AP213">
        <v>6158749</v>
      </c>
      <c r="AQ213">
        <v>486985</v>
      </c>
      <c r="AR213">
        <v>6363309</v>
      </c>
      <c r="AS213">
        <v>371508</v>
      </c>
      <c r="AT213">
        <v>1512797</v>
      </c>
      <c r="AU213">
        <v>64675</v>
      </c>
      <c r="AV213">
        <v>11009261</v>
      </c>
      <c r="AW213">
        <v>793818</v>
      </c>
      <c r="AX213">
        <v>793490</v>
      </c>
      <c r="AY213">
        <v>161240</v>
      </c>
      <c r="AZ213">
        <v>2099425</v>
      </c>
      <c r="BA213">
        <v>214805</v>
      </c>
      <c r="BB213">
        <v>2333581</v>
      </c>
      <c r="BC213">
        <v>148765</v>
      </c>
      <c r="BD213">
        <v>3228604</v>
      </c>
      <c r="BE213">
        <v>110194</v>
      </c>
      <c r="BF213">
        <v>1435097</v>
      </c>
      <c r="BG213">
        <v>185643</v>
      </c>
      <c r="BH213">
        <v>6054695</v>
      </c>
      <c r="BI213">
        <v>557898</v>
      </c>
      <c r="BJ213">
        <v>5711949</v>
      </c>
      <c r="BK213">
        <v>487312</v>
      </c>
      <c r="BL213">
        <v>342746</v>
      </c>
      <c r="BM213">
        <v>70586</v>
      </c>
      <c r="BN213">
        <v>4304290</v>
      </c>
      <c r="BO213">
        <v>319497</v>
      </c>
      <c r="BP213">
        <v>1837517</v>
      </c>
      <c r="BQ213">
        <v>240630</v>
      </c>
      <c r="BR213">
        <v>1347985</v>
      </c>
      <c r="BS213">
        <v>183414</v>
      </c>
      <c r="BT213">
        <v>2940997</v>
      </c>
      <c r="BU213">
        <v>96877</v>
      </c>
      <c r="BV213">
        <v>7489792</v>
      </c>
      <c r="BW213">
        <v>743541</v>
      </c>
      <c r="BX213">
        <v>2091269</v>
      </c>
      <c r="BY213">
        <v>18075</v>
      </c>
      <c r="BZ213">
        <v>839730</v>
      </c>
      <c r="CA213">
        <v>24386</v>
      </c>
      <c r="CB213">
        <v>2101267</v>
      </c>
      <c r="CC213">
        <v>72491</v>
      </c>
      <c r="CD213">
        <v>1125961</v>
      </c>
      <c r="CE213">
        <v>126612</v>
      </c>
      <c r="CF213">
        <v>1539219</v>
      </c>
      <c r="CG213">
        <v>181292</v>
      </c>
      <c r="CH213">
        <v>1663845</v>
      </c>
      <c r="CI213">
        <v>177446</v>
      </c>
      <c r="CJ213">
        <v>1558605</v>
      </c>
      <c r="CK213">
        <v>147807</v>
      </c>
      <c r="CL213">
        <v>1602162</v>
      </c>
      <c r="CM213">
        <v>110384</v>
      </c>
      <c r="CN213">
        <v>2091269</v>
      </c>
      <c r="CO213">
        <v>18075</v>
      </c>
      <c r="CP213">
        <v>858493</v>
      </c>
      <c r="CQ213">
        <v>11663565</v>
      </c>
      <c r="CR213">
        <v>8694359</v>
      </c>
      <c r="CS213">
        <v>4380341</v>
      </c>
      <c r="CT213">
        <v>9117218</v>
      </c>
      <c r="CU213">
        <v>2886369</v>
      </c>
      <c r="CV213">
        <v>1074861</v>
      </c>
      <c r="CW213">
        <v>1681635</v>
      </c>
      <c r="CX213">
        <v>659015</v>
      </c>
      <c r="CY213">
        <v>686535</v>
      </c>
      <c r="CZ213">
        <v>229371</v>
      </c>
      <c r="DA213">
        <v>373795</v>
      </c>
      <c r="DB213">
        <v>143964</v>
      </c>
      <c r="DC213">
        <v>144404</v>
      </c>
      <c r="DD213">
        <v>42511</v>
      </c>
      <c r="DE213">
        <v>65758</v>
      </c>
      <c r="DF213">
        <v>335593</v>
      </c>
      <c r="DG213">
        <v>719899</v>
      </c>
      <c r="DH213">
        <v>163639</v>
      </c>
      <c r="DI213">
        <v>648265</v>
      </c>
      <c r="DJ213">
        <v>439507</v>
      </c>
      <c r="DK213">
        <v>104876</v>
      </c>
      <c r="DL213">
        <v>465899</v>
      </c>
      <c r="DM213">
        <v>805057</v>
      </c>
      <c r="DN213">
        <v>1475900</v>
      </c>
      <c r="DO213">
        <v>512046</v>
      </c>
      <c r="DP213">
        <v>286574</v>
      </c>
      <c r="DQ213">
        <v>240751</v>
      </c>
      <c r="DR213">
        <v>228311</v>
      </c>
      <c r="DS213">
        <v>138520</v>
      </c>
      <c r="DT213">
        <v>696580</v>
      </c>
      <c r="DU213">
        <v>5036449</v>
      </c>
      <c r="DV213">
        <v>2282435</v>
      </c>
      <c r="DW213">
        <v>888006</v>
      </c>
      <c r="DX213">
        <v>350937</v>
      </c>
      <c r="DY213">
        <v>109131</v>
      </c>
      <c r="DZ213">
        <v>965517</v>
      </c>
      <c r="EA213">
        <v>57483</v>
      </c>
      <c r="EB213">
        <v>712191</v>
      </c>
      <c r="EC213">
        <v>1437560</v>
      </c>
      <c r="ED213">
        <v>240972</v>
      </c>
      <c r="EE213">
        <v>857690</v>
      </c>
      <c r="EF213">
        <v>1440282</v>
      </c>
      <c r="EG213">
        <v>11169427</v>
      </c>
      <c r="EH213">
        <v>12590227</v>
      </c>
      <c r="EI213">
        <v>8850196</v>
      </c>
      <c r="EJ213">
        <v>3555784</v>
      </c>
      <c r="EK213">
        <v>221581</v>
      </c>
      <c r="EL213">
        <v>205415</v>
      </c>
      <c r="EM213">
        <v>201852</v>
      </c>
      <c r="EN213">
        <v>172330</v>
      </c>
      <c r="EO213">
        <v>137264</v>
      </c>
      <c r="EP213">
        <v>600161</v>
      </c>
      <c r="EQ213">
        <v>4570617</v>
      </c>
      <c r="ER213">
        <v>5036449</v>
      </c>
      <c r="ES213">
        <v>552555</v>
      </c>
      <c r="ET213">
        <v>1797531</v>
      </c>
      <c r="EU213">
        <v>1766822</v>
      </c>
      <c r="EV213">
        <v>637672</v>
      </c>
      <c r="EW213">
        <v>2686363</v>
      </c>
      <c r="EX213">
        <v>5036449</v>
      </c>
    </row>
    <row r="214" spans="1:154" x14ac:dyDescent="0.2">
      <c r="A214" t="s">
        <v>553</v>
      </c>
      <c r="B214" t="s">
        <v>539</v>
      </c>
      <c r="H214">
        <v>6754714</v>
      </c>
      <c r="I214">
        <v>498043</v>
      </c>
      <c r="J214">
        <v>1213487</v>
      </c>
      <c r="K214">
        <v>134984</v>
      </c>
      <c r="L214">
        <v>821204</v>
      </c>
      <c r="M214">
        <v>92114</v>
      </c>
      <c r="N214">
        <v>2992987</v>
      </c>
      <c r="O214">
        <v>272430</v>
      </c>
      <c r="P214">
        <v>2447067</v>
      </c>
      <c r="Q214">
        <v>86308</v>
      </c>
      <c r="R214">
        <v>5213278</v>
      </c>
      <c r="S214">
        <v>331135</v>
      </c>
      <c r="T214">
        <v>611917</v>
      </c>
      <c r="U214">
        <v>52994</v>
      </c>
      <c r="V214">
        <v>21592</v>
      </c>
      <c r="W214">
        <v>3707</v>
      </c>
      <c r="X214">
        <v>179680</v>
      </c>
      <c r="Y214">
        <v>14556</v>
      </c>
      <c r="Z214">
        <v>230518</v>
      </c>
      <c r="AA214">
        <v>45336</v>
      </c>
      <c r="AB214">
        <v>495330</v>
      </c>
      <c r="AC214">
        <v>49941</v>
      </c>
      <c r="AD214">
        <v>586307</v>
      </c>
      <c r="AE214">
        <v>91801</v>
      </c>
      <c r="AF214">
        <v>5095021</v>
      </c>
      <c r="AG214">
        <v>318318</v>
      </c>
      <c r="AH214">
        <v>6325403</v>
      </c>
      <c r="AI214">
        <v>413806</v>
      </c>
      <c r="AJ214">
        <v>429311</v>
      </c>
      <c r="AK214">
        <v>84237</v>
      </c>
      <c r="AL214">
        <v>176397</v>
      </c>
      <c r="AM214">
        <v>16398</v>
      </c>
      <c r="AN214">
        <v>252914</v>
      </c>
      <c r="AO214">
        <v>67839</v>
      </c>
      <c r="AP214">
        <v>3337271</v>
      </c>
      <c r="AQ214">
        <v>276800</v>
      </c>
      <c r="AR214">
        <v>3417443</v>
      </c>
      <c r="AS214">
        <v>221243</v>
      </c>
      <c r="AT214">
        <v>957906</v>
      </c>
      <c r="AU214">
        <v>45961</v>
      </c>
      <c r="AV214">
        <v>5796808</v>
      </c>
      <c r="AW214">
        <v>452082</v>
      </c>
      <c r="AX214">
        <v>417375</v>
      </c>
      <c r="AY214">
        <v>78994</v>
      </c>
      <c r="AZ214">
        <v>1422641</v>
      </c>
      <c r="BA214">
        <v>123709</v>
      </c>
      <c r="BB214">
        <v>1262405</v>
      </c>
      <c r="BC214">
        <v>78410</v>
      </c>
      <c r="BD214">
        <v>1318099</v>
      </c>
      <c r="BE214">
        <v>43069</v>
      </c>
      <c r="BF214">
        <v>806375</v>
      </c>
      <c r="BG214">
        <v>96870</v>
      </c>
      <c r="BH214">
        <v>3151121</v>
      </c>
      <c r="BI214">
        <v>294886</v>
      </c>
      <c r="BJ214">
        <v>3020849</v>
      </c>
      <c r="BK214">
        <v>263975</v>
      </c>
      <c r="BL214">
        <v>130272</v>
      </c>
      <c r="BM214">
        <v>30911</v>
      </c>
      <c r="BN214">
        <v>2267081</v>
      </c>
      <c r="BO214">
        <v>173237</v>
      </c>
      <c r="BP214">
        <v>988631</v>
      </c>
      <c r="BQ214">
        <v>132362</v>
      </c>
      <c r="BR214">
        <v>701784</v>
      </c>
      <c r="BS214">
        <v>86157</v>
      </c>
      <c r="BT214">
        <v>1689362</v>
      </c>
      <c r="BU214">
        <v>100007</v>
      </c>
      <c r="BV214">
        <v>3957496</v>
      </c>
      <c r="BW214">
        <v>391756</v>
      </c>
      <c r="BX214">
        <v>1107856</v>
      </c>
      <c r="BY214">
        <v>6280</v>
      </c>
      <c r="BZ214">
        <v>495717</v>
      </c>
      <c r="CA214">
        <v>28020</v>
      </c>
      <c r="CB214">
        <v>1193645</v>
      </c>
      <c r="CC214">
        <v>71987</v>
      </c>
      <c r="CD214">
        <v>644832</v>
      </c>
      <c r="CE214">
        <v>73854</v>
      </c>
      <c r="CF214">
        <v>799612</v>
      </c>
      <c r="CG214">
        <v>102880</v>
      </c>
      <c r="CH214">
        <v>853594</v>
      </c>
      <c r="CI214">
        <v>88978</v>
      </c>
      <c r="CJ214">
        <v>810270</v>
      </c>
      <c r="CK214">
        <v>69325</v>
      </c>
      <c r="CL214">
        <v>849188</v>
      </c>
      <c r="CM214">
        <v>56719</v>
      </c>
      <c r="CN214">
        <v>1107856</v>
      </c>
      <c r="CO214">
        <v>6280</v>
      </c>
      <c r="CP214">
        <v>498043</v>
      </c>
      <c r="CQ214">
        <v>6256671</v>
      </c>
      <c r="CR214">
        <v>4619422</v>
      </c>
      <c r="CS214">
        <v>2451187</v>
      </c>
      <c r="CT214">
        <v>5777667</v>
      </c>
      <c r="CU214">
        <v>664171</v>
      </c>
      <c r="CV214">
        <v>251456</v>
      </c>
      <c r="CW214">
        <v>353025</v>
      </c>
      <c r="CX214">
        <v>143205</v>
      </c>
      <c r="CY214">
        <v>167253</v>
      </c>
      <c r="CZ214">
        <v>47852</v>
      </c>
      <c r="DA214">
        <v>98413</v>
      </c>
      <c r="DB214">
        <v>44766</v>
      </c>
      <c r="DC214">
        <v>45480</v>
      </c>
      <c r="DD214">
        <v>15633</v>
      </c>
      <c r="DE214">
        <v>40797</v>
      </c>
      <c r="DF214">
        <v>219227</v>
      </c>
      <c r="DG214">
        <v>598954</v>
      </c>
      <c r="DH214">
        <v>71015</v>
      </c>
      <c r="DI214">
        <v>357302</v>
      </c>
      <c r="DJ214">
        <v>206206</v>
      </c>
      <c r="DK214">
        <v>38686</v>
      </c>
      <c r="DL214">
        <v>174278</v>
      </c>
      <c r="DM214">
        <v>307632</v>
      </c>
      <c r="DN214">
        <v>780324</v>
      </c>
      <c r="DO214">
        <v>259317</v>
      </c>
      <c r="DP214">
        <v>151583</v>
      </c>
      <c r="DQ214">
        <v>118207</v>
      </c>
      <c r="DR214">
        <v>132667</v>
      </c>
      <c r="DS214">
        <v>52574</v>
      </c>
      <c r="DT214">
        <v>247445</v>
      </c>
      <c r="DU214">
        <v>2716009</v>
      </c>
      <c r="DV214">
        <v>1284219</v>
      </c>
      <c r="DW214">
        <v>487660</v>
      </c>
      <c r="DX214">
        <v>204260</v>
      </c>
      <c r="DY214">
        <v>69852</v>
      </c>
      <c r="DZ214">
        <v>508309</v>
      </c>
      <c r="EA214">
        <v>36735</v>
      </c>
      <c r="EB214">
        <v>374646</v>
      </c>
      <c r="EC214">
        <v>719221</v>
      </c>
      <c r="ED214">
        <v>133633</v>
      </c>
      <c r="EE214">
        <v>429105</v>
      </c>
      <c r="EF214">
        <v>810878</v>
      </c>
      <c r="EG214">
        <v>5917350</v>
      </c>
      <c r="EH214">
        <v>6739246</v>
      </c>
      <c r="EI214">
        <v>4951360</v>
      </c>
      <c r="EJ214">
        <v>1720325</v>
      </c>
      <c r="EK214">
        <v>104255</v>
      </c>
      <c r="EL214">
        <v>100602</v>
      </c>
      <c r="EM214">
        <v>94985</v>
      </c>
      <c r="EN214">
        <v>83858</v>
      </c>
      <c r="EO214">
        <v>67636</v>
      </c>
      <c r="EP214">
        <v>287458</v>
      </c>
      <c r="EQ214">
        <v>2441165</v>
      </c>
      <c r="ER214">
        <v>2716009</v>
      </c>
      <c r="ES214">
        <v>169447</v>
      </c>
      <c r="ET214">
        <v>867950</v>
      </c>
      <c r="EU214">
        <v>1036637</v>
      </c>
      <c r="EV214">
        <v>426373</v>
      </c>
      <c r="EW214">
        <v>1678612</v>
      </c>
      <c r="EX214">
        <v>2716009</v>
      </c>
    </row>
    <row r="215" spans="1:154" x14ac:dyDescent="0.2">
      <c r="A215" t="s">
        <v>554</v>
      </c>
      <c r="B215" t="s">
        <v>539</v>
      </c>
      <c r="H215">
        <v>3163905</v>
      </c>
      <c r="I215">
        <v>158299</v>
      </c>
      <c r="J215">
        <v>513931</v>
      </c>
      <c r="K215">
        <v>49022</v>
      </c>
      <c r="L215">
        <v>344466</v>
      </c>
      <c r="M215">
        <v>33839</v>
      </c>
      <c r="N215">
        <v>1347844</v>
      </c>
      <c r="O215">
        <v>80007</v>
      </c>
      <c r="P215">
        <v>1245557</v>
      </c>
      <c r="Q215">
        <v>26506</v>
      </c>
      <c r="R215">
        <v>2662251</v>
      </c>
      <c r="S215">
        <v>103651</v>
      </c>
      <c r="T215">
        <v>120025</v>
      </c>
      <c r="U215">
        <v>11575</v>
      </c>
      <c r="V215">
        <v>10888</v>
      </c>
      <c r="W215">
        <v>1690</v>
      </c>
      <c r="X215">
        <v>79652</v>
      </c>
      <c r="Y215">
        <v>5258</v>
      </c>
      <c r="Z215">
        <v>76339</v>
      </c>
      <c r="AA215">
        <v>14712</v>
      </c>
      <c r="AB215">
        <v>209004</v>
      </c>
      <c r="AC215">
        <v>19769</v>
      </c>
      <c r="AD215">
        <v>232300</v>
      </c>
      <c r="AE215">
        <v>34424</v>
      </c>
      <c r="AF215">
        <v>2603590</v>
      </c>
      <c r="AG215">
        <v>98372</v>
      </c>
      <c r="AH215">
        <v>2974752</v>
      </c>
      <c r="AI215">
        <v>122533</v>
      </c>
      <c r="AJ215">
        <v>189153</v>
      </c>
      <c r="AK215">
        <v>35766</v>
      </c>
      <c r="AL215">
        <v>83004</v>
      </c>
      <c r="AM215">
        <v>6325</v>
      </c>
      <c r="AN215">
        <v>106149</v>
      </c>
      <c r="AO215">
        <v>29441</v>
      </c>
      <c r="AP215">
        <v>1584638</v>
      </c>
      <c r="AQ215">
        <v>91806</v>
      </c>
      <c r="AR215">
        <v>1579267</v>
      </c>
      <c r="AS215">
        <v>66493</v>
      </c>
      <c r="AT215">
        <v>400232</v>
      </c>
      <c r="AU215">
        <v>12776</v>
      </c>
      <c r="AV215">
        <v>2763673</v>
      </c>
      <c r="AW215">
        <v>145523</v>
      </c>
      <c r="AX215">
        <v>137226</v>
      </c>
      <c r="AY215">
        <v>22285</v>
      </c>
      <c r="AZ215">
        <v>615110</v>
      </c>
      <c r="BA215">
        <v>37694</v>
      </c>
      <c r="BB215">
        <v>663734</v>
      </c>
      <c r="BC215">
        <v>29866</v>
      </c>
      <c r="BD215">
        <v>655926</v>
      </c>
      <c r="BE215">
        <v>14788</v>
      </c>
      <c r="BF215">
        <v>307602</v>
      </c>
      <c r="BG215">
        <v>30484</v>
      </c>
      <c r="BH215">
        <v>1519987</v>
      </c>
      <c r="BI215">
        <v>100477</v>
      </c>
      <c r="BJ215">
        <v>1468250</v>
      </c>
      <c r="BK215">
        <v>89996</v>
      </c>
      <c r="BL215">
        <v>51737</v>
      </c>
      <c r="BM215">
        <v>10481</v>
      </c>
      <c r="BN215">
        <v>1111880</v>
      </c>
      <c r="BO215">
        <v>58941</v>
      </c>
      <c r="BP215">
        <v>464741</v>
      </c>
      <c r="BQ215">
        <v>45930</v>
      </c>
      <c r="BR215">
        <v>250968</v>
      </c>
      <c r="BS215">
        <v>26090</v>
      </c>
      <c r="BT215">
        <v>780108</v>
      </c>
      <c r="BU215">
        <v>25551</v>
      </c>
      <c r="BV215">
        <v>1827589</v>
      </c>
      <c r="BW215">
        <v>130961</v>
      </c>
      <c r="BX215">
        <v>556208</v>
      </c>
      <c r="BY215">
        <v>1787</v>
      </c>
      <c r="BZ215">
        <v>227330</v>
      </c>
      <c r="CA215">
        <v>7465</v>
      </c>
      <c r="CB215">
        <v>552778</v>
      </c>
      <c r="CC215">
        <v>18086</v>
      </c>
      <c r="CD215">
        <v>311801</v>
      </c>
      <c r="CE215">
        <v>28115</v>
      </c>
      <c r="CF215">
        <v>355286</v>
      </c>
      <c r="CG215">
        <v>33015</v>
      </c>
      <c r="CH215">
        <v>400084</v>
      </c>
      <c r="CI215">
        <v>29950</v>
      </c>
      <c r="CJ215">
        <v>359473</v>
      </c>
      <c r="CK215">
        <v>20904</v>
      </c>
      <c r="CL215">
        <v>400945</v>
      </c>
      <c r="CM215">
        <v>18977</v>
      </c>
      <c r="CN215">
        <v>556208</v>
      </c>
      <c r="CO215">
        <v>1787</v>
      </c>
      <c r="CP215">
        <v>158299</v>
      </c>
      <c r="CQ215">
        <v>3005606</v>
      </c>
      <c r="CR215">
        <v>2289598</v>
      </c>
      <c r="CS215">
        <v>1164940</v>
      </c>
      <c r="CT215">
        <v>2746525</v>
      </c>
      <c r="CU215">
        <v>276143</v>
      </c>
      <c r="CV215">
        <v>114069</v>
      </c>
      <c r="CW215">
        <v>140635</v>
      </c>
      <c r="CX215">
        <v>59207</v>
      </c>
      <c r="CY215">
        <v>55312</v>
      </c>
      <c r="CZ215">
        <v>18397</v>
      </c>
      <c r="DA215">
        <v>52772</v>
      </c>
      <c r="DB215">
        <v>25061</v>
      </c>
      <c r="DC215">
        <v>27424</v>
      </c>
      <c r="DD215">
        <v>11404</v>
      </c>
      <c r="DE215">
        <v>61372</v>
      </c>
      <c r="DF215">
        <v>113871</v>
      </c>
      <c r="DG215">
        <v>241106</v>
      </c>
      <c r="DH215">
        <v>39554</v>
      </c>
      <c r="DI215">
        <v>188629</v>
      </c>
      <c r="DJ215">
        <v>83794</v>
      </c>
      <c r="DK215">
        <v>22587</v>
      </c>
      <c r="DL215">
        <v>124916</v>
      </c>
      <c r="DM215">
        <v>124829</v>
      </c>
      <c r="DN215">
        <v>396455</v>
      </c>
      <c r="DO215">
        <v>113941</v>
      </c>
      <c r="DP215">
        <v>71602</v>
      </c>
      <c r="DQ215">
        <v>56485</v>
      </c>
      <c r="DR215">
        <v>52727</v>
      </c>
      <c r="DS215">
        <v>26778</v>
      </c>
      <c r="DT215">
        <v>116375</v>
      </c>
      <c r="DU215">
        <v>1315707</v>
      </c>
      <c r="DV215">
        <v>635347</v>
      </c>
      <c r="DW215">
        <v>244054</v>
      </c>
      <c r="DX215">
        <v>100160</v>
      </c>
      <c r="DY215">
        <v>33468</v>
      </c>
      <c r="DZ215">
        <v>255626</v>
      </c>
      <c r="EA215">
        <v>17657</v>
      </c>
      <c r="EB215">
        <v>193582</v>
      </c>
      <c r="EC215">
        <v>324574</v>
      </c>
      <c r="ED215">
        <v>55210</v>
      </c>
      <c r="EE215">
        <v>212854</v>
      </c>
      <c r="EF215">
        <v>374835</v>
      </c>
      <c r="EG215">
        <v>2766249</v>
      </c>
      <c r="EH215">
        <v>3165855</v>
      </c>
      <c r="EI215">
        <v>2357347</v>
      </c>
      <c r="EJ215">
        <v>753674</v>
      </c>
      <c r="EK215">
        <v>58642</v>
      </c>
      <c r="EL215">
        <v>50160</v>
      </c>
      <c r="EM215">
        <v>44144</v>
      </c>
      <c r="EN215">
        <v>39778</v>
      </c>
      <c r="EO215">
        <v>29930</v>
      </c>
      <c r="EP215">
        <v>120983</v>
      </c>
      <c r="EQ215">
        <v>1169021</v>
      </c>
      <c r="ER215">
        <v>1315707</v>
      </c>
      <c r="ES215">
        <v>71676</v>
      </c>
      <c r="ET215">
        <v>401125</v>
      </c>
      <c r="EU215">
        <v>497251</v>
      </c>
      <c r="EV215">
        <v>224132</v>
      </c>
      <c r="EW215">
        <v>842906</v>
      </c>
      <c r="EX215">
        <v>1315707</v>
      </c>
    </row>
    <row r="216" spans="1:154" x14ac:dyDescent="0.2">
      <c r="A216" t="s">
        <v>555</v>
      </c>
      <c r="B216" t="s">
        <v>539</v>
      </c>
      <c r="H216">
        <v>2885099</v>
      </c>
      <c r="I216">
        <v>253274</v>
      </c>
      <c r="J216">
        <v>482277</v>
      </c>
      <c r="K216">
        <v>87652</v>
      </c>
      <c r="L216">
        <v>322088</v>
      </c>
      <c r="M216">
        <v>60159</v>
      </c>
      <c r="N216">
        <v>1252765</v>
      </c>
      <c r="O216">
        <v>125547</v>
      </c>
      <c r="P216">
        <v>1110512</v>
      </c>
      <c r="Q216">
        <v>37210</v>
      </c>
      <c r="R216">
        <v>2196897</v>
      </c>
      <c r="S216">
        <v>146850</v>
      </c>
      <c r="T216">
        <v>146741</v>
      </c>
      <c r="U216">
        <v>17900</v>
      </c>
      <c r="V216">
        <v>22442</v>
      </c>
      <c r="W216">
        <v>5190</v>
      </c>
      <c r="X216">
        <v>85604</v>
      </c>
      <c r="Y216">
        <v>6424</v>
      </c>
      <c r="Z216">
        <v>123470</v>
      </c>
      <c r="AA216">
        <v>32543</v>
      </c>
      <c r="AB216">
        <v>307215</v>
      </c>
      <c r="AC216">
        <v>43706</v>
      </c>
      <c r="AD216">
        <v>393523</v>
      </c>
      <c r="AE216">
        <v>81605</v>
      </c>
      <c r="AF216">
        <v>2102104</v>
      </c>
      <c r="AG216">
        <v>132095</v>
      </c>
      <c r="AH216">
        <v>2670356</v>
      </c>
      <c r="AI216">
        <v>194956</v>
      </c>
      <c r="AJ216">
        <v>214743</v>
      </c>
      <c r="AK216">
        <v>58318</v>
      </c>
      <c r="AL216">
        <v>91641</v>
      </c>
      <c r="AM216">
        <v>9779</v>
      </c>
      <c r="AN216">
        <v>123102</v>
      </c>
      <c r="AO216">
        <v>48539</v>
      </c>
      <c r="AP216">
        <v>1434661</v>
      </c>
      <c r="AQ216">
        <v>140028</v>
      </c>
      <c r="AR216">
        <v>1450438</v>
      </c>
      <c r="AS216">
        <v>113246</v>
      </c>
      <c r="AT216">
        <v>389024</v>
      </c>
      <c r="AU216">
        <v>31418</v>
      </c>
      <c r="AV216">
        <v>2496075</v>
      </c>
      <c r="AW216">
        <v>221856</v>
      </c>
      <c r="AX216">
        <v>147105</v>
      </c>
      <c r="AY216">
        <v>42025</v>
      </c>
      <c r="AZ216">
        <v>465130</v>
      </c>
      <c r="BA216">
        <v>59925</v>
      </c>
      <c r="BB216">
        <v>575557</v>
      </c>
      <c r="BC216">
        <v>46465</v>
      </c>
      <c r="BD216">
        <v>669099</v>
      </c>
      <c r="BE216">
        <v>22380</v>
      </c>
      <c r="BF216">
        <v>305114</v>
      </c>
      <c r="BG216">
        <v>55336</v>
      </c>
      <c r="BH216">
        <v>1356085</v>
      </c>
      <c r="BI216">
        <v>155066</v>
      </c>
      <c r="BJ216">
        <v>1306025</v>
      </c>
      <c r="BK216">
        <v>136205</v>
      </c>
      <c r="BL216">
        <v>50060</v>
      </c>
      <c r="BM216">
        <v>18861</v>
      </c>
      <c r="BN216">
        <v>1006070</v>
      </c>
      <c r="BO216">
        <v>85419</v>
      </c>
      <c r="BP216">
        <v>397034</v>
      </c>
      <c r="BQ216">
        <v>75372</v>
      </c>
      <c r="BR216">
        <v>258095</v>
      </c>
      <c r="BS216">
        <v>49611</v>
      </c>
      <c r="BT216">
        <v>742403</v>
      </c>
      <c r="BU216">
        <v>40173</v>
      </c>
      <c r="BV216">
        <v>1661199</v>
      </c>
      <c r="BW216">
        <v>210402</v>
      </c>
      <c r="BX216">
        <v>481497</v>
      </c>
      <c r="BY216">
        <v>2699</v>
      </c>
      <c r="BZ216">
        <v>213947</v>
      </c>
      <c r="CA216">
        <v>9552</v>
      </c>
      <c r="CB216">
        <v>528456</v>
      </c>
      <c r="CC216">
        <v>30621</v>
      </c>
      <c r="CD216">
        <v>285805</v>
      </c>
      <c r="CE216">
        <v>42306</v>
      </c>
      <c r="CF216">
        <v>327655</v>
      </c>
      <c r="CG216">
        <v>50976</v>
      </c>
      <c r="CH216">
        <v>368494</v>
      </c>
      <c r="CI216">
        <v>47944</v>
      </c>
      <c r="CJ216">
        <v>324734</v>
      </c>
      <c r="CK216">
        <v>38126</v>
      </c>
      <c r="CL216">
        <v>354511</v>
      </c>
      <c r="CM216">
        <v>31050</v>
      </c>
      <c r="CN216">
        <v>481497</v>
      </c>
      <c r="CO216">
        <v>2699</v>
      </c>
      <c r="CP216">
        <v>253274</v>
      </c>
      <c r="CQ216">
        <v>2631825</v>
      </c>
      <c r="CR216">
        <v>2120993</v>
      </c>
      <c r="CS216">
        <v>884852</v>
      </c>
      <c r="CT216">
        <v>2435156</v>
      </c>
      <c r="CU216">
        <v>335262</v>
      </c>
      <c r="CV216">
        <v>132444</v>
      </c>
      <c r="CW216">
        <v>223357</v>
      </c>
      <c r="CX216">
        <v>91513</v>
      </c>
      <c r="CY216">
        <v>39293</v>
      </c>
      <c r="CZ216">
        <v>10111</v>
      </c>
      <c r="DA216">
        <v>52094</v>
      </c>
      <c r="DB216">
        <v>23501</v>
      </c>
      <c r="DC216">
        <v>20518</v>
      </c>
      <c r="DD216">
        <v>7319</v>
      </c>
      <c r="DE216">
        <v>44856</v>
      </c>
      <c r="DF216">
        <v>93435</v>
      </c>
      <c r="DG216">
        <v>181454</v>
      </c>
      <c r="DH216">
        <v>33461</v>
      </c>
      <c r="DI216">
        <v>154183</v>
      </c>
      <c r="DJ216">
        <v>81778</v>
      </c>
      <c r="DK216">
        <v>23751</v>
      </c>
      <c r="DL216">
        <v>95000</v>
      </c>
      <c r="DM216">
        <v>146170</v>
      </c>
      <c r="DN216">
        <v>364461</v>
      </c>
      <c r="DO216">
        <v>109254</v>
      </c>
      <c r="DP216">
        <v>64671</v>
      </c>
      <c r="DQ216">
        <v>67651</v>
      </c>
      <c r="DR216">
        <v>45116</v>
      </c>
      <c r="DS216">
        <v>20111</v>
      </c>
      <c r="DT216">
        <v>79454</v>
      </c>
      <c r="DU216">
        <v>1174060</v>
      </c>
      <c r="DV216">
        <v>576382</v>
      </c>
      <c r="DW216">
        <v>230058</v>
      </c>
      <c r="DX216">
        <v>77536</v>
      </c>
      <c r="DY216">
        <v>27084</v>
      </c>
      <c r="DZ216">
        <v>225414</v>
      </c>
      <c r="EA216">
        <v>16032</v>
      </c>
      <c r="EB216">
        <v>167881</v>
      </c>
      <c r="EC216">
        <v>294728</v>
      </c>
      <c r="ED216">
        <v>50145</v>
      </c>
      <c r="EE216">
        <v>184904</v>
      </c>
      <c r="EF216">
        <v>353046</v>
      </c>
      <c r="EG216">
        <v>2499376</v>
      </c>
      <c r="EH216">
        <v>2898070</v>
      </c>
      <c r="EI216">
        <v>2042236</v>
      </c>
      <c r="EJ216">
        <v>818269</v>
      </c>
      <c r="EK216">
        <v>58594</v>
      </c>
      <c r="EL216">
        <v>51777</v>
      </c>
      <c r="EM216">
        <v>52217</v>
      </c>
      <c r="EN216">
        <v>39902</v>
      </c>
      <c r="EO216">
        <v>32361</v>
      </c>
      <c r="EP216">
        <v>123436</v>
      </c>
      <c r="EQ216">
        <v>1064727</v>
      </c>
      <c r="ER216">
        <v>1174060</v>
      </c>
      <c r="ES216">
        <v>59674</v>
      </c>
      <c r="ET216">
        <v>352150</v>
      </c>
      <c r="EU216">
        <v>448466</v>
      </c>
      <c r="EV216">
        <v>200341</v>
      </c>
      <c r="EW216">
        <v>762236</v>
      </c>
      <c r="EX216">
        <v>1174060</v>
      </c>
    </row>
    <row r="217" spans="1:154" x14ac:dyDescent="0.2">
      <c r="A217" t="s">
        <v>556</v>
      </c>
      <c r="B217" t="s">
        <v>539</v>
      </c>
      <c r="H217">
        <v>4454667</v>
      </c>
      <c r="I217">
        <v>267675</v>
      </c>
      <c r="J217">
        <v>1022618</v>
      </c>
      <c r="K217">
        <v>86076</v>
      </c>
      <c r="L217">
        <v>707911</v>
      </c>
      <c r="M217">
        <v>62140</v>
      </c>
      <c r="N217">
        <v>1937411</v>
      </c>
      <c r="O217">
        <v>131985</v>
      </c>
      <c r="P217">
        <v>1440344</v>
      </c>
      <c r="Q217">
        <v>46559</v>
      </c>
      <c r="R217">
        <v>3686587</v>
      </c>
      <c r="S217">
        <v>188259</v>
      </c>
      <c r="T217">
        <v>333157</v>
      </c>
      <c r="U217">
        <v>22731</v>
      </c>
      <c r="V217">
        <v>8419</v>
      </c>
      <c r="W217">
        <v>1483</v>
      </c>
      <c r="X217">
        <v>72784</v>
      </c>
      <c r="Y217">
        <v>5220</v>
      </c>
      <c r="Z217">
        <v>74093</v>
      </c>
      <c r="AA217">
        <v>18139</v>
      </c>
      <c r="AB217">
        <v>276235</v>
      </c>
      <c r="AC217">
        <v>31273</v>
      </c>
      <c r="AD217">
        <v>221722</v>
      </c>
      <c r="AE217">
        <v>46539</v>
      </c>
      <c r="AF217">
        <v>3641074</v>
      </c>
      <c r="AG217">
        <v>182866</v>
      </c>
      <c r="AH217">
        <v>4245871</v>
      </c>
      <c r="AI217">
        <v>219510</v>
      </c>
      <c r="AJ217">
        <v>208796</v>
      </c>
      <c r="AK217">
        <v>48165</v>
      </c>
      <c r="AL217">
        <v>83941</v>
      </c>
      <c r="AM217">
        <v>6853</v>
      </c>
      <c r="AN217">
        <v>124855</v>
      </c>
      <c r="AO217">
        <v>41312</v>
      </c>
      <c r="AP217">
        <v>2190393</v>
      </c>
      <c r="AQ217">
        <v>158801</v>
      </c>
      <c r="AR217">
        <v>2264274</v>
      </c>
      <c r="AS217">
        <v>108874</v>
      </c>
      <c r="AT217">
        <v>797116</v>
      </c>
      <c r="AU217">
        <v>27682</v>
      </c>
      <c r="AV217">
        <v>3657551</v>
      </c>
      <c r="AW217">
        <v>239993</v>
      </c>
      <c r="AX217">
        <v>322318</v>
      </c>
      <c r="AY217">
        <v>39791</v>
      </c>
      <c r="AZ217">
        <v>963164</v>
      </c>
      <c r="BA217">
        <v>69159</v>
      </c>
      <c r="BB217">
        <v>856307</v>
      </c>
      <c r="BC217">
        <v>45084</v>
      </c>
      <c r="BD217">
        <v>829459</v>
      </c>
      <c r="BE217">
        <v>24163</v>
      </c>
      <c r="BF217">
        <v>657583</v>
      </c>
      <c r="BG217">
        <v>57115</v>
      </c>
      <c r="BH217">
        <v>1954561</v>
      </c>
      <c r="BI217">
        <v>160460</v>
      </c>
      <c r="BJ217">
        <v>1863271</v>
      </c>
      <c r="BK217">
        <v>144203</v>
      </c>
      <c r="BL217">
        <v>91290</v>
      </c>
      <c r="BM217">
        <v>16257</v>
      </c>
      <c r="BN217">
        <v>1411522</v>
      </c>
      <c r="BO217">
        <v>94565</v>
      </c>
      <c r="BP217">
        <v>607170</v>
      </c>
      <c r="BQ217">
        <v>72699</v>
      </c>
      <c r="BR217">
        <v>593452</v>
      </c>
      <c r="BS217">
        <v>50311</v>
      </c>
      <c r="BT217">
        <v>1079148</v>
      </c>
      <c r="BU217">
        <v>46960</v>
      </c>
      <c r="BV217">
        <v>2612144</v>
      </c>
      <c r="BW217">
        <v>217575</v>
      </c>
      <c r="BX217">
        <v>763375</v>
      </c>
      <c r="BY217">
        <v>3140</v>
      </c>
      <c r="BZ217">
        <v>320430</v>
      </c>
      <c r="CA217">
        <v>13288</v>
      </c>
      <c r="CB217">
        <v>758718</v>
      </c>
      <c r="CC217">
        <v>33672</v>
      </c>
      <c r="CD217">
        <v>404271</v>
      </c>
      <c r="CE217">
        <v>42518</v>
      </c>
      <c r="CF217">
        <v>520164</v>
      </c>
      <c r="CG217">
        <v>54371</v>
      </c>
      <c r="CH217">
        <v>554787</v>
      </c>
      <c r="CI217">
        <v>48881</v>
      </c>
      <c r="CJ217">
        <v>548790</v>
      </c>
      <c r="CK217">
        <v>38695</v>
      </c>
      <c r="CL217">
        <v>584132</v>
      </c>
      <c r="CM217">
        <v>33110</v>
      </c>
      <c r="CN217">
        <v>763375</v>
      </c>
      <c r="CO217">
        <v>3140</v>
      </c>
      <c r="CP217">
        <v>267675</v>
      </c>
      <c r="CQ217">
        <v>4186992</v>
      </c>
      <c r="CR217">
        <v>2809182</v>
      </c>
      <c r="CS217">
        <v>1986328</v>
      </c>
      <c r="CT217">
        <v>3977055</v>
      </c>
      <c r="CU217">
        <v>291544</v>
      </c>
      <c r="CV217">
        <v>126667</v>
      </c>
      <c r="CW217">
        <v>146717</v>
      </c>
      <c r="CX217">
        <v>68047</v>
      </c>
      <c r="CY217">
        <v>70628</v>
      </c>
      <c r="CZ217">
        <v>23688</v>
      </c>
      <c r="DA217">
        <v>43598</v>
      </c>
      <c r="DB217">
        <v>20388</v>
      </c>
      <c r="DC217">
        <v>30601</v>
      </c>
      <c r="DD217">
        <v>14544</v>
      </c>
      <c r="DE217">
        <v>36056</v>
      </c>
      <c r="DF217">
        <v>129576</v>
      </c>
      <c r="DG217">
        <v>292972</v>
      </c>
      <c r="DH217">
        <v>41763</v>
      </c>
      <c r="DI217">
        <v>236373</v>
      </c>
      <c r="DJ217">
        <v>143271</v>
      </c>
      <c r="DK217">
        <v>25610</v>
      </c>
      <c r="DL217">
        <v>115431</v>
      </c>
      <c r="DM217">
        <v>184774</v>
      </c>
      <c r="DN217">
        <v>497098</v>
      </c>
      <c r="DO217">
        <v>161610</v>
      </c>
      <c r="DP217">
        <v>94065</v>
      </c>
      <c r="DQ217">
        <v>88697</v>
      </c>
      <c r="DR217">
        <v>125076</v>
      </c>
      <c r="DS217">
        <v>34088</v>
      </c>
      <c r="DT217">
        <v>239150</v>
      </c>
      <c r="DU217">
        <v>1814469</v>
      </c>
      <c r="DV217">
        <v>844820</v>
      </c>
      <c r="DW217">
        <v>313190</v>
      </c>
      <c r="DX217">
        <v>127344</v>
      </c>
      <c r="DY217">
        <v>43659</v>
      </c>
      <c r="DZ217">
        <v>343690</v>
      </c>
      <c r="EA217">
        <v>26005</v>
      </c>
      <c r="EB217">
        <v>247145</v>
      </c>
      <c r="EC217">
        <v>498615</v>
      </c>
      <c r="ED217">
        <v>89170</v>
      </c>
      <c r="EE217">
        <v>293274</v>
      </c>
      <c r="EF217">
        <v>541228</v>
      </c>
      <c r="EG217">
        <v>3925257</v>
      </c>
      <c r="EH217">
        <v>4445561</v>
      </c>
      <c r="EI217">
        <v>3132592</v>
      </c>
      <c r="EJ217">
        <v>1281351</v>
      </c>
      <c r="EK217">
        <v>84955</v>
      </c>
      <c r="EL217">
        <v>68880</v>
      </c>
      <c r="EM217">
        <v>64959</v>
      </c>
      <c r="EN217">
        <v>60602</v>
      </c>
      <c r="EO217">
        <v>44866</v>
      </c>
      <c r="EP217">
        <v>187459</v>
      </c>
      <c r="EQ217">
        <v>1607923</v>
      </c>
      <c r="ER217">
        <v>1814469</v>
      </c>
      <c r="ES217">
        <v>122787</v>
      </c>
      <c r="ET217">
        <v>587734</v>
      </c>
      <c r="EU217">
        <v>674002</v>
      </c>
      <c r="EV217">
        <v>284039</v>
      </c>
      <c r="EW217">
        <v>1103948</v>
      </c>
      <c r="EX217">
        <v>1814469</v>
      </c>
    </row>
    <row r="218" spans="1:154" x14ac:dyDescent="0.2">
      <c r="A218" t="s">
        <v>557</v>
      </c>
      <c r="B218" t="s">
        <v>539</v>
      </c>
      <c r="H218">
        <v>4515627</v>
      </c>
      <c r="I218">
        <v>353984</v>
      </c>
      <c r="J218">
        <v>1182837</v>
      </c>
      <c r="K218">
        <v>128204</v>
      </c>
      <c r="L218">
        <v>848013</v>
      </c>
      <c r="M218">
        <v>91170</v>
      </c>
      <c r="N218">
        <v>1838346</v>
      </c>
      <c r="O218">
        <v>167340</v>
      </c>
      <c r="P218">
        <v>1448281</v>
      </c>
      <c r="Q218">
        <v>54745</v>
      </c>
      <c r="R218">
        <v>2580326</v>
      </c>
      <c r="S218">
        <v>147906</v>
      </c>
      <c r="T218">
        <v>1377458</v>
      </c>
      <c r="U218">
        <v>104299</v>
      </c>
      <c r="V218">
        <v>27688</v>
      </c>
      <c r="W218">
        <v>7355</v>
      </c>
      <c r="X218">
        <v>79132</v>
      </c>
      <c r="Y218">
        <v>7349</v>
      </c>
      <c r="Z218">
        <v>112748</v>
      </c>
      <c r="AA218">
        <v>37853</v>
      </c>
      <c r="AB218">
        <v>335284</v>
      </c>
      <c r="AC218">
        <v>48821</v>
      </c>
      <c r="AD218">
        <v>324338</v>
      </c>
      <c r="AE218">
        <v>87132</v>
      </c>
      <c r="AF218">
        <v>2527920</v>
      </c>
      <c r="AG218">
        <v>137977</v>
      </c>
      <c r="AH218">
        <v>4297307</v>
      </c>
      <c r="AI218">
        <v>272351</v>
      </c>
      <c r="AJ218">
        <v>218320</v>
      </c>
      <c r="AK218">
        <v>81633</v>
      </c>
      <c r="AL218">
        <v>89298</v>
      </c>
      <c r="AM218">
        <v>8393</v>
      </c>
      <c r="AN218">
        <v>129022</v>
      </c>
      <c r="AO218">
        <v>73240</v>
      </c>
      <c r="AP218">
        <v>2180655</v>
      </c>
      <c r="AQ218">
        <v>207970</v>
      </c>
      <c r="AR218">
        <v>2334972</v>
      </c>
      <c r="AS218">
        <v>146014</v>
      </c>
      <c r="AT218">
        <v>737712</v>
      </c>
      <c r="AU218">
        <v>29956</v>
      </c>
      <c r="AV218">
        <v>3777915</v>
      </c>
      <c r="AW218">
        <v>324028</v>
      </c>
      <c r="AX218">
        <v>368079</v>
      </c>
      <c r="AY218">
        <v>58272</v>
      </c>
      <c r="AZ218">
        <v>958914</v>
      </c>
      <c r="BA218">
        <v>101679</v>
      </c>
      <c r="BB218">
        <v>826468</v>
      </c>
      <c r="BC218">
        <v>62445</v>
      </c>
      <c r="BD218">
        <v>816089</v>
      </c>
      <c r="BE218">
        <v>31334</v>
      </c>
      <c r="BF218">
        <v>672797</v>
      </c>
      <c r="BG218">
        <v>75526</v>
      </c>
      <c r="BH218">
        <v>1950805</v>
      </c>
      <c r="BI218">
        <v>221665</v>
      </c>
      <c r="BJ218">
        <v>1829920</v>
      </c>
      <c r="BK218">
        <v>194062</v>
      </c>
      <c r="BL218">
        <v>120885</v>
      </c>
      <c r="BM218">
        <v>27603</v>
      </c>
      <c r="BN218">
        <v>1390046</v>
      </c>
      <c r="BO218">
        <v>132531</v>
      </c>
      <c r="BP218">
        <v>596856</v>
      </c>
      <c r="BQ218">
        <v>93280</v>
      </c>
      <c r="BR218">
        <v>636700</v>
      </c>
      <c r="BS218">
        <v>71380</v>
      </c>
      <c r="BT218">
        <v>1140815</v>
      </c>
      <c r="BU218">
        <v>52045</v>
      </c>
      <c r="BV218">
        <v>2623602</v>
      </c>
      <c r="BW218">
        <v>297191</v>
      </c>
      <c r="BX218">
        <v>751210</v>
      </c>
      <c r="BY218">
        <v>4748</v>
      </c>
      <c r="BZ218">
        <v>342862</v>
      </c>
      <c r="CA218">
        <v>13341</v>
      </c>
      <c r="CB218">
        <v>797953</v>
      </c>
      <c r="CC218">
        <v>38704</v>
      </c>
      <c r="CD218">
        <v>405262</v>
      </c>
      <c r="CE218">
        <v>48209</v>
      </c>
      <c r="CF218">
        <v>535643</v>
      </c>
      <c r="CG218">
        <v>79342</v>
      </c>
      <c r="CH218">
        <v>592512</v>
      </c>
      <c r="CI218">
        <v>74026</v>
      </c>
      <c r="CJ218">
        <v>518303</v>
      </c>
      <c r="CK218">
        <v>51569</v>
      </c>
      <c r="CL218">
        <v>571882</v>
      </c>
      <c r="CM218">
        <v>44045</v>
      </c>
      <c r="CN218">
        <v>751210</v>
      </c>
      <c r="CO218">
        <v>4748</v>
      </c>
      <c r="CP218">
        <v>353984</v>
      </c>
      <c r="CQ218">
        <v>4161643</v>
      </c>
      <c r="CR218">
        <v>2606398</v>
      </c>
      <c r="CS218">
        <v>2099686</v>
      </c>
      <c r="CT218">
        <v>3960051</v>
      </c>
      <c r="CU218">
        <v>366868</v>
      </c>
      <c r="CV218">
        <v>143594</v>
      </c>
      <c r="CW218">
        <v>201847</v>
      </c>
      <c r="CX218">
        <v>98013</v>
      </c>
      <c r="CY218">
        <v>95969</v>
      </c>
      <c r="CZ218">
        <v>18170</v>
      </c>
      <c r="DA218">
        <v>49667</v>
      </c>
      <c r="DB218">
        <v>22028</v>
      </c>
      <c r="DC218">
        <v>19385</v>
      </c>
      <c r="DD218">
        <v>5383</v>
      </c>
      <c r="DE218">
        <v>61894</v>
      </c>
      <c r="DF218">
        <v>168490</v>
      </c>
      <c r="DG218">
        <v>151330</v>
      </c>
      <c r="DH218">
        <v>45008</v>
      </c>
      <c r="DI218">
        <v>222955</v>
      </c>
      <c r="DJ218">
        <v>118385</v>
      </c>
      <c r="DK218">
        <v>26670</v>
      </c>
      <c r="DL218">
        <v>104323</v>
      </c>
      <c r="DM218">
        <v>197737</v>
      </c>
      <c r="DN218">
        <v>513931</v>
      </c>
      <c r="DO218">
        <v>186200</v>
      </c>
      <c r="DP218">
        <v>105467</v>
      </c>
      <c r="DQ218">
        <v>110613</v>
      </c>
      <c r="DR218">
        <v>131076</v>
      </c>
      <c r="DS218">
        <v>30967</v>
      </c>
      <c r="DT218">
        <v>312610</v>
      </c>
      <c r="DU218">
        <v>1804780</v>
      </c>
      <c r="DV218">
        <v>754231</v>
      </c>
      <c r="DW218">
        <v>280787</v>
      </c>
      <c r="DX218">
        <v>123665</v>
      </c>
      <c r="DY218">
        <v>47890</v>
      </c>
      <c r="DZ218">
        <v>349979</v>
      </c>
      <c r="EA218">
        <v>24276</v>
      </c>
      <c r="EB218">
        <v>260218</v>
      </c>
      <c r="EC218">
        <v>576905</v>
      </c>
      <c r="ED218">
        <v>124815</v>
      </c>
      <c r="EE218">
        <v>310785</v>
      </c>
      <c r="EF218">
        <v>547224</v>
      </c>
      <c r="EG218">
        <v>4038359</v>
      </c>
      <c r="EH218">
        <v>4561079</v>
      </c>
      <c r="EI218">
        <v>3125056</v>
      </c>
      <c r="EJ218">
        <v>1363070</v>
      </c>
      <c r="EK218">
        <v>66753</v>
      </c>
      <c r="EL218">
        <v>55391</v>
      </c>
      <c r="EM218">
        <v>57421</v>
      </c>
      <c r="EN218">
        <v>52377</v>
      </c>
      <c r="EO218">
        <v>43643</v>
      </c>
      <c r="EP218">
        <v>237262</v>
      </c>
      <c r="EQ218">
        <v>1562696</v>
      </c>
      <c r="ER218">
        <v>1804780</v>
      </c>
      <c r="ES218">
        <v>152488</v>
      </c>
      <c r="ET218">
        <v>665332</v>
      </c>
      <c r="EU218">
        <v>670193</v>
      </c>
      <c r="EV218">
        <v>225793</v>
      </c>
      <c r="EW218">
        <v>986960</v>
      </c>
      <c r="EX218">
        <v>1804780</v>
      </c>
    </row>
    <row r="219" spans="1:154" x14ac:dyDescent="0.2">
      <c r="A219" t="s">
        <v>558</v>
      </c>
      <c r="B219" t="s">
        <v>539</v>
      </c>
      <c r="H219">
        <v>1370076</v>
      </c>
      <c r="I219">
        <v>84556</v>
      </c>
      <c r="J219">
        <v>215998</v>
      </c>
      <c r="K219">
        <v>18197</v>
      </c>
      <c r="L219">
        <v>144718</v>
      </c>
      <c r="M219">
        <v>12272</v>
      </c>
      <c r="N219">
        <v>568560</v>
      </c>
      <c r="O219">
        <v>46843</v>
      </c>
      <c r="P219">
        <v>561138</v>
      </c>
      <c r="Q219">
        <v>18637</v>
      </c>
      <c r="R219">
        <v>1239926</v>
      </c>
      <c r="S219">
        <v>74709</v>
      </c>
      <c r="T219">
        <v>24916</v>
      </c>
      <c r="U219">
        <v>2425</v>
      </c>
      <c r="V219">
        <v>5695</v>
      </c>
      <c r="W219">
        <v>536</v>
      </c>
      <c r="X219">
        <v>15832</v>
      </c>
      <c r="Y219">
        <v>1158</v>
      </c>
      <c r="Z219">
        <v>10377</v>
      </c>
      <c r="AA219">
        <v>1530</v>
      </c>
      <c r="AB219">
        <v>72955</v>
      </c>
      <c r="AC219">
        <v>4136</v>
      </c>
      <c r="AD219">
        <v>29976</v>
      </c>
      <c r="AE219">
        <v>2713</v>
      </c>
      <c r="AF219">
        <v>1231940</v>
      </c>
      <c r="AG219">
        <v>74279</v>
      </c>
      <c r="AH219">
        <v>1314312</v>
      </c>
      <c r="AI219">
        <v>79735</v>
      </c>
      <c r="AJ219">
        <v>55764</v>
      </c>
      <c r="AK219">
        <v>4821</v>
      </c>
      <c r="AL219">
        <v>28960</v>
      </c>
      <c r="AM219">
        <v>1226</v>
      </c>
      <c r="AN219">
        <v>26804</v>
      </c>
      <c r="AO219">
        <v>3595</v>
      </c>
      <c r="AP219">
        <v>673940</v>
      </c>
      <c r="AQ219">
        <v>48993</v>
      </c>
      <c r="AR219">
        <v>696136</v>
      </c>
      <c r="AS219">
        <v>35563</v>
      </c>
      <c r="AT219">
        <v>217077</v>
      </c>
      <c r="AU219">
        <v>7356</v>
      </c>
      <c r="AV219">
        <v>1152999</v>
      </c>
      <c r="AW219">
        <v>77200</v>
      </c>
      <c r="AX219">
        <v>50967</v>
      </c>
      <c r="AY219">
        <v>6899</v>
      </c>
      <c r="AZ219">
        <v>296829</v>
      </c>
      <c r="BA219">
        <v>26168</v>
      </c>
      <c r="BB219">
        <v>283843</v>
      </c>
      <c r="BC219">
        <v>18797</v>
      </c>
      <c r="BD219">
        <v>363639</v>
      </c>
      <c r="BE219">
        <v>10857</v>
      </c>
      <c r="BF219">
        <v>166671</v>
      </c>
      <c r="BG219">
        <v>15543</v>
      </c>
      <c r="BH219">
        <v>635474</v>
      </c>
      <c r="BI219">
        <v>56947</v>
      </c>
      <c r="BJ219">
        <v>612986</v>
      </c>
      <c r="BK219">
        <v>52180</v>
      </c>
      <c r="BL219">
        <v>22488</v>
      </c>
      <c r="BM219">
        <v>4767</v>
      </c>
      <c r="BN219">
        <v>450835</v>
      </c>
      <c r="BO219">
        <v>32409</v>
      </c>
      <c r="BP219">
        <v>209635</v>
      </c>
      <c r="BQ219">
        <v>26983</v>
      </c>
      <c r="BR219">
        <v>141675</v>
      </c>
      <c r="BS219">
        <v>13098</v>
      </c>
      <c r="BT219">
        <v>267436</v>
      </c>
      <c r="BU219">
        <v>11359</v>
      </c>
      <c r="BV219">
        <v>802145</v>
      </c>
      <c r="BW219">
        <v>72490</v>
      </c>
      <c r="BX219">
        <v>300495</v>
      </c>
      <c r="BY219">
        <v>707</v>
      </c>
      <c r="BZ219">
        <v>75620</v>
      </c>
      <c r="CA219">
        <v>2875</v>
      </c>
      <c r="CB219">
        <v>191816</v>
      </c>
      <c r="CC219">
        <v>8484</v>
      </c>
      <c r="CD219">
        <v>107362</v>
      </c>
      <c r="CE219">
        <v>10476</v>
      </c>
      <c r="CF219">
        <v>150283</v>
      </c>
      <c r="CG219">
        <v>19186</v>
      </c>
      <c r="CH219">
        <v>167278</v>
      </c>
      <c r="CI219">
        <v>14830</v>
      </c>
      <c r="CJ219">
        <v>168618</v>
      </c>
      <c r="CK219">
        <v>13762</v>
      </c>
      <c r="CL219">
        <v>208604</v>
      </c>
      <c r="CM219">
        <v>14236</v>
      </c>
      <c r="CN219">
        <v>300495</v>
      </c>
      <c r="CO219">
        <v>707</v>
      </c>
      <c r="CP219">
        <v>84556</v>
      </c>
      <c r="CQ219">
        <v>1285520</v>
      </c>
      <c r="CR219">
        <v>948656</v>
      </c>
      <c r="CS219">
        <v>552219</v>
      </c>
      <c r="CT219">
        <v>1245787</v>
      </c>
      <c r="CU219">
        <v>80043</v>
      </c>
      <c r="CV219">
        <v>20727</v>
      </c>
      <c r="CW219">
        <v>13107</v>
      </c>
      <c r="CX219">
        <v>3343</v>
      </c>
      <c r="CY219">
        <v>47569</v>
      </c>
      <c r="CZ219">
        <v>10033</v>
      </c>
      <c r="DA219">
        <v>9409</v>
      </c>
      <c r="DB219">
        <v>3733</v>
      </c>
      <c r="DC219">
        <v>9958</v>
      </c>
      <c r="DD219">
        <v>3618</v>
      </c>
      <c r="DE219">
        <v>16359</v>
      </c>
      <c r="DF219">
        <v>53182</v>
      </c>
      <c r="DG219">
        <v>61825</v>
      </c>
      <c r="DH219">
        <v>12095</v>
      </c>
      <c r="DI219">
        <v>87019</v>
      </c>
      <c r="DJ219">
        <v>29515</v>
      </c>
      <c r="DK219">
        <v>11380</v>
      </c>
      <c r="DL219">
        <v>44249</v>
      </c>
      <c r="DM219">
        <v>72150</v>
      </c>
      <c r="DN219">
        <v>189648</v>
      </c>
      <c r="DO219">
        <v>53995</v>
      </c>
      <c r="DP219">
        <v>30625</v>
      </c>
      <c r="DQ219">
        <v>30509</v>
      </c>
      <c r="DR219">
        <v>33729</v>
      </c>
      <c r="DS219">
        <v>17265</v>
      </c>
      <c r="DT219">
        <v>71541</v>
      </c>
      <c r="DU219">
        <v>597159</v>
      </c>
      <c r="DV219">
        <v>286766</v>
      </c>
      <c r="DW219">
        <v>89645</v>
      </c>
      <c r="DX219">
        <v>54786</v>
      </c>
      <c r="DY219">
        <v>14548</v>
      </c>
      <c r="DZ219">
        <v>104177</v>
      </c>
      <c r="EA219">
        <v>6499</v>
      </c>
      <c r="EB219">
        <v>79882</v>
      </c>
      <c r="EC219">
        <v>151430</v>
      </c>
      <c r="ED219">
        <v>17995</v>
      </c>
      <c r="EE219">
        <v>103736</v>
      </c>
      <c r="EF219">
        <v>141604</v>
      </c>
      <c r="EG219">
        <v>1229986</v>
      </c>
      <c r="EH219">
        <v>1359553</v>
      </c>
      <c r="EI219">
        <v>1052472</v>
      </c>
      <c r="EJ219">
        <v>294604</v>
      </c>
      <c r="EK219">
        <v>17701</v>
      </c>
      <c r="EL219">
        <v>18147</v>
      </c>
      <c r="EM219">
        <v>17323</v>
      </c>
      <c r="EN219">
        <v>18885</v>
      </c>
      <c r="EO219">
        <v>14711</v>
      </c>
      <c r="EP219">
        <v>52950</v>
      </c>
      <c r="EQ219">
        <v>539172</v>
      </c>
      <c r="ER219">
        <v>597159</v>
      </c>
      <c r="ES219">
        <v>40455</v>
      </c>
      <c r="ET219">
        <v>200419</v>
      </c>
      <c r="EU219">
        <v>237980</v>
      </c>
      <c r="EV219">
        <v>82627</v>
      </c>
      <c r="EW219">
        <v>356285</v>
      </c>
      <c r="EX219">
        <v>597159</v>
      </c>
    </row>
    <row r="220" spans="1:154" x14ac:dyDescent="0.2">
      <c r="A220" t="s">
        <v>559</v>
      </c>
      <c r="B220" t="s">
        <v>539</v>
      </c>
      <c r="H220">
        <v>6109693</v>
      </c>
      <c r="I220">
        <v>382503</v>
      </c>
      <c r="J220">
        <v>820708</v>
      </c>
      <c r="K220">
        <v>103426</v>
      </c>
      <c r="L220">
        <v>573424</v>
      </c>
      <c r="M220">
        <v>72370</v>
      </c>
      <c r="N220">
        <v>1959360</v>
      </c>
      <c r="O220">
        <v>184421</v>
      </c>
      <c r="P220">
        <v>3263571</v>
      </c>
      <c r="Q220">
        <v>89533</v>
      </c>
      <c r="R220">
        <v>2941642</v>
      </c>
      <c r="S220">
        <v>94861</v>
      </c>
      <c r="T220">
        <v>1785461</v>
      </c>
      <c r="U220">
        <v>98428</v>
      </c>
      <c r="V220">
        <v>25058</v>
      </c>
      <c r="W220">
        <v>5514</v>
      </c>
      <c r="X220">
        <v>405974</v>
      </c>
      <c r="Y220">
        <v>19713</v>
      </c>
      <c r="Z220">
        <v>427519</v>
      </c>
      <c r="AA220">
        <v>125489</v>
      </c>
      <c r="AB220">
        <v>521431</v>
      </c>
      <c r="AC220">
        <v>38186</v>
      </c>
      <c r="AD220">
        <v>767299</v>
      </c>
      <c r="AE220">
        <v>170402</v>
      </c>
      <c r="AF220">
        <v>2845727</v>
      </c>
      <c r="AG220">
        <v>81696</v>
      </c>
      <c r="AH220">
        <v>5084829</v>
      </c>
      <c r="AI220">
        <v>190382</v>
      </c>
      <c r="AJ220">
        <v>1024864</v>
      </c>
      <c r="AK220">
        <v>192121</v>
      </c>
      <c r="AL220">
        <v>558469</v>
      </c>
      <c r="AM220">
        <v>33262</v>
      </c>
      <c r="AN220">
        <v>466395</v>
      </c>
      <c r="AO220">
        <v>158859</v>
      </c>
      <c r="AP220">
        <v>2952767</v>
      </c>
      <c r="AQ220">
        <v>213506</v>
      </c>
      <c r="AR220">
        <v>3156926</v>
      </c>
      <c r="AS220">
        <v>168997</v>
      </c>
      <c r="AT220">
        <v>710452</v>
      </c>
      <c r="AU220">
        <v>24411</v>
      </c>
      <c r="AV220">
        <v>5399241</v>
      </c>
      <c r="AW220">
        <v>358092</v>
      </c>
      <c r="AX220">
        <v>363860</v>
      </c>
      <c r="AY220">
        <v>80116</v>
      </c>
      <c r="AZ220">
        <v>964758</v>
      </c>
      <c r="BA220">
        <v>86715</v>
      </c>
      <c r="BB220">
        <v>1003955</v>
      </c>
      <c r="BC220">
        <v>53895</v>
      </c>
      <c r="BD220">
        <v>1816922</v>
      </c>
      <c r="BE220">
        <v>49913</v>
      </c>
      <c r="BF220">
        <v>648118</v>
      </c>
      <c r="BG220">
        <v>70863</v>
      </c>
      <c r="BH220">
        <v>2995096</v>
      </c>
      <c r="BI220">
        <v>236611</v>
      </c>
      <c r="BJ220">
        <v>2852525</v>
      </c>
      <c r="BK220">
        <v>211476</v>
      </c>
      <c r="BL220">
        <v>142571</v>
      </c>
      <c r="BM220">
        <v>25135</v>
      </c>
      <c r="BN220">
        <v>2225692</v>
      </c>
      <c r="BO220">
        <v>145540</v>
      </c>
      <c r="BP220">
        <v>817097</v>
      </c>
      <c r="BQ220">
        <v>93466</v>
      </c>
      <c r="BR220">
        <v>600425</v>
      </c>
      <c r="BS220">
        <v>68468</v>
      </c>
      <c r="BT220">
        <v>1456552</v>
      </c>
      <c r="BU220">
        <v>64474</v>
      </c>
      <c r="BV220">
        <v>3643214</v>
      </c>
      <c r="BW220">
        <v>307474</v>
      </c>
      <c r="BX220">
        <v>1009927</v>
      </c>
      <c r="BY220">
        <v>10555</v>
      </c>
      <c r="BZ220">
        <v>430261</v>
      </c>
      <c r="CA220">
        <v>17565</v>
      </c>
      <c r="CB220">
        <v>1026291</v>
      </c>
      <c r="CC220">
        <v>46909</v>
      </c>
      <c r="CD220">
        <v>503646</v>
      </c>
      <c r="CE220">
        <v>47390</v>
      </c>
      <c r="CF220">
        <v>722965</v>
      </c>
      <c r="CG220">
        <v>79166</v>
      </c>
      <c r="CH220">
        <v>825229</v>
      </c>
      <c r="CI220">
        <v>80371</v>
      </c>
      <c r="CJ220">
        <v>770165</v>
      </c>
      <c r="CK220">
        <v>57485</v>
      </c>
      <c r="CL220">
        <v>821209</v>
      </c>
      <c r="CM220">
        <v>43062</v>
      </c>
      <c r="CN220">
        <v>1009927</v>
      </c>
      <c r="CO220">
        <v>10555</v>
      </c>
      <c r="CP220">
        <v>382503</v>
      </c>
      <c r="CQ220">
        <v>5727190</v>
      </c>
      <c r="CR220">
        <v>4466221</v>
      </c>
      <c r="CS220">
        <v>2115052</v>
      </c>
      <c r="CT220">
        <v>4617626</v>
      </c>
      <c r="CU220">
        <v>1232007</v>
      </c>
      <c r="CV220">
        <v>467207</v>
      </c>
      <c r="CW220">
        <v>562050</v>
      </c>
      <c r="CX220">
        <v>259582</v>
      </c>
      <c r="CY220">
        <v>276389</v>
      </c>
      <c r="CZ220">
        <v>78463</v>
      </c>
      <c r="DA220">
        <v>225214</v>
      </c>
      <c r="DB220">
        <v>89456</v>
      </c>
      <c r="DC220">
        <v>168354</v>
      </c>
      <c r="DD220">
        <v>39706</v>
      </c>
      <c r="DE220">
        <v>16995</v>
      </c>
      <c r="DF220">
        <v>229276</v>
      </c>
      <c r="DG220">
        <v>149942</v>
      </c>
      <c r="DH220">
        <v>49819</v>
      </c>
      <c r="DI220">
        <v>281480</v>
      </c>
      <c r="DJ220">
        <v>164459</v>
      </c>
      <c r="DK220">
        <v>55653</v>
      </c>
      <c r="DL220">
        <v>181692</v>
      </c>
      <c r="DM220">
        <v>520298</v>
      </c>
      <c r="DN220">
        <v>753666</v>
      </c>
      <c r="DO220">
        <v>235925</v>
      </c>
      <c r="DP220">
        <v>162959</v>
      </c>
      <c r="DQ220">
        <v>349287</v>
      </c>
      <c r="DR220">
        <v>100738</v>
      </c>
      <c r="DS220">
        <v>62131</v>
      </c>
      <c r="DT220">
        <v>263525</v>
      </c>
      <c r="DU220">
        <v>2362928</v>
      </c>
      <c r="DV220">
        <v>1090871</v>
      </c>
      <c r="DW220">
        <v>438431</v>
      </c>
      <c r="DX220">
        <v>154620</v>
      </c>
      <c r="DY220">
        <v>51116</v>
      </c>
      <c r="DZ220">
        <v>404888</v>
      </c>
      <c r="EA220">
        <v>29095</v>
      </c>
      <c r="EB220">
        <v>282192</v>
      </c>
      <c r="EC220">
        <v>712549</v>
      </c>
      <c r="ED220">
        <v>124441</v>
      </c>
      <c r="EE220">
        <v>394932</v>
      </c>
      <c r="EF220">
        <v>723732</v>
      </c>
      <c r="EG220">
        <v>5443612</v>
      </c>
      <c r="EH220">
        <v>6118992</v>
      </c>
      <c r="EI220">
        <v>4310398</v>
      </c>
      <c r="EJ220">
        <v>1766412</v>
      </c>
      <c r="EK220">
        <v>83285</v>
      </c>
      <c r="EL220">
        <v>86531</v>
      </c>
      <c r="EM220">
        <v>94818</v>
      </c>
      <c r="EN220">
        <v>86278</v>
      </c>
      <c r="EO220">
        <v>66393</v>
      </c>
      <c r="EP220">
        <v>306040</v>
      </c>
      <c r="EQ220">
        <v>2183377</v>
      </c>
      <c r="ER220">
        <v>2362928</v>
      </c>
      <c r="ES220">
        <v>207618</v>
      </c>
      <c r="ET220">
        <v>791417</v>
      </c>
      <c r="EU220">
        <v>846669</v>
      </c>
      <c r="EV220">
        <v>344643</v>
      </c>
      <c r="EW220">
        <v>1363893</v>
      </c>
      <c r="EX220">
        <v>2362928</v>
      </c>
    </row>
    <row r="221" spans="1:154" x14ac:dyDescent="0.2">
      <c r="A221" t="s">
        <v>560</v>
      </c>
      <c r="B221" t="s">
        <v>539</v>
      </c>
      <c r="H221">
        <v>6979118</v>
      </c>
      <c r="I221">
        <v>180409</v>
      </c>
      <c r="J221">
        <v>965346</v>
      </c>
      <c r="K221">
        <v>42628</v>
      </c>
      <c r="L221">
        <v>684450</v>
      </c>
      <c r="M221">
        <v>31206</v>
      </c>
      <c r="N221">
        <v>2041687</v>
      </c>
      <c r="O221">
        <v>80463</v>
      </c>
      <c r="P221">
        <v>3806395</v>
      </c>
      <c r="Q221">
        <v>53130</v>
      </c>
      <c r="R221">
        <v>4786468</v>
      </c>
      <c r="S221">
        <v>90576</v>
      </c>
      <c r="T221">
        <v>474150</v>
      </c>
      <c r="U221">
        <v>18798</v>
      </c>
      <c r="V221">
        <v>16850</v>
      </c>
      <c r="W221">
        <v>927</v>
      </c>
      <c r="X221">
        <v>513700</v>
      </c>
      <c r="Y221">
        <v>13026</v>
      </c>
      <c r="Z221">
        <v>408727</v>
      </c>
      <c r="AA221">
        <v>27645</v>
      </c>
      <c r="AB221">
        <v>776980</v>
      </c>
      <c r="AC221">
        <v>29293</v>
      </c>
      <c r="AD221">
        <v>929414</v>
      </c>
      <c r="AE221">
        <v>46413</v>
      </c>
      <c r="AF221">
        <v>4643883</v>
      </c>
      <c r="AG221">
        <v>83298</v>
      </c>
      <c r="AH221">
        <v>5712652</v>
      </c>
      <c r="AI221">
        <v>113313</v>
      </c>
      <c r="AJ221">
        <v>1266466</v>
      </c>
      <c r="AK221">
        <v>67096</v>
      </c>
      <c r="AL221">
        <v>680258</v>
      </c>
      <c r="AM221">
        <v>17525</v>
      </c>
      <c r="AN221">
        <v>586208</v>
      </c>
      <c r="AO221">
        <v>49571</v>
      </c>
      <c r="AP221">
        <v>3404693</v>
      </c>
      <c r="AQ221">
        <v>108167</v>
      </c>
      <c r="AR221">
        <v>3574425</v>
      </c>
      <c r="AS221">
        <v>72242</v>
      </c>
      <c r="AT221">
        <v>861255</v>
      </c>
      <c r="AU221">
        <v>14971</v>
      </c>
      <c r="AV221">
        <v>6117863</v>
      </c>
      <c r="AW221">
        <v>165438</v>
      </c>
      <c r="AX221">
        <v>415087</v>
      </c>
      <c r="AY221">
        <v>24478</v>
      </c>
      <c r="AZ221">
        <v>1082314</v>
      </c>
      <c r="BA221">
        <v>45900</v>
      </c>
      <c r="BB221">
        <v>1043185</v>
      </c>
      <c r="BC221">
        <v>28493</v>
      </c>
      <c r="BD221">
        <v>2291214</v>
      </c>
      <c r="BE221">
        <v>29187</v>
      </c>
      <c r="BF221">
        <v>777173</v>
      </c>
      <c r="BG221">
        <v>34723</v>
      </c>
      <c r="BH221">
        <v>3511115</v>
      </c>
      <c r="BI221">
        <v>115601</v>
      </c>
      <c r="BJ221">
        <v>3336985</v>
      </c>
      <c r="BK221">
        <v>99549</v>
      </c>
      <c r="BL221">
        <v>174130</v>
      </c>
      <c r="BM221">
        <v>16052</v>
      </c>
      <c r="BN221">
        <v>2446097</v>
      </c>
      <c r="BO221">
        <v>63019</v>
      </c>
      <c r="BP221">
        <v>1163506</v>
      </c>
      <c r="BQ221">
        <v>55421</v>
      </c>
      <c r="BR221">
        <v>678685</v>
      </c>
      <c r="BS221">
        <v>31884</v>
      </c>
      <c r="BT221">
        <v>1466979</v>
      </c>
      <c r="BU221">
        <v>23617</v>
      </c>
      <c r="BV221">
        <v>4288288</v>
      </c>
      <c r="BW221">
        <v>150324</v>
      </c>
      <c r="BX221">
        <v>1223851</v>
      </c>
      <c r="BY221">
        <v>6468</v>
      </c>
      <c r="BZ221">
        <v>419164</v>
      </c>
      <c r="CA221">
        <v>5507</v>
      </c>
      <c r="CB221">
        <v>1047815</v>
      </c>
      <c r="CC221">
        <v>18110</v>
      </c>
      <c r="CD221">
        <v>680339</v>
      </c>
      <c r="CE221">
        <v>28734</v>
      </c>
      <c r="CF221">
        <v>885305</v>
      </c>
      <c r="CG221">
        <v>42179</v>
      </c>
      <c r="CH221">
        <v>911131</v>
      </c>
      <c r="CI221">
        <v>32382</v>
      </c>
      <c r="CJ221">
        <v>861238</v>
      </c>
      <c r="CK221">
        <v>24830</v>
      </c>
      <c r="CL221">
        <v>950275</v>
      </c>
      <c r="CM221">
        <v>22199</v>
      </c>
      <c r="CN221">
        <v>1223851</v>
      </c>
      <c r="CO221">
        <v>6468</v>
      </c>
      <c r="CP221">
        <v>180409</v>
      </c>
      <c r="CQ221">
        <v>6798709</v>
      </c>
      <c r="CR221">
        <v>5135458</v>
      </c>
      <c r="CS221">
        <v>2611343</v>
      </c>
      <c r="CT221">
        <v>5015860</v>
      </c>
      <c r="CU221">
        <v>1679100</v>
      </c>
      <c r="CV221">
        <v>669748</v>
      </c>
      <c r="CW221">
        <v>646141</v>
      </c>
      <c r="CX221">
        <v>283213</v>
      </c>
      <c r="CY221">
        <v>620009</v>
      </c>
      <c r="CZ221">
        <v>223753</v>
      </c>
      <c r="DA221">
        <v>301953</v>
      </c>
      <c r="DB221">
        <v>131814</v>
      </c>
      <c r="DC221">
        <v>110997</v>
      </c>
      <c r="DD221">
        <v>30968</v>
      </c>
      <c r="DE221">
        <v>16618</v>
      </c>
      <c r="DF221">
        <v>228879</v>
      </c>
      <c r="DG221">
        <v>333516</v>
      </c>
      <c r="DH221">
        <v>66381</v>
      </c>
      <c r="DI221">
        <v>357451</v>
      </c>
      <c r="DJ221">
        <v>154211</v>
      </c>
      <c r="DK221">
        <v>71858</v>
      </c>
      <c r="DL221">
        <v>270882</v>
      </c>
      <c r="DM221">
        <v>583269</v>
      </c>
      <c r="DN221">
        <v>1043609</v>
      </c>
      <c r="DO221">
        <v>276505</v>
      </c>
      <c r="DP221">
        <v>159438</v>
      </c>
      <c r="DQ221">
        <v>147236</v>
      </c>
      <c r="DR221">
        <v>156052</v>
      </c>
      <c r="DS221">
        <v>99808</v>
      </c>
      <c r="DT221">
        <v>408119</v>
      </c>
      <c r="DU221">
        <v>2785042</v>
      </c>
      <c r="DV221">
        <v>1277065</v>
      </c>
      <c r="DW221">
        <v>492390</v>
      </c>
      <c r="DX221">
        <v>217513</v>
      </c>
      <c r="DY221">
        <v>56806</v>
      </c>
      <c r="DZ221">
        <v>491736</v>
      </c>
      <c r="EA221">
        <v>28319</v>
      </c>
      <c r="EB221">
        <v>340400</v>
      </c>
      <c r="EC221">
        <v>798728</v>
      </c>
      <c r="ED221">
        <v>129188</v>
      </c>
      <c r="EE221">
        <v>460341</v>
      </c>
      <c r="EF221">
        <v>776530</v>
      </c>
      <c r="EG221">
        <v>6164514</v>
      </c>
      <c r="EH221">
        <v>6956608</v>
      </c>
      <c r="EI221">
        <v>4569023</v>
      </c>
      <c r="EJ221">
        <v>2229957</v>
      </c>
      <c r="EK221">
        <v>122476</v>
      </c>
      <c r="EL221">
        <v>113927</v>
      </c>
      <c r="EM221">
        <v>121391</v>
      </c>
      <c r="EN221">
        <v>117925</v>
      </c>
      <c r="EO221">
        <v>98431</v>
      </c>
      <c r="EP221">
        <v>412040</v>
      </c>
      <c r="EQ221">
        <v>2584536</v>
      </c>
      <c r="ER221">
        <v>2785042</v>
      </c>
      <c r="ES221">
        <v>326673</v>
      </c>
      <c r="ET221">
        <v>1004422</v>
      </c>
      <c r="EU221">
        <v>993679</v>
      </c>
      <c r="EV221">
        <v>315737</v>
      </c>
      <c r="EW221">
        <v>1453947</v>
      </c>
      <c r="EX221">
        <v>2785042</v>
      </c>
    </row>
    <row r="222" spans="1:154" x14ac:dyDescent="0.2">
      <c r="A222" t="s">
        <v>561</v>
      </c>
      <c r="B222" t="s">
        <v>539</v>
      </c>
      <c r="H222">
        <v>9971337</v>
      </c>
      <c r="I222">
        <v>490044</v>
      </c>
      <c r="J222">
        <v>1868717</v>
      </c>
      <c r="K222">
        <v>141693</v>
      </c>
      <c r="L222">
        <v>1303408</v>
      </c>
      <c r="M222">
        <v>100160</v>
      </c>
      <c r="N222">
        <v>4115838</v>
      </c>
      <c r="O222">
        <v>252523</v>
      </c>
      <c r="P222">
        <v>3879534</v>
      </c>
      <c r="Q222">
        <v>89369</v>
      </c>
      <c r="R222">
        <v>7368362</v>
      </c>
      <c r="S222">
        <v>316605</v>
      </c>
      <c r="T222">
        <v>1303238</v>
      </c>
      <c r="U222">
        <v>75484</v>
      </c>
      <c r="V222">
        <v>44823</v>
      </c>
      <c r="W222">
        <v>5083</v>
      </c>
      <c r="X222">
        <v>344949</v>
      </c>
      <c r="Y222">
        <v>16306</v>
      </c>
      <c r="Z222">
        <v>193487</v>
      </c>
      <c r="AA222">
        <v>25835</v>
      </c>
      <c r="AB222">
        <v>713470</v>
      </c>
      <c r="AC222">
        <v>50305</v>
      </c>
      <c r="AD222">
        <v>587425</v>
      </c>
      <c r="AE222">
        <v>63356</v>
      </c>
      <c r="AF222">
        <v>7229783</v>
      </c>
      <c r="AG222">
        <v>307321</v>
      </c>
      <c r="AH222">
        <v>9245027</v>
      </c>
      <c r="AI222">
        <v>419296</v>
      </c>
      <c r="AJ222">
        <v>726310</v>
      </c>
      <c r="AK222">
        <v>70748</v>
      </c>
      <c r="AL222">
        <v>410834</v>
      </c>
      <c r="AM222">
        <v>18652</v>
      </c>
      <c r="AN222">
        <v>315476</v>
      </c>
      <c r="AO222">
        <v>52096</v>
      </c>
      <c r="AP222">
        <v>4920295</v>
      </c>
      <c r="AQ222">
        <v>286149</v>
      </c>
      <c r="AR222">
        <v>5051042</v>
      </c>
      <c r="AS222">
        <v>203895</v>
      </c>
      <c r="AT222">
        <v>1427529</v>
      </c>
      <c r="AU222">
        <v>44787</v>
      </c>
      <c r="AV222">
        <v>8543808</v>
      </c>
      <c r="AW222">
        <v>445257</v>
      </c>
      <c r="AX222">
        <v>530396</v>
      </c>
      <c r="AY222">
        <v>60523</v>
      </c>
      <c r="AZ222">
        <v>1875879</v>
      </c>
      <c r="BA222">
        <v>128762</v>
      </c>
      <c r="BB222">
        <v>2155121</v>
      </c>
      <c r="BC222">
        <v>103112</v>
      </c>
      <c r="BD222">
        <v>2219162</v>
      </c>
      <c r="BE222">
        <v>52857</v>
      </c>
      <c r="BF222">
        <v>1309376</v>
      </c>
      <c r="BG222">
        <v>102469</v>
      </c>
      <c r="BH222">
        <v>4556557</v>
      </c>
      <c r="BI222">
        <v>313305</v>
      </c>
      <c r="BJ222">
        <v>4305011</v>
      </c>
      <c r="BK222">
        <v>271934</v>
      </c>
      <c r="BL222">
        <v>251546</v>
      </c>
      <c r="BM222">
        <v>41371</v>
      </c>
      <c r="BN222">
        <v>3105695</v>
      </c>
      <c r="BO222">
        <v>167010</v>
      </c>
      <c r="BP222">
        <v>1593450</v>
      </c>
      <c r="BQ222">
        <v>157182</v>
      </c>
      <c r="BR222">
        <v>1166788</v>
      </c>
      <c r="BS222">
        <v>91582</v>
      </c>
      <c r="BT222">
        <v>2268806</v>
      </c>
      <c r="BU222">
        <v>67338</v>
      </c>
      <c r="BV222">
        <v>5865933</v>
      </c>
      <c r="BW222">
        <v>415774</v>
      </c>
      <c r="BX222">
        <v>1836598</v>
      </c>
      <c r="BY222">
        <v>6932</v>
      </c>
      <c r="BZ222">
        <v>655942</v>
      </c>
      <c r="CA222">
        <v>18283</v>
      </c>
      <c r="CB222">
        <v>1612864</v>
      </c>
      <c r="CC222">
        <v>49055</v>
      </c>
      <c r="CD222">
        <v>921973</v>
      </c>
      <c r="CE222">
        <v>77452</v>
      </c>
      <c r="CF222">
        <v>1176836</v>
      </c>
      <c r="CG222">
        <v>112599</v>
      </c>
      <c r="CH222">
        <v>1208737</v>
      </c>
      <c r="CI222">
        <v>87902</v>
      </c>
      <c r="CJ222">
        <v>1201947</v>
      </c>
      <c r="CK222">
        <v>71950</v>
      </c>
      <c r="CL222">
        <v>1356440</v>
      </c>
      <c r="CM222">
        <v>65871</v>
      </c>
      <c r="CN222">
        <v>1836598</v>
      </c>
      <c r="CO222">
        <v>6932</v>
      </c>
      <c r="CP222">
        <v>490044</v>
      </c>
      <c r="CQ222">
        <v>9481293</v>
      </c>
      <c r="CR222">
        <v>7005747</v>
      </c>
      <c r="CS222">
        <v>4029826</v>
      </c>
      <c r="CT222">
        <v>8544027</v>
      </c>
      <c r="CU222">
        <v>992408</v>
      </c>
      <c r="CV222">
        <v>352563</v>
      </c>
      <c r="CW222">
        <v>298830</v>
      </c>
      <c r="CX222">
        <v>104105</v>
      </c>
      <c r="CY222">
        <v>292720</v>
      </c>
      <c r="CZ222">
        <v>86397</v>
      </c>
      <c r="DA222">
        <v>168255</v>
      </c>
      <c r="DB222">
        <v>66047</v>
      </c>
      <c r="DC222">
        <v>232603</v>
      </c>
      <c r="DD222">
        <v>96014</v>
      </c>
      <c r="DE222">
        <v>51759</v>
      </c>
      <c r="DF222">
        <v>278846</v>
      </c>
      <c r="DG222">
        <v>862858</v>
      </c>
      <c r="DH222">
        <v>92716</v>
      </c>
      <c r="DI222">
        <v>511181</v>
      </c>
      <c r="DJ222">
        <v>230003</v>
      </c>
      <c r="DK222">
        <v>57753</v>
      </c>
      <c r="DL222">
        <v>273607</v>
      </c>
      <c r="DM222">
        <v>488072</v>
      </c>
      <c r="DN222">
        <v>1103726</v>
      </c>
      <c r="DO222">
        <v>399532</v>
      </c>
      <c r="DP222">
        <v>211915</v>
      </c>
      <c r="DQ222">
        <v>170185</v>
      </c>
      <c r="DR222">
        <v>231820</v>
      </c>
      <c r="DS222">
        <v>119122</v>
      </c>
      <c r="DT222">
        <v>550067</v>
      </c>
      <c r="DU222">
        <v>4076369</v>
      </c>
      <c r="DV222">
        <v>1878767</v>
      </c>
      <c r="DW222">
        <v>670022</v>
      </c>
      <c r="DX222">
        <v>295583</v>
      </c>
      <c r="DY222">
        <v>93256</v>
      </c>
      <c r="DZ222">
        <v>786714</v>
      </c>
      <c r="EA222">
        <v>50572</v>
      </c>
      <c r="EB222">
        <v>583425</v>
      </c>
      <c r="EC222">
        <v>1115305</v>
      </c>
      <c r="ED222">
        <v>187708</v>
      </c>
      <c r="EE222">
        <v>666993</v>
      </c>
      <c r="EF222">
        <v>1104682</v>
      </c>
      <c r="EG222">
        <v>8858080</v>
      </c>
      <c r="EH222">
        <v>9942378</v>
      </c>
      <c r="EI222">
        <v>7567947</v>
      </c>
      <c r="EJ222">
        <v>2295334</v>
      </c>
      <c r="EK222">
        <v>135839</v>
      </c>
      <c r="EL222">
        <v>122706</v>
      </c>
      <c r="EM222">
        <v>125156</v>
      </c>
      <c r="EN222">
        <v>115418</v>
      </c>
      <c r="EO222">
        <v>90624</v>
      </c>
      <c r="EP222">
        <v>416681</v>
      </c>
      <c r="EQ222">
        <v>3690665</v>
      </c>
      <c r="ER222">
        <v>4076369</v>
      </c>
      <c r="ES222">
        <v>285997</v>
      </c>
      <c r="ET222">
        <v>1419022</v>
      </c>
      <c r="EU222">
        <v>1562685</v>
      </c>
      <c r="EV222">
        <v>548849</v>
      </c>
      <c r="EW222">
        <v>2371350</v>
      </c>
      <c r="EX222">
        <v>4076369</v>
      </c>
    </row>
    <row r="223" spans="1:154" x14ac:dyDescent="0.2">
      <c r="A223" t="s">
        <v>236</v>
      </c>
      <c r="B223" t="s">
        <v>539</v>
      </c>
      <c r="H223">
        <v>5678679</v>
      </c>
      <c r="I223">
        <v>265121</v>
      </c>
      <c r="J223">
        <v>779382</v>
      </c>
      <c r="K223">
        <v>71185</v>
      </c>
      <c r="L223">
        <v>522468</v>
      </c>
      <c r="M223">
        <v>49754</v>
      </c>
      <c r="N223">
        <v>2103373</v>
      </c>
      <c r="O223">
        <v>130835</v>
      </c>
      <c r="P223">
        <v>2731685</v>
      </c>
      <c r="Q223">
        <v>60479</v>
      </c>
      <c r="R223">
        <v>4377014</v>
      </c>
      <c r="S223">
        <v>148907</v>
      </c>
      <c r="T223">
        <v>395003</v>
      </c>
      <c r="U223">
        <v>29874</v>
      </c>
      <c r="V223">
        <v>49501</v>
      </c>
      <c r="W223">
        <v>7826</v>
      </c>
      <c r="X223">
        <v>292706</v>
      </c>
      <c r="Y223">
        <v>14529</v>
      </c>
      <c r="Z223">
        <v>163268</v>
      </c>
      <c r="AA223">
        <v>33799</v>
      </c>
      <c r="AB223">
        <v>398729</v>
      </c>
      <c r="AC223">
        <v>29774</v>
      </c>
      <c r="AD223">
        <v>363502</v>
      </c>
      <c r="AE223">
        <v>59163</v>
      </c>
      <c r="AF223">
        <v>4308534</v>
      </c>
      <c r="AG223">
        <v>142989</v>
      </c>
      <c r="AH223">
        <v>5184398</v>
      </c>
      <c r="AI223">
        <v>200316</v>
      </c>
      <c r="AJ223">
        <v>494281</v>
      </c>
      <c r="AK223">
        <v>64805</v>
      </c>
      <c r="AL223">
        <v>291059</v>
      </c>
      <c r="AM223">
        <v>17341</v>
      </c>
      <c r="AN223">
        <v>203222</v>
      </c>
      <c r="AO223">
        <v>47464</v>
      </c>
      <c r="AP223">
        <v>2841278</v>
      </c>
      <c r="AQ223">
        <v>151267</v>
      </c>
      <c r="AR223">
        <v>2837401</v>
      </c>
      <c r="AS223">
        <v>113854</v>
      </c>
      <c r="AT223">
        <v>661068</v>
      </c>
      <c r="AU223">
        <v>23813</v>
      </c>
      <c r="AV223">
        <v>5017611</v>
      </c>
      <c r="AW223">
        <v>241308</v>
      </c>
      <c r="AX223">
        <v>225590</v>
      </c>
      <c r="AY223">
        <v>33900</v>
      </c>
      <c r="AZ223">
        <v>868754</v>
      </c>
      <c r="BA223">
        <v>59946</v>
      </c>
      <c r="BB223">
        <v>1193184</v>
      </c>
      <c r="BC223">
        <v>53818</v>
      </c>
      <c r="BD223">
        <v>1507523</v>
      </c>
      <c r="BE223">
        <v>31903</v>
      </c>
      <c r="BF223">
        <v>516307</v>
      </c>
      <c r="BG223">
        <v>47911</v>
      </c>
      <c r="BH223">
        <v>2816499</v>
      </c>
      <c r="BI223">
        <v>166815</v>
      </c>
      <c r="BJ223">
        <v>2708093</v>
      </c>
      <c r="BK223">
        <v>148854</v>
      </c>
      <c r="BL223">
        <v>108406</v>
      </c>
      <c r="BM223">
        <v>17961</v>
      </c>
      <c r="BN223">
        <v>1995430</v>
      </c>
      <c r="BO223">
        <v>91524</v>
      </c>
      <c r="BP223">
        <v>908586</v>
      </c>
      <c r="BQ223">
        <v>82318</v>
      </c>
      <c r="BR223">
        <v>428790</v>
      </c>
      <c r="BS223">
        <v>40884</v>
      </c>
      <c r="BT223">
        <v>1387916</v>
      </c>
      <c r="BU223">
        <v>46620</v>
      </c>
      <c r="BV223">
        <v>3332806</v>
      </c>
      <c r="BW223">
        <v>214726</v>
      </c>
      <c r="BX223">
        <v>957957</v>
      </c>
      <c r="BY223">
        <v>3775</v>
      </c>
      <c r="BZ223">
        <v>403509</v>
      </c>
      <c r="CA223">
        <v>11167</v>
      </c>
      <c r="CB223">
        <v>984407</v>
      </c>
      <c r="CC223">
        <v>35453</v>
      </c>
      <c r="CD223">
        <v>495712</v>
      </c>
      <c r="CE223">
        <v>38934</v>
      </c>
      <c r="CF223">
        <v>670577</v>
      </c>
      <c r="CG223">
        <v>57129</v>
      </c>
      <c r="CH223">
        <v>769324</v>
      </c>
      <c r="CI223">
        <v>50001</v>
      </c>
      <c r="CJ223">
        <v>661686</v>
      </c>
      <c r="CK223">
        <v>35136</v>
      </c>
      <c r="CL223">
        <v>735507</v>
      </c>
      <c r="CM223">
        <v>33526</v>
      </c>
      <c r="CN223">
        <v>957957</v>
      </c>
      <c r="CO223">
        <v>3775</v>
      </c>
      <c r="CP223">
        <v>265121</v>
      </c>
      <c r="CQ223">
        <v>5413558</v>
      </c>
      <c r="CR223">
        <v>4253782</v>
      </c>
      <c r="CS223">
        <v>1971364</v>
      </c>
      <c r="CT223">
        <v>4733246</v>
      </c>
      <c r="CU223">
        <v>672524</v>
      </c>
      <c r="CV223">
        <v>252374</v>
      </c>
      <c r="CW223">
        <v>227636</v>
      </c>
      <c r="CX223">
        <v>89118</v>
      </c>
      <c r="CY223">
        <v>102343</v>
      </c>
      <c r="CZ223">
        <v>27347</v>
      </c>
      <c r="DA223">
        <v>185427</v>
      </c>
      <c r="DB223">
        <v>78245</v>
      </c>
      <c r="DC223">
        <v>157118</v>
      </c>
      <c r="DD223">
        <v>57664</v>
      </c>
      <c r="DE223">
        <v>61689</v>
      </c>
      <c r="DF223">
        <v>190683</v>
      </c>
      <c r="DG223">
        <v>399124</v>
      </c>
      <c r="DH223">
        <v>74239</v>
      </c>
      <c r="DI223">
        <v>320062</v>
      </c>
      <c r="DJ223">
        <v>147652</v>
      </c>
      <c r="DK223">
        <v>40672</v>
      </c>
      <c r="DL223">
        <v>214407</v>
      </c>
      <c r="DM223">
        <v>316638</v>
      </c>
      <c r="DN223">
        <v>772055</v>
      </c>
      <c r="DO223">
        <v>213585</v>
      </c>
      <c r="DP223">
        <v>130142</v>
      </c>
      <c r="DQ223">
        <v>111306</v>
      </c>
      <c r="DR223">
        <v>91301</v>
      </c>
      <c r="DS223">
        <v>76824</v>
      </c>
      <c r="DT223">
        <v>181961</v>
      </c>
      <c r="DU223">
        <v>2307955</v>
      </c>
      <c r="DV223">
        <v>1129003</v>
      </c>
      <c r="DW223">
        <v>444596</v>
      </c>
      <c r="DX223">
        <v>186388</v>
      </c>
      <c r="DY223">
        <v>57075</v>
      </c>
      <c r="DZ223">
        <v>429063</v>
      </c>
      <c r="EA223">
        <v>29627</v>
      </c>
      <c r="EB223">
        <v>320418</v>
      </c>
      <c r="EC223">
        <v>563501</v>
      </c>
      <c r="ED223">
        <v>89254</v>
      </c>
      <c r="EE223">
        <v>366057</v>
      </c>
      <c r="EF223">
        <v>661911</v>
      </c>
      <c r="EG223">
        <v>4982964</v>
      </c>
      <c r="EH223">
        <v>5671320</v>
      </c>
      <c r="EI223">
        <v>4310469</v>
      </c>
      <c r="EJ223">
        <v>1290679</v>
      </c>
      <c r="EK223">
        <v>78123</v>
      </c>
      <c r="EL223">
        <v>77846</v>
      </c>
      <c r="EM223">
        <v>84109</v>
      </c>
      <c r="EN223">
        <v>73391</v>
      </c>
      <c r="EO223">
        <v>58680</v>
      </c>
      <c r="EP223">
        <v>231920</v>
      </c>
      <c r="EQ223">
        <v>2114485</v>
      </c>
      <c r="ER223">
        <v>2307955</v>
      </c>
      <c r="ES223">
        <v>153893</v>
      </c>
      <c r="ET223">
        <v>710105</v>
      </c>
      <c r="EU223">
        <v>910577</v>
      </c>
      <c r="EV223">
        <v>359730</v>
      </c>
      <c r="EW223">
        <v>1443957</v>
      </c>
      <c r="EX223">
        <v>2307955</v>
      </c>
    </row>
    <row r="224" spans="1:154" x14ac:dyDescent="0.2">
      <c r="A224" t="s">
        <v>562</v>
      </c>
      <c r="B224" t="s">
        <v>539</v>
      </c>
      <c r="H224">
        <v>2883649</v>
      </c>
      <c r="I224">
        <v>317977</v>
      </c>
      <c r="J224">
        <v>777584</v>
      </c>
      <c r="K224">
        <v>134177</v>
      </c>
      <c r="L224">
        <v>538527</v>
      </c>
      <c r="M224">
        <v>96497</v>
      </c>
      <c r="N224">
        <v>1250881</v>
      </c>
      <c r="O224">
        <v>141153</v>
      </c>
      <c r="P224">
        <v>812008</v>
      </c>
      <c r="Q224">
        <v>37949</v>
      </c>
      <c r="R224">
        <v>1612143</v>
      </c>
      <c r="S224">
        <v>147866</v>
      </c>
      <c r="T224">
        <v>1047760</v>
      </c>
      <c r="U224">
        <v>125841</v>
      </c>
      <c r="V224">
        <v>13757</v>
      </c>
      <c r="W224">
        <v>3590</v>
      </c>
      <c r="X224">
        <v>29098</v>
      </c>
      <c r="Y224">
        <v>3680</v>
      </c>
      <c r="Z224">
        <v>53730</v>
      </c>
      <c r="AA224">
        <v>16527</v>
      </c>
      <c r="AB224">
        <v>125849</v>
      </c>
      <c r="AC224">
        <v>20217</v>
      </c>
      <c r="AD224">
        <v>105922</v>
      </c>
      <c r="AE224">
        <v>29368</v>
      </c>
      <c r="AF224">
        <v>1595432</v>
      </c>
      <c r="AG224">
        <v>145054</v>
      </c>
      <c r="AH224">
        <v>2815188</v>
      </c>
      <c r="AI224">
        <v>294524</v>
      </c>
      <c r="AJ224">
        <v>68461</v>
      </c>
      <c r="AK224">
        <v>23453</v>
      </c>
      <c r="AL224">
        <v>28381</v>
      </c>
      <c r="AM224">
        <v>3785</v>
      </c>
      <c r="AN224">
        <v>40080</v>
      </c>
      <c r="AO224">
        <v>19668</v>
      </c>
      <c r="AP224">
        <v>1382644</v>
      </c>
      <c r="AQ224">
        <v>173188</v>
      </c>
      <c r="AR224">
        <v>1501005</v>
      </c>
      <c r="AS224">
        <v>144789</v>
      </c>
      <c r="AT224">
        <v>513477</v>
      </c>
      <c r="AU224">
        <v>41446</v>
      </c>
      <c r="AV224">
        <v>2370172</v>
      </c>
      <c r="AW224">
        <v>276531</v>
      </c>
      <c r="AX224">
        <v>234571</v>
      </c>
      <c r="AY224">
        <v>48934</v>
      </c>
      <c r="AZ224">
        <v>560304</v>
      </c>
      <c r="BA224">
        <v>84060</v>
      </c>
      <c r="BB224">
        <v>606850</v>
      </c>
      <c r="BC224">
        <v>64403</v>
      </c>
      <c r="BD224">
        <v>479072</v>
      </c>
      <c r="BE224">
        <v>22229</v>
      </c>
      <c r="BF224">
        <v>448198</v>
      </c>
      <c r="BG224">
        <v>92266</v>
      </c>
      <c r="BH224">
        <v>1215643</v>
      </c>
      <c r="BI224">
        <v>180607</v>
      </c>
      <c r="BJ224">
        <v>1148015</v>
      </c>
      <c r="BK224">
        <v>151934</v>
      </c>
      <c r="BL224">
        <v>67628</v>
      </c>
      <c r="BM224">
        <v>28673</v>
      </c>
      <c r="BN224">
        <v>900254</v>
      </c>
      <c r="BO224">
        <v>100039</v>
      </c>
      <c r="BP224">
        <v>345603</v>
      </c>
      <c r="BQ224">
        <v>82890</v>
      </c>
      <c r="BR224">
        <v>417984</v>
      </c>
      <c r="BS224">
        <v>89944</v>
      </c>
      <c r="BT224">
        <v>730482</v>
      </c>
      <c r="BU224">
        <v>42850</v>
      </c>
      <c r="BV224">
        <v>1663841</v>
      </c>
      <c r="BW224">
        <v>272873</v>
      </c>
      <c r="BX224">
        <v>489326</v>
      </c>
      <c r="BY224">
        <v>2254</v>
      </c>
      <c r="BZ224">
        <v>208908</v>
      </c>
      <c r="CA224">
        <v>9498</v>
      </c>
      <c r="CB224">
        <v>521574</v>
      </c>
      <c r="CC224">
        <v>33352</v>
      </c>
      <c r="CD224">
        <v>272370</v>
      </c>
      <c r="CE224">
        <v>55501</v>
      </c>
      <c r="CF224">
        <v>320677</v>
      </c>
      <c r="CG224">
        <v>69286</v>
      </c>
      <c r="CH224">
        <v>357802</v>
      </c>
      <c r="CI224">
        <v>63104</v>
      </c>
      <c r="CJ224">
        <v>346480</v>
      </c>
      <c r="CK224">
        <v>48162</v>
      </c>
      <c r="CL224">
        <v>366512</v>
      </c>
      <c r="CM224">
        <v>36820</v>
      </c>
      <c r="CN224">
        <v>489326</v>
      </c>
      <c r="CO224">
        <v>2254</v>
      </c>
      <c r="CP224">
        <v>317977</v>
      </c>
      <c r="CQ224">
        <v>2565672</v>
      </c>
      <c r="CR224">
        <v>1759620</v>
      </c>
      <c r="CS224">
        <v>1158177</v>
      </c>
      <c r="CT224">
        <v>2652499</v>
      </c>
      <c r="CU224">
        <v>118835</v>
      </c>
      <c r="CV224">
        <v>47202</v>
      </c>
      <c r="CW224">
        <v>73687</v>
      </c>
      <c r="CX224">
        <v>32025</v>
      </c>
      <c r="CY224">
        <v>16706</v>
      </c>
      <c r="CZ224">
        <v>4096</v>
      </c>
      <c r="DA224">
        <v>17626</v>
      </c>
      <c r="DB224">
        <v>7841</v>
      </c>
      <c r="DC224">
        <v>10816</v>
      </c>
      <c r="DD224">
        <v>3240</v>
      </c>
      <c r="DE224">
        <v>27268</v>
      </c>
      <c r="DF224">
        <v>85710</v>
      </c>
      <c r="DG224">
        <v>162963</v>
      </c>
      <c r="DH224">
        <v>24606</v>
      </c>
      <c r="DI224">
        <v>142936</v>
      </c>
      <c r="DJ224">
        <v>92844</v>
      </c>
      <c r="DK224">
        <v>12909</v>
      </c>
      <c r="DL224">
        <v>59542</v>
      </c>
      <c r="DM224">
        <v>94740</v>
      </c>
      <c r="DN224">
        <v>318814</v>
      </c>
      <c r="DO224">
        <v>109938</v>
      </c>
      <c r="DP224">
        <v>59072</v>
      </c>
      <c r="DQ224">
        <v>64102</v>
      </c>
      <c r="DR224">
        <v>88920</v>
      </c>
      <c r="DS224">
        <v>23353</v>
      </c>
      <c r="DT224">
        <v>154756</v>
      </c>
      <c r="DU224">
        <v>1145431</v>
      </c>
      <c r="DV224">
        <v>498140</v>
      </c>
      <c r="DW224">
        <v>180640</v>
      </c>
      <c r="DX224">
        <v>56220</v>
      </c>
      <c r="DY224">
        <v>21505</v>
      </c>
      <c r="DZ224">
        <v>213784</v>
      </c>
      <c r="EA224">
        <v>13970</v>
      </c>
      <c r="EB224">
        <v>158618</v>
      </c>
      <c r="EC224">
        <v>377287</v>
      </c>
      <c r="ED224">
        <v>86514</v>
      </c>
      <c r="EE224">
        <v>187506</v>
      </c>
      <c r="EF224">
        <v>356350</v>
      </c>
      <c r="EG224">
        <v>2595964</v>
      </c>
      <c r="EH224">
        <v>2901743</v>
      </c>
      <c r="EI224">
        <v>2047751</v>
      </c>
      <c r="EJ224">
        <v>808371</v>
      </c>
      <c r="EK224">
        <v>42236</v>
      </c>
      <c r="EL224">
        <v>34147</v>
      </c>
      <c r="EM224">
        <v>34403</v>
      </c>
      <c r="EN224">
        <v>31851</v>
      </c>
      <c r="EO224">
        <v>26849</v>
      </c>
      <c r="EP224">
        <v>123149</v>
      </c>
      <c r="EQ224">
        <v>963207</v>
      </c>
      <c r="ER224">
        <v>1145431</v>
      </c>
      <c r="ES224">
        <v>72244</v>
      </c>
      <c r="ET224">
        <v>368254</v>
      </c>
      <c r="EU224">
        <v>413970</v>
      </c>
      <c r="EV224">
        <v>191123</v>
      </c>
      <c r="EW224">
        <v>704933</v>
      </c>
      <c r="EX224">
        <v>1145431</v>
      </c>
    </row>
    <row r="225" spans="1:154" x14ac:dyDescent="0.2">
      <c r="A225" t="s">
        <v>563</v>
      </c>
      <c r="B225" t="s">
        <v>539</v>
      </c>
      <c r="H225">
        <v>6087694</v>
      </c>
      <c r="I225">
        <v>533622</v>
      </c>
      <c r="J225">
        <v>1127906</v>
      </c>
      <c r="K225">
        <v>186921</v>
      </c>
      <c r="L225">
        <v>756842</v>
      </c>
      <c r="M225">
        <v>127130</v>
      </c>
      <c r="N225">
        <v>2628287</v>
      </c>
      <c r="O225">
        <v>259752</v>
      </c>
      <c r="P225">
        <v>2251188</v>
      </c>
      <c r="Q225">
        <v>81210</v>
      </c>
      <c r="R225">
        <v>4725805</v>
      </c>
      <c r="S225">
        <v>368881</v>
      </c>
      <c r="T225">
        <v>658021</v>
      </c>
      <c r="U225">
        <v>71933</v>
      </c>
      <c r="V225">
        <v>16942</v>
      </c>
      <c r="W225">
        <v>3069</v>
      </c>
      <c r="X225">
        <v>131399</v>
      </c>
      <c r="Y225">
        <v>9037</v>
      </c>
      <c r="Z225">
        <v>113809</v>
      </c>
      <c r="AA225">
        <v>26223</v>
      </c>
      <c r="AB225">
        <v>433081</v>
      </c>
      <c r="AC225">
        <v>52557</v>
      </c>
      <c r="AD225">
        <v>318524</v>
      </c>
      <c r="AE225">
        <v>61154</v>
      </c>
      <c r="AF225">
        <v>4652220</v>
      </c>
      <c r="AG225">
        <v>358338</v>
      </c>
      <c r="AH225">
        <v>5812386</v>
      </c>
      <c r="AI225">
        <v>479749</v>
      </c>
      <c r="AJ225">
        <v>275308</v>
      </c>
      <c r="AK225">
        <v>53873</v>
      </c>
      <c r="AL225">
        <v>139288</v>
      </c>
      <c r="AM225">
        <v>13880</v>
      </c>
      <c r="AN225">
        <v>136020</v>
      </c>
      <c r="AO225">
        <v>39993</v>
      </c>
      <c r="AP225">
        <v>2984145</v>
      </c>
      <c r="AQ225">
        <v>291508</v>
      </c>
      <c r="AR225">
        <v>3103549</v>
      </c>
      <c r="AS225">
        <v>242114</v>
      </c>
      <c r="AT225">
        <v>906873</v>
      </c>
      <c r="AU225">
        <v>61457</v>
      </c>
      <c r="AV225">
        <v>5180821</v>
      </c>
      <c r="AW225">
        <v>472165</v>
      </c>
      <c r="AX225">
        <v>325039</v>
      </c>
      <c r="AY225">
        <v>65339</v>
      </c>
      <c r="AZ225">
        <v>1216579</v>
      </c>
      <c r="BA225">
        <v>147171</v>
      </c>
      <c r="BB225">
        <v>1202690</v>
      </c>
      <c r="BC225">
        <v>102372</v>
      </c>
      <c r="BD225">
        <v>1335039</v>
      </c>
      <c r="BE225">
        <v>47107</v>
      </c>
      <c r="BF225">
        <v>738911</v>
      </c>
      <c r="BG225">
        <v>121773</v>
      </c>
      <c r="BH225">
        <v>2817233</v>
      </c>
      <c r="BI225">
        <v>317173</v>
      </c>
      <c r="BJ225">
        <v>2708558</v>
      </c>
      <c r="BK225">
        <v>279034</v>
      </c>
      <c r="BL225">
        <v>108675</v>
      </c>
      <c r="BM225">
        <v>38139</v>
      </c>
      <c r="BN225">
        <v>2072041</v>
      </c>
      <c r="BO225">
        <v>176620</v>
      </c>
      <c r="BP225">
        <v>829204</v>
      </c>
      <c r="BQ225">
        <v>152254</v>
      </c>
      <c r="BR225">
        <v>654899</v>
      </c>
      <c r="BS225">
        <v>110072</v>
      </c>
      <c r="BT225">
        <v>1459784</v>
      </c>
      <c r="BU225">
        <v>89809</v>
      </c>
      <c r="BV225">
        <v>3556144</v>
      </c>
      <c r="BW225">
        <v>438946</v>
      </c>
      <c r="BX225">
        <v>1071766</v>
      </c>
      <c r="BY225">
        <v>4867</v>
      </c>
      <c r="BZ225">
        <v>432272</v>
      </c>
      <c r="CA225">
        <v>25347</v>
      </c>
      <c r="CB225">
        <v>1027512</v>
      </c>
      <c r="CC225">
        <v>64462</v>
      </c>
      <c r="CD225">
        <v>548563</v>
      </c>
      <c r="CE225">
        <v>81824</v>
      </c>
      <c r="CF225">
        <v>720236</v>
      </c>
      <c r="CG225">
        <v>111772</v>
      </c>
      <c r="CH225">
        <v>779558</v>
      </c>
      <c r="CI225">
        <v>99691</v>
      </c>
      <c r="CJ225">
        <v>711924</v>
      </c>
      <c r="CK225">
        <v>76058</v>
      </c>
      <c r="CL225">
        <v>795863</v>
      </c>
      <c r="CM225">
        <v>69601</v>
      </c>
      <c r="CN225">
        <v>1071766</v>
      </c>
      <c r="CO225">
        <v>4867</v>
      </c>
      <c r="CP225">
        <v>533622</v>
      </c>
      <c r="CQ225">
        <v>5554072</v>
      </c>
      <c r="CR225">
        <v>4187785</v>
      </c>
      <c r="CS225">
        <v>2080284</v>
      </c>
      <c r="CT225">
        <v>5443399</v>
      </c>
      <c r="CU225">
        <v>391604</v>
      </c>
      <c r="CV225">
        <v>135025</v>
      </c>
      <c r="CW225">
        <v>169451</v>
      </c>
      <c r="CX225">
        <v>60199</v>
      </c>
      <c r="CY225">
        <v>107297</v>
      </c>
      <c r="CZ225">
        <v>31162</v>
      </c>
      <c r="DA225">
        <v>80722</v>
      </c>
      <c r="DB225">
        <v>32885</v>
      </c>
      <c r="DC225">
        <v>34134</v>
      </c>
      <c r="DD225">
        <v>10779</v>
      </c>
      <c r="DE225">
        <v>49060</v>
      </c>
      <c r="DF225">
        <v>204261</v>
      </c>
      <c r="DG225">
        <v>337209</v>
      </c>
      <c r="DH225">
        <v>69505</v>
      </c>
      <c r="DI225">
        <v>339669</v>
      </c>
      <c r="DJ225">
        <v>176981</v>
      </c>
      <c r="DK225">
        <v>45696</v>
      </c>
      <c r="DL225">
        <v>216170</v>
      </c>
      <c r="DM225">
        <v>312761</v>
      </c>
      <c r="DN225">
        <v>729156</v>
      </c>
      <c r="DO225">
        <v>242538</v>
      </c>
      <c r="DP225">
        <v>143979</v>
      </c>
      <c r="DQ225">
        <v>128296</v>
      </c>
      <c r="DR225">
        <v>128406</v>
      </c>
      <c r="DS225">
        <v>46639</v>
      </c>
      <c r="DT225">
        <v>246701</v>
      </c>
      <c r="DU225">
        <v>2508227</v>
      </c>
      <c r="DV225">
        <v>1166368</v>
      </c>
      <c r="DW225">
        <v>434053</v>
      </c>
      <c r="DX225">
        <v>180861</v>
      </c>
      <c r="DY225">
        <v>58256</v>
      </c>
      <c r="DZ225">
        <v>468174</v>
      </c>
      <c r="EA225">
        <v>33304</v>
      </c>
      <c r="EB225">
        <v>351809</v>
      </c>
      <c r="EC225">
        <v>692824</v>
      </c>
      <c r="ED225">
        <v>116289</v>
      </c>
      <c r="EE225">
        <v>429225</v>
      </c>
      <c r="EF225">
        <v>713714</v>
      </c>
      <c r="EG225">
        <v>5350171</v>
      </c>
      <c r="EH225">
        <v>6093041</v>
      </c>
      <c r="EI225">
        <v>4344735</v>
      </c>
      <c r="EJ225">
        <v>1683335</v>
      </c>
      <c r="EK225">
        <v>111934</v>
      </c>
      <c r="EL225">
        <v>103520</v>
      </c>
      <c r="EM225">
        <v>99240</v>
      </c>
      <c r="EN225">
        <v>86877</v>
      </c>
      <c r="EO225">
        <v>66189</v>
      </c>
      <c r="EP225">
        <v>269969</v>
      </c>
      <c r="EQ225">
        <v>2239032</v>
      </c>
      <c r="ER225">
        <v>2508227</v>
      </c>
      <c r="ES225">
        <v>166655</v>
      </c>
      <c r="ET225">
        <v>828174</v>
      </c>
      <c r="EU225">
        <v>941328</v>
      </c>
      <c r="EV225">
        <v>384500</v>
      </c>
      <c r="EW225">
        <v>1513398</v>
      </c>
      <c r="EX225">
        <v>2508227</v>
      </c>
    </row>
    <row r="226" spans="1:154" x14ac:dyDescent="0.2">
      <c r="A226" t="s">
        <v>564</v>
      </c>
      <c r="B226" t="s">
        <v>539</v>
      </c>
      <c r="H226">
        <v>1100004</v>
      </c>
      <c r="I226">
        <v>94266</v>
      </c>
      <c r="J226">
        <v>191606</v>
      </c>
      <c r="K226">
        <v>24962</v>
      </c>
      <c r="L226">
        <v>125581</v>
      </c>
      <c r="M226">
        <v>17179</v>
      </c>
      <c r="N226">
        <v>484221</v>
      </c>
      <c r="O226">
        <v>49845</v>
      </c>
      <c r="P226">
        <v>412704</v>
      </c>
      <c r="Q226">
        <v>19022</v>
      </c>
      <c r="R226">
        <v>936223</v>
      </c>
      <c r="S226">
        <v>69049</v>
      </c>
      <c r="T226">
        <v>4621</v>
      </c>
      <c r="U226">
        <v>627</v>
      </c>
      <c r="V226">
        <v>60333</v>
      </c>
      <c r="W226">
        <v>14756</v>
      </c>
      <c r="X226">
        <v>8982</v>
      </c>
      <c r="Y226">
        <v>692</v>
      </c>
      <c r="Z226">
        <v>14394</v>
      </c>
      <c r="AA226">
        <v>2065</v>
      </c>
      <c r="AB226">
        <v>74938</v>
      </c>
      <c r="AC226">
        <v>6950</v>
      </c>
      <c r="AD226">
        <v>49788</v>
      </c>
      <c r="AE226">
        <v>5459</v>
      </c>
      <c r="AF226">
        <v>920919</v>
      </c>
      <c r="AG226">
        <v>67890</v>
      </c>
      <c r="AH226">
        <v>1074712</v>
      </c>
      <c r="AI226">
        <v>90904</v>
      </c>
      <c r="AJ226">
        <v>25292</v>
      </c>
      <c r="AK226">
        <v>3362</v>
      </c>
      <c r="AL226">
        <v>13429</v>
      </c>
      <c r="AM226">
        <v>862</v>
      </c>
      <c r="AN226">
        <v>11863</v>
      </c>
      <c r="AO226">
        <v>2500</v>
      </c>
      <c r="AP226">
        <v>554837</v>
      </c>
      <c r="AQ226">
        <v>52109</v>
      </c>
      <c r="AR226">
        <v>545167</v>
      </c>
      <c r="AS226">
        <v>42157</v>
      </c>
      <c r="AT226">
        <v>159730</v>
      </c>
      <c r="AU226">
        <v>8406</v>
      </c>
      <c r="AV226">
        <v>940274</v>
      </c>
      <c r="AW226">
        <v>85860</v>
      </c>
      <c r="AX226">
        <v>39122</v>
      </c>
      <c r="AY226">
        <v>6431</v>
      </c>
      <c r="AZ226">
        <v>204131</v>
      </c>
      <c r="BA226">
        <v>24902</v>
      </c>
      <c r="BB226">
        <v>242518</v>
      </c>
      <c r="BC226">
        <v>20861</v>
      </c>
      <c r="BD226">
        <v>267397</v>
      </c>
      <c r="BE226">
        <v>11286</v>
      </c>
      <c r="BF226">
        <v>127092</v>
      </c>
      <c r="BG226">
        <v>17324</v>
      </c>
      <c r="BH226">
        <v>505786</v>
      </c>
      <c r="BI226">
        <v>58339</v>
      </c>
      <c r="BJ226">
        <v>488066</v>
      </c>
      <c r="BK226">
        <v>53943</v>
      </c>
      <c r="BL226">
        <v>17720</v>
      </c>
      <c r="BM226">
        <v>4396</v>
      </c>
      <c r="BN226">
        <v>345396</v>
      </c>
      <c r="BO226">
        <v>35498</v>
      </c>
      <c r="BP226">
        <v>182634</v>
      </c>
      <c r="BQ226">
        <v>25247</v>
      </c>
      <c r="BR226">
        <v>104848</v>
      </c>
      <c r="BS226">
        <v>14918</v>
      </c>
      <c r="BT226">
        <v>247924</v>
      </c>
      <c r="BU226">
        <v>17594</v>
      </c>
      <c r="BV226">
        <v>632878</v>
      </c>
      <c r="BW226">
        <v>75663</v>
      </c>
      <c r="BX226">
        <v>219202</v>
      </c>
      <c r="BY226">
        <v>1009</v>
      </c>
      <c r="BZ226">
        <v>70760</v>
      </c>
      <c r="CA226">
        <v>5066</v>
      </c>
      <c r="CB226">
        <v>177164</v>
      </c>
      <c r="CC226">
        <v>12528</v>
      </c>
      <c r="CD226">
        <v>98912</v>
      </c>
      <c r="CE226">
        <v>13192</v>
      </c>
      <c r="CF226">
        <v>126279</v>
      </c>
      <c r="CG226">
        <v>18035</v>
      </c>
      <c r="CH226">
        <v>141807</v>
      </c>
      <c r="CI226">
        <v>18009</v>
      </c>
      <c r="CJ226">
        <v>122289</v>
      </c>
      <c r="CK226">
        <v>12913</v>
      </c>
      <c r="CL226">
        <v>143591</v>
      </c>
      <c r="CM226">
        <v>13514</v>
      </c>
      <c r="CN226">
        <v>219202</v>
      </c>
      <c r="CO226">
        <v>1009</v>
      </c>
      <c r="CP226">
        <v>94266</v>
      </c>
      <c r="CQ226">
        <v>1005738</v>
      </c>
      <c r="CR226">
        <v>723321</v>
      </c>
      <c r="CS226">
        <v>444477</v>
      </c>
      <c r="CT226">
        <v>1014553</v>
      </c>
      <c r="CU226">
        <v>44381</v>
      </c>
      <c r="CV226">
        <v>9929</v>
      </c>
      <c r="CW226">
        <v>15285</v>
      </c>
      <c r="CX226">
        <v>4082</v>
      </c>
      <c r="CY226">
        <v>15046</v>
      </c>
      <c r="CZ226">
        <v>2933</v>
      </c>
      <c r="DA226">
        <v>6502</v>
      </c>
      <c r="DB226">
        <v>2008</v>
      </c>
      <c r="DC226">
        <v>7548</v>
      </c>
      <c r="DD226">
        <v>906</v>
      </c>
      <c r="DE226">
        <v>33269</v>
      </c>
      <c r="DF226">
        <v>50588</v>
      </c>
      <c r="DG226">
        <v>25736</v>
      </c>
      <c r="DH226">
        <v>11138</v>
      </c>
      <c r="DI226">
        <v>64114</v>
      </c>
      <c r="DJ226">
        <v>27591</v>
      </c>
      <c r="DK226">
        <v>8477</v>
      </c>
      <c r="DL226">
        <v>29590</v>
      </c>
      <c r="DM226">
        <v>53806</v>
      </c>
      <c r="DN226">
        <v>127089</v>
      </c>
      <c r="DO226">
        <v>57533</v>
      </c>
      <c r="DP226">
        <v>27504</v>
      </c>
      <c r="DQ226">
        <v>31531</v>
      </c>
      <c r="DR226">
        <v>18580</v>
      </c>
      <c r="DS226">
        <v>11201</v>
      </c>
      <c r="DT226">
        <v>35840</v>
      </c>
      <c r="DU226">
        <v>458859</v>
      </c>
      <c r="DV226">
        <v>222207</v>
      </c>
      <c r="DW226">
        <v>76527</v>
      </c>
      <c r="DX226">
        <v>34197</v>
      </c>
      <c r="DY226">
        <v>8846</v>
      </c>
      <c r="DZ226">
        <v>93738</v>
      </c>
      <c r="EA226">
        <v>6447</v>
      </c>
      <c r="EB226">
        <v>71216</v>
      </c>
      <c r="EC226">
        <v>108717</v>
      </c>
      <c r="ED226">
        <v>13762</v>
      </c>
      <c r="EE226">
        <v>72826</v>
      </c>
      <c r="EF226">
        <v>116340</v>
      </c>
      <c r="EG226">
        <v>956249</v>
      </c>
      <c r="EH226">
        <v>1096325</v>
      </c>
      <c r="EI226">
        <v>789062</v>
      </c>
      <c r="EJ226">
        <v>298533</v>
      </c>
      <c r="EK226">
        <v>21242</v>
      </c>
      <c r="EL226">
        <v>17710</v>
      </c>
      <c r="EM226">
        <v>16512</v>
      </c>
      <c r="EN226">
        <v>15098</v>
      </c>
      <c r="EO226">
        <v>11829</v>
      </c>
      <c r="EP226">
        <v>45334</v>
      </c>
      <c r="EQ226">
        <v>410301</v>
      </c>
      <c r="ER226">
        <v>458859</v>
      </c>
      <c r="ES226">
        <v>21480</v>
      </c>
      <c r="ET226">
        <v>123298</v>
      </c>
      <c r="EU226">
        <v>169359</v>
      </c>
      <c r="EV226">
        <v>88444</v>
      </c>
      <c r="EW226">
        <v>314081</v>
      </c>
      <c r="EX226">
        <v>458859</v>
      </c>
    </row>
    <row r="227" spans="1:154" x14ac:dyDescent="0.2">
      <c r="A227" t="s">
        <v>565</v>
      </c>
      <c r="B227" t="s">
        <v>539</v>
      </c>
      <c r="H227">
        <v>1950854</v>
      </c>
      <c r="I227">
        <v>139810</v>
      </c>
      <c r="J227">
        <v>309502</v>
      </c>
      <c r="K227">
        <v>44364</v>
      </c>
      <c r="L227">
        <v>204436</v>
      </c>
      <c r="M227">
        <v>29857</v>
      </c>
      <c r="N227">
        <v>842302</v>
      </c>
      <c r="O227">
        <v>72322</v>
      </c>
      <c r="P227">
        <v>772093</v>
      </c>
      <c r="Q227">
        <v>21563</v>
      </c>
      <c r="R227">
        <v>1520897</v>
      </c>
      <c r="S227">
        <v>77838</v>
      </c>
      <c r="T227">
        <v>90946</v>
      </c>
      <c r="U227">
        <v>11344</v>
      </c>
      <c r="V227">
        <v>19607</v>
      </c>
      <c r="W227">
        <v>3607</v>
      </c>
      <c r="X227">
        <v>50616</v>
      </c>
      <c r="Y227">
        <v>3131</v>
      </c>
      <c r="Z227">
        <v>90501</v>
      </c>
      <c r="AA227">
        <v>19521</v>
      </c>
      <c r="AB227">
        <v>177353</v>
      </c>
      <c r="AC227">
        <v>24194</v>
      </c>
      <c r="AD227">
        <v>248973</v>
      </c>
      <c r="AE227">
        <v>48194</v>
      </c>
      <c r="AF227">
        <v>1470409</v>
      </c>
      <c r="AG227">
        <v>70771</v>
      </c>
      <c r="AH227">
        <v>1792958</v>
      </c>
      <c r="AI227">
        <v>102133</v>
      </c>
      <c r="AJ227">
        <v>157896</v>
      </c>
      <c r="AK227">
        <v>37677</v>
      </c>
      <c r="AL227">
        <v>66656</v>
      </c>
      <c r="AM227">
        <v>6780</v>
      </c>
      <c r="AN227">
        <v>91240</v>
      </c>
      <c r="AO227">
        <v>30897</v>
      </c>
      <c r="AP227">
        <v>975929</v>
      </c>
      <c r="AQ227">
        <v>76927</v>
      </c>
      <c r="AR227">
        <v>974925</v>
      </c>
      <c r="AS227">
        <v>62883</v>
      </c>
      <c r="AT227">
        <v>240525</v>
      </c>
      <c r="AU227">
        <v>13688</v>
      </c>
      <c r="AV227">
        <v>1710329</v>
      </c>
      <c r="AW227">
        <v>126122</v>
      </c>
      <c r="AX227">
        <v>96427</v>
      </c>
      <c r="AY227">
        <v>22237</v>
      </c>
      <c r="AZ227">
        <v>310263</v>
      </c>
      <c r="BA227">
        <v>30260</v>
      </c>
      <c r="BB227">
        <v>408270</v>
      </c>
      <c r="BC227">
        <v>27536</v>
      </c>
      <c r="BD227">
        <v>435857</v>
      </c>
      <c r="BE227">
        <v>12137</v>
      </c>
      <c r="BF227">
        <v>176770</v>
      </c>
      <c r="BG227">
        <v>27675</v>
      </c>
      <c r="BH227">
        <v>941892</v>
      </c>
      <c r="BI227">
        <v>85113</v>
      </c>
      <c r="BJ227">
        <v>915382</v>
      </c>
      <c r="BK227">
        <v>77915</v>
      </c>
      <c r="BL227">
        <v>26510</v>
      </c>
      <c r="BM227">
        <v>7198</v>
      </c>
      <c r="BN227">
        <v>700979</v>
      </c>
      <c r="BO227">
        <v>50216</v>
      </c>
      <c r="BP227">
        <v>270766</v>
      </c>
      <c r="BQ227">
        <v>38393</v>
      </c>
      <c r="BR227">
        <v>146917</v>
      </c>
      <c r="BS227">
        <v>24179</v>
      </c>
      <c r="BT227">
        <v>511502</v>
      </c>
      <c r="BU227">
        <v>24749</v>
      </c>
      <c r="BV227">
        <v>1118662</v>
      </c>
      <c r="BW227">
        <v>112788</v>
      </c>
      <c r="BX227">
        <v>320690</v>
      </c>
      <c r="BY227">
        <v>2273</v>
      </c>
      <c r="BZ227">
        <v>151459</v>
      </c>
      <c r="CA227">
        <v>6419</v>
      </c>
      <c r="CB227">
        <v>360043</v>
      </c>
      <c r="CC227">
        <v>18330</v>
      </c>
      <c r="CD227">
        <v>188535</v>
      </c>
      <c r="CE227">
        <v>22891</v>
      </c>
      <c r="CF227">
        <v>223564</v>
      </c>
      <c r="CG227">
        <v>28398</v>
      </c>
      <c r="CH227">
        <v>254185</v>
      </c>
      <c r="CI227">
        <v>25532</v>
      </c>
      <c r="CJ227">
        <v>218587</v>
      </c>
      <c r="CK227">
        <v>20347</v>
      </c>
      <c r="CL227">
        <v>233791</v>
      </c>
      <c r="CM227">
        <v>15620</v>
      </c>
      <c r="CN227">
        <v>320690</v>
      </c>
      <c r="CO227">
        <v>2273</v>
      </c>
      <c r="CP227">
        <v>139810</v>
      </c>
      <c r="CQ227">
        <v>1811044</v>
      </c>
      <c r="CR227">
        <v>1441819</v>
      </c>
      <c r="CS227">
        <v>611955</v>
      </c>
      <c r="CT227">
        <v>1616628</v>
      </c>
      <c r="CU227">
        <v>236704</v>
      </c>
      <c r="CV227">
        <v>100626</v>
      </c>
      <c r="CW227">
        <v>156178</v>
      </c>
      <c r="CX227">
        <v>68754</v>
      </c>
      <c r="CY227">
        <v>32157</v>
      </c>
      <c r="CZ227">
        <v>10539</v>
      </c>
      <c r="DA227">
        <v>31129</v>
      </c>
      <c r="DB227">
        <v>14020</v>
      </c>
      <c r="DC227">
        <v>17240</v>
      </c>
      <c r="DD227">
        <v>7313</v>
      </c>
      <c r="DE227">
        <v>43663</v>
      </c>
      <c r="DF227">
        <v>72568</v>
      </c>
      <c r="DG227">
        <v>106576</v>
      </c>
      <c r="DH227">
        <v>22777</v>
      </c>
      <c r="DI227">
        <v>108371</v>
      </c>
      <c r="DJ227">
        <v>61095</v>
      </c>
      <c r="DK227">
        <v>14546</v>
      </c>
      <c r="DL227">
        <v>80166</v>
      </c>
      <c r="DM227">
        <v>97126</v>
      </c>
      <c r="DN227">
        <v>250602</v>
      </c>
      <c r="DO227">
        <v>75011</v>
      </c>
      <c r="DP227">
        <v>47659</v>
      </c>
      <c r="DQ227">
        <v>44514</v>
      </c>
      <c r="DR227">
        <v>32224</v>
      </c>
      <c r="DS227">
        <v>16038</v>
      </c>
      <c r="DT227">
        <v>65206</v>
      </c>
      <c r="DU227">
        <v>797847</v>
      </c>
      <c r="DV227">
        <v>389247</v>
      </c>
      <c r="DW227">
        <v>159005</v>
      </c>
      <c r="DX227">
        <v>54957</v>
      </c>
      <c r="DY227">
        <v>19961</v>
      </c>
      <c r="DZ227">
        <v>153919</v>
      </c>
      <c r="EA227">
        <v>11057</v>
      </c>
      <c r="EB227">
        <v>116731</v>
      </c>
      <c r="EC227">
        <v>199724</v>
      </c>
      <c r="ED227">
        <v>34287</v>
      </c>
      <c r="EE227">
        <v>128050</v>
      </c>
      <c r="EF227">
        <v>240253</v>
      </c>
      <c r="EG227">
        <v>1696609</v>
      </c>
      <c r="EH227">
        <v>1949360</v>
      </c>
      <c r="EI227">
        <v>1382626</v>
      </c>
      <c r="EJ227">
        <v>548385</v>
      </c>
      <c r="EK227">
        <v>40189</v>
      </c>
      <c r="EL227">
        <v>34232</v>
      </c>
      <c r="EM227">
        <v>32392</v>
      </c>
      <c r="EN227">
        <v>29679</v>
      </c>
      <c r="EO227">
        <v>22631</v>
      </c>
      <c r="EP227">
        <v>89271</v>
      </c>
      <c r="EQ227">
        <v>722521</v>
      </c>
      <c r="ER227">
        <v>797847</v>
      </c>
      <c r="ES227">
        <v>43250</v>
      </c>
      <c r="ET227">
        <v>240306</v>
      </c>
      <c r="EU227">
        <v>300828</v>
      </c>
      <c r="EV227">
        <v>136206</v>
      </c>
      <c r="EW227">
        <v>514291</v>
      </c>
      <c r="EX227">
        <v>797847</v>
      </c>
    </row>
    <row r="228" spans="1:154" x14ac:dyDescent="0.2">
      <c r="A228" t="s">
        <v>566</v>
      </c>
      <c r="B228" t="s">
        <v>539</v>
      </c>
      <c r="H228">
        <v>3146216</v>
      </c>
      <c r="I228">
        <v>359401</v>
      </c>
      <c r="J228">
        <v>589593</v>
      </c>
      <c r="K228">
        <v>104649</v>
      </c>
      <c r="L228">
        <v>390304</v>
      </c>
      <c r="M228">
        <v>70397</v>
      </c>
      <c r="N228">
        <v>1376603</v>
      </c>
      <c r="O228">
        <v>189572</v>
      </c>
      <c r="P228">
        <v>1166329</v>
      </c>
      <c r="Q228">
        <v>63850</v>
      </c>
      <c r="R228">
        <v>1565843</v>
      </c>
      <c r="S228">
        <v>119076</v>
      </c>
      <c r="T228">
        <v>290654</v>
      </c>
      <c r="U228">
        <v>28535</v>
      </c>
      <c r="V228">
        <v>43036</v>
      </c>
      <c r="W228">
        <v>8768</v>
      </c>
      <c r="X228">
        <v>284009</v>
      </c>
      <c r="Y228">
        <v>23269</v>
      </c>
      <c r="Z228">
        <v>395958</v>
      </c>
      <c r="AA228">
        <v>97910</v>
      </c>
      <c r="AB228">
        <v>543600</v>
      </c>
      <c r="AC228">
        <v>79417</v>
      </c>
      <c r="AD228">
        <v>935352</v>
      </c>
      <c r="AE228">
        <v>188483</v>
      </c>
      <c r="AF228">
        <v>1407357</v>
      </c>
      <c r="AG228">
        <v>97303</v>
      </c>
      <c r="AH228">
        <v>2540991</v>
      </c>
      <c r="AI228">
        <v>222177</v>
      </c>
      <c r="AJ228">
        <v>605225</v>
      </c>
      <c r="AK228">
        <v>137224</v>
      </c>
      <c r="AL228">
        <v>322631</v>
      </c>
      <c r="AM228">
        <v>28746</v>
      </c>
      <c r="AN228">
        <v>282594</v>
      </c>
      <c r="AO228">
        <v>108478</v>
      </c>
      <c r="AP228">
        <v>1573524</v>
      </c>
      <c r="AQ228">
        <v>196118</v>
      </c>
      <c r="AR228">
        <v>1572692</v>
      </c>
      <c r="AS228">
        <v>163283</v>
      </c>
      <c r="AT228">
        <v>438659</v>
      </c>
      <c r="AU228">
        <v>31271</v>
      </c>
      <c r="AV228">
        <v>2707557</v>
      </c>
      <c r="AW228">
        <v>328130</v>
      </c>
      <c r="AX228">
        <v>270768</v>
      </c>
      <c r="AY228">
        <v>70898</v>
      </c>
      <c r="AZ228">
        <v>588835</v>
      </c>
      <c r="BA228">
        <v>85607</v>
      </c>
      <c r="BB228">
        <v>695558</v>
      </c>
      <c r="BC228">
        <v>62615</v>
      </c>
      <c r="BD228">
        <v>607049</v>
      </c>
      <c r="BE228">
        <v>34588</v>
      </c>
      <c r="BF228">
        <v>405780</v>
      </c>
      <c r="BG228">
        <v>77632</v>
      </c>
      <c r="BH228">
        <v>1476560</v>
      </c>
      <c r="BI228">
        <v>215934</v>
      </c>
      <c r="BJ228">
        <v>1377369</v>
      </c>
      <c r="BK228">
        <v>188932</v>
      </c>
      <c r="BL228">
        <v>99191</v>
      </c>
      <c r="BM228">
        <v>27002</v>
      </c>
      <c r="BN228">
        <v>1021050</v>
      </c>
      <c r="BO228">
        <v>124636</v>
      </c>
      <c r="BP228">
        <v>477419</v>
      </c>
      <c r="BQ228">
        <v>94574</v>
      </c>
      <c r="BR228">
        <v>383871</v>
      </c>
      <c r="BS228">
        <v>74356</v>
      </c>
      <c r="BT228">
        <v>727669</v>
      </c>
      <c r="BU228">
        <v>58119</v>
      </c>
      <c r="BV228">
        <v>1882340</v>
      </c>
      <c r="BW228">
        <v>293566</v>
      </c>
      <c r="BX228">
        <v>536207</v>
      </c>
      <c r="BY228">
        <v>7716</v>
      </c>
      <c r="BZ228">
        <v>211633</v>
      </c>
      <c r="CA228">
        <v>13004</v>
      </c>
      <c r="CB228">
        <v>516036</v>
      </c>
      <c r="CC228">
        <v>45115</v>
      </c>
      <c r="CD228">
        <v>256337</v>
      </c>
      <c r="CE228">
        <v>47574</v>
      </c>
      <c r="CF228">
        <v>404504</v>
      </c>
      <c r="CG228">
        <v>74945</v>
      </c>
      <c r="CH228">
        <v>432305</v>
      </c>
      <c r="CI228">
        <v>71212</v>
      </c>
      <c r="CJ228">
        <v>396292</v>
      </c>
      <c r="CK228">
        <v>58459</v>
      </c>
      <c r="CL228">
        <v>392902</v>
      </c>
      <c r="CM228">
        <v>41376</v>
      </c>
      <c r="CN228">
        <v>536207</v>
      </c>
      <c r="CO228">
        <v>7716</v>
      </c>
      <c r="CP228">
        <v>359401</v>
      </c>
      <c r="CQ228">
        <v>2786815</v>
      </c>
      <c r="CR228">
        <v>1999956</v>
      </c>
      <c r="CS228">
        <v>1144839</v>
      </c>
      <c r="CT228">
        <v>2123304</v>
      </c>
      <c r="CU228">
        <v>886585</v>
      </c>
      <c r="CV228">
        <v>337676</v>
      </c>
      <c r="CW228">
        <v>600083</v>
      </c>
      <c r="CX228">
        <v>235380</v>
      </c>
      <c r="CY228">
        <v>71750</v>
      </c>
      <c r="CZ228">
        <v>18936</v>
      </c>
      <c r="DA228">
        <v>182252</v>
      </c>
      <c r="DB228">
        <v>72526</v>
      </c>
      <c r="DC228">
        <v>32500</v>
      </c>
      <c r="DD228">
        <v>10834</v>
      </c>
      <c r="DE228">
        <v>19966</v>
      </c>
      <c r="DF228">
        <v>115241</v>
      </c>
      <c r="DG228">
        <v>78263</v>
      </c>
      <c r="DH228">
        <v>28212</v>
      </c>
      <c r="DI228">
        <v>166519</v>
      </c>
      <c r="DJ228">
        <v>109628</v>
      </c>
      <c r="DK228">
        <v>23568</v>
      </c>
      <c r="DL228">
        <v>88682</v>
      </c>
      <c r="DM228">
        <v>189925</v>
      </c>
      <c r="DN228">
        <v>256210</v>
      </c>
      <c r="DO228">
        <v>294780</v>
      </c>
      <c r="DP228">
        <v>66268</v>
      </c>
      <c r="DQ228">
        <v>62456</v>
      </c>
      <c r="DR228">
        <v>51111</v>
      </c>
      <c r="DS228">
        <v>40165</v>
      </c>
      <c r="DT228">
        <v>152750</v>
      </c>
      <c r="DU228">
        <v>1202593</v>
      </c>
      <c r="DV228">
        <v>528863</v>
      </c>
      <c r="DW228">
        <v>196034</v>
      </c>
      <c r="DX228">
        <v>105014</v>
      </c>
      <c r="DY228">
        <v>35155</v>
      </c>
      <c r="DZ228">
        <v>256282</v>
      </c>
      <c r="EA228">
        <v>19887</v>
      </c>
      <c r="EB228">
        <v>172389</v>
      </c>
      <c r="EC228">
        <v>312434</v>
      </c>
      <c r="ED228">
        <v>60172</v>
      </c>
      <c r="EE228">
        <v>164117</v>
      </c>
      <c r="EF228">
        <v>351409</v>
      </c>
      <c r="EG228">
        <v>2703985</v>
      </c>
      <c r="EH228">
        <v>3100288</v>
      </c>
      <c r="EI228">
        <v>1933731</v>
      </c>
      <c r="EJ228">
        <v>1214529</v>
      </c>
      <c r="EK228">
        <v>43843</v>
      </c>
      <c r="EL228">
        <v>51208</v>
      </c>
      <c r="EM228">
        <v>55059</v>
      </c>
      <c r="EN228">
        <v>50684</v>
      </c>
      <c r="EO228">
        <v>42890</v>
      </c>
      <c r="EP228">
        <v>211127</v>
      </c>
      <c r="EQ228">
        <v>1106806</v>
      </c>
      <c r="ER228">
        <v>1202593</v>
      </c>
      <c r="ES228">
        <v>84575</v>
      </c>
      <c r="ET228">
        <v>416012</v>
      </c>
      <c r="EU228">
        <v>433483</v>
      </c>
      <c r="EV228">
        <v>178258</v>
      </c>
      <c r="EW228">
        <v>702006</v>
      </c>
      <c r="EX228">
        <v>1202593</v>
      </c>
    </row>
    <row r="229" spans="1:154" x14ac:dyDescent="0.2">
      <c r="A229" t="s">
        <v>567</v>
      </c>
      <c r="B229" t="s">
        <v>539</v>
      </c>
      <c r="H229">
        <v>1378558</v>
      </c>
      <c r="I229">
        <v>72559</v>
      </c>
      <c r="J229">
        <v>142743</v>
      </c>
      <c r="K229">
        <v>14542</v>
      </c>
      <c r="L229">
        <v>98127</v>
      </c>
      <c r="M229">
        <v>10173</v>
      </c>
      <c r="N229">
        <v>459901</v>
      </c>
      <c r="O229">
        <v>34722</v>
      </c>
      <c r="P229">
        <v>750936</v>
      </c>
      <c r="Q229">
        <v>22320</v>
      </c>
      <c r="R229">
        <v>1212561</v>
      </c>
      <c r="S229">
        <v>57190</v>
      </c>
      <c r="T229">
        <v>19238</v>
      </c>
      <c r="U229">
        <v>2097</v>
      </c>
      <c r="V229">
        <v>1867</v>
      </c>
      <c r="W229">
        <v>237</v>
      </c>
      <c r="X229">
        <v>35766</v>
      </c>
      <c r="Y229">
        <v>3021</v>
      </c>
      <c r="Z229">
        <v>19821</v>
      </c>
      <c r="AA229">
        <v>2724</v>
      </c>
      <c r="AB229">
        <v>88984</v>
      </c>
      <c r="AC229">
        <v>7273</v>
      </c>
      <c r="AD229">
        <v>64071</v>
      </c>
      <c r="AE229">
        <v>8363</v>
      </c>
      <c r="AF229">
        <v>1199047</v>
      </c>
      <c r="AG229">
        <v>55972</v>
      </c>
      <c r="AH229">
        <v>1293852</v>
      </c>
      <c r="AI229">
        <v>62289</v>
      </c>
      <c r="AJ229">
        <v>84706</v>
      </c>
      <c r="AK229">
        <v>10270</v>
      </c>
      <c r="AL229">
        <v>51563</v>
      </c>
      <c r="AM229">
        <v>3390</v>
      </c>
      <c r="AN229">
        <v>33143</v>
      </c>
      <c r="AO229">
        <v>6880</v>
      </c>
      <c r="AP229">
        <v>687083</v>
      </c>
      <c r="AQ229">
        <v>43160</v>
      </c>
      <c r="AR229">
        <v>691475</v>
      </c>
      <c r="AS229">
        <v>29399</v>
      </c>
      <c r="AT229">
        <v>182951</v>
      </c>
      <c r="AU229">
        <v>6117</v>
      </c>
      <c r="AV229">
        <v>1195607</v>
      </c>
      <c r="AW229">
        <v>66442</v>
      </c>
      <c r="AX229">
        <v>53510</v>
      </c>
      <c r="AY229">
        <v>7535</v>
      </c>
      <c r="AZ229">
        <v>262131</v>
      </c>
      <c r="BA229">
        <v>21980</v>
      </c>
      <c r="BB229">
        <v>267861</v>
      </c>
      <c r="BC229">
        <v>14428</v>
      </c>
      <c r="BD229">
        <v>404659</v>
      </c>
      <c r="BE229">
        <v>9752</v>
      </c>
      <c r="BF229">
        <v>148797</v>
      </c>
      <c r="BG229">
        <v>12975</v>
      </c>
      <c r="BH229">
        <v>685887</v>
      </c>
      <c r="BI229">
        <v>49168</v>
      </c>
      <c r="BJ229">
        <v>663872</v>
      </c>
      <c r="BK229">
        <v>44413</v>
      </c>
      <c r="BL229">
        <v>22015</v>
      </c>
      <c r="BM229">
        <v>4755</v>
      </c>
      <c r="BN229">
        <v>504018</v>
      </c>
      <c r="BO229">
        <v>28566</v>
      </c>
      <c r="BP229">
        <v>206622</v>
      </c>
      <c r="BQ229">
        <v>23022</v>
      </c>
      <c r="BR229">
        <v>124044</v>
      </c>
      <c r="BS229">
        <v>10555</v>
      </c>
      <c r="BT229">
        <v>271852</v>
      </c>
      <c r="BU229">
        <v>9257</v>
      </c>
      <c r="BV229">
        <v>834684</v>
      </c>
      <c r="BW229">
        <v>62143</v>
      </c>
      <c r="BX229">
        <v>272022</v>
      </c>
      <c r="BY229">
        <v>1159</v>
      </c>
      <c r="BZ229">
        <v>75710</v>
      </c>
      <c r="CA229">
        <v>2058</v>
      </c>
      <c r="CB229">
        <v>196142</v>
      </c>
      <c r="CC229">
        <v>7199</v>
      </c>
      <c r="CD229">
        <v>118545</v>
      </c>
      <c r="CE229">
        <v>9607</v>
      </c>
      <c r="CF229">
        <v>158857</v>
      </c>
      <c r="CG229">
        <v>16761</v>
      </c>
      <c r="CH229">
        <v>170587</v>
      </c>
      <c r="CI229">
        <v>13438</v>
      </c>
      <c r="CJ229">
        <v>171851</v>
      </c>
      <c r="CK229">
        <v>11321</v>
      </c>
      <c r="CL229">
        <v>214844</v>
      </c>
      <c r="CM229">
        <v>11016</v>
      </c>
      <c r="CN229">
        <v>272022</v>
      </c>
      <c r="CO229">
        <v>1159</v>
      </c>
      <c r="CP229">
        <v>72559</v>
      </c>
      <c r="CQ229">
        <v>1305999</v>
      </c>
      <c r="CR229">
        <v>1051722</v>
      </c>
      <c r="CS229">
        <v>451954</v>
      </c>
      <c r="CT229">
        <v>1226265</v>
      </c>
      <c r="CU229">
        <v>105824</v>
      </c>
      <c r="CV229">
        <v>31190</v>
      </c>
      <c r="CW229">
        <v>34831</v>
      </c>
      <c r="CX229">
        <v>12345</v>
      </c>
      <c r="CY229">
        <v>44877</v>
      </c>
      <c r="CZ229">
        <v>10490</v>
      </c>
      <c r="DA229">
        <v>18205</v>
      </c>
      <c r="DB229">
        <v>6336</v>
      </c>
      <c r="DC229">
        <v>7911</v>
      </c>
      <c r="DD229">
        <v>2019</v>
      </c>
      <c r="DE229">
        <v>5492</v>
      </c>
      <c r="DF229">
        <v>54103</v>
      </c>
      <c r="DG229">
        <v>95141</v>
      </c>
      <c r="DH229">
        <v>16423</v>
      </c>
      <c r="DI229">
        <v>88596</v>
      </c>
      <c r="DJ229">
        <v>29697</v>
      </c>
      <c r="DK229">
        <v>13984</v>
      </c>
      <c r="DL229">
        <v>48559</v>
      </c>
      <c r="DM229">
        <v>93110</v>
      </c>
      <c r="DN229">
        <v>183622</v>
      </c>
      <c r="DO229">
        <v>58084</v>
      </c>
      <c r="DP229">
        <v>32288</v>
      </c>
      <c r="DQ229">
        <v>30757</v>
      </c>
      <c r="DR229">
        <v>23188</v>
      </c>
      <c r="DS229">
        <v>13584</v>
      </c>
      <c r="DT229">
        <v>33712</v>
      </c>
      <c r="DU229">
        <v>555822</v>
      </c>
      <c r="DV229">
        <v>286197</v>
      </c>
      <c r="DW229">
        <v>95444</v>
      </c>
      <c r="DX229">
        <v>49445</v>
      </c>
      <c r="DY229">
        <v>12106</v>
      </c>
      <c r="DZ229">
        <v>92421</v>
      </c>
      <c r="EA229">
        <v>6068</v>
      </c>
      <c r="EB229">
        <v>68271</v>
      </c>
      <c r="EC229">
        <v>127759</v>
      </c>
      <c r="ED229">
        <v>17046</v>
      </c>
      <c r="EE229">
        <v>84079</v>
      </c>
      <c r="EF229">
        <v>144359</v>
      </c>
      <c r="EG229">
        <v>1235629</v>
      </c>
      <c r="EH229">
        <v>1373188</v>
      </c>
      <c r="EI229">
        <v>1044847</v>
      </c>
      <c r="EJ229">
        <v>308988</v>
      </c>
      <c r="EK229">
        <v>16446</v>
      </c>
      <c r="EL229">
        <v>19027</v>
      </c>
      <c r="EM229">
        <v>18861</v>
      </c>
      <c r="EN229">
        <v>19859</v>
      </c>
      <c r="EO229">
        <v>14049</v>
      </c>
      <c r="EP229">
        <v>55051</v>
      </c>
      <c r="EQ229">
        <v>516475</v>
      </c>
      <c r="ER229">
        <v>555822</v>
      </c>
      <c r="ES229">
        <v>25527</v>
      </c>
      <c r="ET229">
        <v>173255</v>
      </c>
      <c r="EU229">
        <v>226897</v>
      </c>
      <c r="EV229">
        <v>87384</v>
      </c>
      <c r="EW229">
        <v>357040</v>
      </c>
      <c r="EX229">
        <v>555822</v>
      </c>
    </row>
    <row r="230" spans="1:154" x14ac:dyDescent="0.2">
      <c r="A230" t="s">
        <v>568</v>
      </c>
      <c r="B230" t="s">
        <v>539</v>
      </c>
      <c r="H230">
        <v>9253455</v>
      </c>
      <c r="I230">
        <v>692661</v>
      </c>
      <c r="J230">
        <v>1280733</v>
      </c>
      <c r="K230">
        <v>198611</v>
      </c>
      <c r="L230">
        <v>891726</v>
      </c>
      <c r="M230">
        <v>137710</v>
      </c>
      <c r="N230">
        <v>2921999</v>
      </c>
      <c r="O230">
        <v>337981</v>
      </c>
      <c r="P230">
        <v>4967225</v>
      </c>
      <c r="Q230">
        <v>150198</v>
      </c>
      <c r="R230">
        <v>4997121</v>
      </c>
      <c r="S230">
        <v>182233</v>
      </c>
      <c r="T230">
        <v>1163648</v>
      </c>
      <c r="U230">
        <v>90748</v>
      </c>
      <c r="V230">
        <v>52435</v>
      </c>
      <c r="W230">
        <v>15832</v>
      </c>
      <c r="X230">
        <v>945047</v>
      </c>
      <c r="Y230">
        <v>44214</v>
      </c>
      <c r="Z230">
        <v>943278</v>
      </c>
      <c r="AA230">
        <v>222571</v>
      </c>
      <c r="AB230">
        <v>1149312</v>
      </c>
      <c r="AC230">
        <v>136688</v>
      </c>
      <c r="AD230">
        <v>2084980</v>
      </c>
      <c r="AE230">
        <v>379901</v>
      </c>
      <c r="AF230">
        <v>4716689</v>
      </c>
      <c r="AG230">
        <v>148730</v>
      </c>
      <c r="AH230">
        <v>7026744</v>
      </c>
      <c r="AI230">
        <v>275783</v>
      </c>
      <c r="AJ230">
        <v>2226711</v>
      </c>
      <c r="AK230">
        <v>416878</v>
      </c>
      <c r="AL230">
        <v>1251906</v>
      </c>
      <c r="AM230">
        <v>83646</v>
      </c>
      <c r="AN230">
        <v>974805</v>
      </c>
      <c r="AO230">
        <v>333232</v>
      </c>
      <c r="AP230">
        <v>4538056</v>
      </c>
      <c r="AQ230">
        <v>380006</v>
      </c>
      <c r="AR230">
        <v>4715399</v>
      </c>
      <c r="AS230">
        <v>312655</v>
      </c>
      <c r="AT230">
        <v>999922</v>
      </c>
      <c r="AU230">
        <v>45011</v>
      </c>
      <c r="AV230">
        <v>8253533</v>
      </c>
      <c r="AW230">
        <v>647650</v>
      </c>
      <c r="AX230">
        <v>586932</v>
      </c>
      <c r="AY230">
        <v>138895</v>
      </c>
      <c r="AZ230">
        <v>1583236</v>
      </c>
      <c r="BA230">
        <v>179044</v>
      </c>
      <c r="BB230">
        <v>1378973</v>
      </c>
      <c r="BC230">
        <v>96499</v>
      </c>
      <c r="BD230">
        <v>2779385</v>
      </c>
      <c r="BE230">
        <v>95348</v>
      </c>
      <c r="BF230">
        <v>1006771</v>
      </c>
      <c r="BG230">
        <v>127107</v>
      </c>
      <c r="BH230">
        <v>4521026</v>
      </c>
      <c r="BI230">
        <v>454124</v>
      </c>
      <c r="BJ230">
        <v>4245361</v>
      </c>
      <c r="BK230">
        <v>392529</v>
      </c>
      <c r="BL230">
        <v>275665</v>
      </c>
      <c r="BM230">
        <v>61595</v>
      </c>
      <c r="BN230">
        <v>3183999</v>
      </c>
      <c r="BO230">
        <v>253282</v>
      </c>
      <c r="BP230">
        <v>1380042</v>
      </c>
      <c r="BQ230">
        <v>197611</v>
      </c>
      <c r="BR230">
        <v>963756</v>
      </c>
      <c r="BS230">
        <v>130338</v>
      </c>
      <c r="BT230">
        <v>2155239</v>
      </c>
      <c r="BU230">
        <v>92857</v>
      </c>
      <c r="BV230">
        <v>5527797</v>
      </c>
      <c r="BW230">
        <v>581231</v>
      </c>
      <c r="BX230">
        <v>1570419</v>
      </c>
      <c r="BY230">
        <v>18573</v>
      </c>
      <c r="BZ230">
        <v>635905</v>
      </c>
      <c r="CA230">
        <v>21304</v>
      </c>
      <c r="CB230">
        <v>1519334</v>
      </c>
      <c r="CC230">
        <v>71553</v>
      </c>
      <c r="CD230">
        <v>769690</v>
      </c>
      <c r="CE230">
        <v>90018</v>
      </c>
      <c r="CF230">
        <v>1077852</v>
      </c>
      <c r="CG230">
        <v>141745</v>
      </c>
      <c r="CH230">
        <v>1224696</v>
      </c>
      <c r="CI230">
        <v>153282</v>
      </c>
      <c r="CJ230">
        <v>1200357</v>
      </c>
      <c r="CK230">
        <v>115724</v>
      </c>
      <c r="CL230">
        <v>1255202</v>
      </c>
      <c r="CM230">
        <v>80462</v>
      </c>
      <c r="CN230">
        <v>1570419</v>
      </c>
      <c r="CO230">
        <v>18573</v>
      </c>
      <c r="CP230">
        <v>692661</v>
      </c>
      <c r="CQ230">
        <v>8560794</v>
      </c>
      <c r="CR230">
        <v>6548475</v>
      </c>
      <c r="CS230">
        <v>3058909</v>
      </c>
      <c r="CT230">
        <v>5894484</v>
      </c>
      <c r="CU230">
        <v>2922137</v>
      </c>
      <c r="CV230">
        <v>1149675</v>
      </c>
      <c r="CW230">
        <v>1514828</v>
      </c>
      <c r="CX230">
        <v>698739</v>
      </c>
      <c r="CY230">
        <v>776104</v>
      </c>
      <c r="CZ230">
        <v>244064</v>
      </c>
      <c r="DA230">
        <v>448688</v>
      </c>
      <c r="DB230">
        <v>162868</v>
      </c>
      <c r="DC230">
        <v>182517</v>
      </c>
      <c r="DD230">
        <v>44004</v>
      </c>
      <c r="DE230">
        <v>13498</v>
      </c>
      <c r="DF230">
        <v>283872</v>
      </c>
      <c r="DG230">
        <v>376524</v>
      </c>
      <c r="DH230">
        <v>128584</v>
      </c>
      <c r="DI230">
        <v>491932</v>
      </c>
      <c r="DJ230">
        <v>310834</v>
      </c>
      <c r="DK230">
        <v>119806</v>
      </c>
      <c r="DL230">
        <v>402583</v>
      </c>
      <c r="DM230">
        <v>677186</v>
      </c>
      <c r="DN230">
        <v>1137089</v>
      </c>
      <c r="DO230">
        <v>338494</v>
      </c>
      <c r="DP230">
        <v>200771</v>
      </c>
      <c r="DQ230">
        <v>206132</v>
      </c>
      <c r="DR230">
        <v>160231</v>
      </c>
      <c r="DS230">
        <v>83782</v>
      </c>
      <c r="DT230">
        <v>320906</v>
      </c>
      <c r="DU230">
        <v>3507701</v>
      </c>
      <c r="DV230">
        <v>1746187</v>
      </c>
      <c r="DW230">
        <v>716585</v>
      </c>
      <c r="DX230">
        <v>239542</v>
      </c>
      <c r="DY230">
        <v>81918</v>
      </c>
      <c r="DZ230">
        <v>564215</v>
      </c>
      <c r="EA230">
        <v>32048</v>
      </c>
      <c r="EB230">
        <v>394706</v>
      </c>
      <c r="EC230">
        <v>957757</v>
      </c>
      <c r="ED230">
        <v>164744</v>
      </c>
      <c r="EE230">
        <v>532879</v>
      </c>
      <c r="EF230">
        <v>1093692</v>
      </c>
      <c r="EG230">
        <v>8359520</v>
      </c>
      <c r="EH230">
        <v>9241648</v>
      </c>
      <c r="EI230">
        <v>6150677</v>
      </c>
      <c r="EJ230">
        <v>3022674</v>
      </c>
      <c r="EK230">
        <v>147512</v>
      </c>
      <c r="EL230">
        <v>148141</v>
      </c>
      <c r="EM230">
        <v>151827</v>
      </c>
      <c r="EN230">
        <v>137196</v>
      </c>
      <c r="EO230">
        <v>107188</v>
      </c>
      <c r="EP230">
        <v>515139</v>
      </c>
      <c r="EQ230">
        <v>3255316</v>
      </c>
      <c r="ER230">
        <v>3507701</v>
      </c>
      <c r="ES230">
        <v>389559</v>
      </c>
      <c r="ET230">
        <v>1230134</v>
      </c>
      <c r="EU230">
        <v>1246724</v>
      </c>
      <c r="EV230">
        <v>437700</v>
      </c>
      <c r="EW230">
        <v>1888008</v>
      </c>
      <c r="EX230">
        <v>3507701</v>
      </c>
    </row>
    <row r="231" spans="1:154" x14ac:dyDescent="0.2">
      <c r="A231" t="s">
        <v>569</v>
      </c>
      <c r="B231" t="s">
        <v>539</v>
      </c>
      <c r="H231">
        <v>2082557</v>
      </c>
      <c r="I231">
        <v>200435</v>
      </c>
      <c r="J231">
        <v>535108</v>
      </c>
      <c r="K231">
        <v>62666</v>
      </c>
      <c r="L231">
        <v>370304</v>
      </c>
      <c r="M231">
        <v>43801</v>
      </c>
      <c r="N231">
        <v>864423</v>
      </c>
      <c r="O231">
        <v>100258</v>
      </c>
      <c r="P231">
        <v>667502</v>
      </c>
      <c r="Q231">
        <v>36296</v>
      </c>
      <c r="R231">
        <v>992988</v>
      </c>
      <c r="S231">
        <v>59540</v>
      </c>
      <c r="T231">
        <v>41845</v>
      </c>
      <c r="U231">
        <v>2802</v>
      </c>
      <c r="V231">
        <v>199657</v>
      </c>
      <c r="W231">
        <v>33223</v>
      </c>
      <c r="X231">
        <v>36487</v>
      </c>
      <c r="Y231">
        <v>2281</v>
      </c>
      <c r="Z231">
        <v>272542</v>
      </c>
      <c r="AA231">
        <v>42968</v>
      </c>
      <c r="AB231">
        <v>537297</v>
      </c>
      <c r="AC231">
        <v>59448</v>
      </c>
      <c r="AD231">
        <v>1012822</v>
      </c>
      <c r="AE231">
        <v>119889</v>
      </c>
      <c r="AF231">
        <v>745830</v>
      </c>
      <c r="AG231">
        <v>40672</v>
      </c>
      <c r="AH231">
        <v>1884486</v>
      </c>
      <c r="AI231">
        <v>143943</v>
      </c>
      <c r="AJ231">
        <v>198071</v>
      </c>
      <c r="AK231">
        <v>56492</v>
      </c>
      <c r="AL231">
        <v>86130</v>
      </c>
      <c r="AM231">
        <v>8778</v>
      </c>
      <c r="AN231">
        <v>111941</v>
      </c>
      <c r="AO231">
        <v>47714</v>
      </c>
      <c r="AP231">
        <v>1024163</v>
      </c>
      <c r="AQ231">
        <v>109924</v>
      </c>
      <c r="AR231">
        <v>1058394</v>
      </c>
      <c r="AS231">
        <v>90511</v>
      </c>
      <c r="AT231">
        <v>354062</v>
      </c>
      <c r="AU231">
        <v>17436</v>
      </c>
      <c r="AV231">
        <v>1728495</v>
      </c>
      <c r="AW231">
        <v>182999</v>
      </c>
      <c r="AX231">
        <v>166716</v>
      </c>
      <c r="AY231">
        <v>36650</v>
      </c>
      <c r="AZ231">
        <v>360474</v>
      </c>
      <c r="BA231">
        <v>47643</v>
      </c>
      <c r="BB231">
        <v>438026</v>
      </c>
      <c r="BC231">
        <v>39035</v>
      </c>
      <c r="BD231">
        <v>440754</v>
      </c>
      <c r="BE231">
        <v>17981</v>
      </c>
      <c r="BF231">
        <v>310846</v>
      </c>
      <c r="BG231">
        <v>44772</v>
      </c>
      <c r="BH231">
        <v>879180</v>
      </c>
      <c r="BI231">
        <v>123048</v>
      </c>
      <c r="BJ231">
        <v>826601</v>
      </c>
      <c r="BK231">
        <v>111434</v>
      </c>
      <c r="BL231">
        <v>52579</v>
      </c>
      <c r="BM231">
        <v>11614</v>
      </c>
      <c r="BN231">
        <v>609115</v>
      </c>
      <c r="BO231">
        <v>76266</v>
      </c>
      <c r="BP231">
        <v>289108</v>
      </c>
      <c r="BQ231">
        <v>49746</v>
      </c>
      <c r="BR231">
        <v>291803</v>
      </c>
      <c r="BS231">
        <v>41808</v>
      </c>
      <c r="BT231">
        <v>489063</v>
      </c>
      <c r="BU231">
        <v>28238</v>
      </c>
      <c r="BV231">
        <v>1190026</v>
      </c>
      <c r="BW231">
        <v>167820</v>
      </c>
      <c r="BX231">
        <v>403468</v>
      </c>
      <c r="BY231">
        <v>4377</v>
      </c>
      <c r="BZ231">
        <v>134104</v>
      </c>
      <c r="CA231">
        <v>6717</v>
      </c>
      <c r="CB231">
        <v>354959</v>
      </c>
      <c r="CC231">
        <v>21521</v>
      </c>
      <c r="CD231">
        <v>187524</v>
      </c>
      <c r="CE231">
        <v>30888</v>
      </c>
      <c r="CF231">
        <v>241498</v>
      </c>
      <c r="CG231">
        <v>38554</v>
      </c>
      <c r="CH231">
        <v>263588</v>
      </c>
      <c r="CI231">
        <v>36703</v>
      </c>
      <c r="CJ231">
        <v>234124</v>
      </c>
      <c r="CK231">
        <v>33163</v>
      </c>
      <c r="CL231">
        <v>263292</v>
      </c>
      <c r="CM231">
        <v>28512</v>
      </c>
      <c r="CN231">
        <v>403468</v>
      </c>
      <c r="CO231">
        <v>4377</v>
      </c>
      <c r="CP231">
        <v>200435</v>
      </c>
      <c r="CQ231">
        <v>1882122</v>
      </c>
      <c r="CR231">
        <v>1107886</v>
      </c>
      <c r="CS231">
        <v>1066674</v>
      </c>
      <c r="CT231">
        <v>1379762</v>
      </c>
      <c r="CU231">
        <v>629876</v>
      </c>
      <c r="CV231">
        <v>180595</v>
      </c>
      <c r="CW231">
        <v>491462</v>
      </c>
      <c r="CX231">
        <v>144429</v>
      </c>
      <c r="CY231">
        <v>22793</v>
      </c>
      <c r="CZ231">
        <v>3772</v>
      </c>
      <c r="DA231">
        <v>22089</v>
      </c>
      <c r="DB231">
        <v>7776</v>
      </c>
      <c r="DC231">
        <v>93532</v>
      </c>
      <c r="DD231">
        <v>24618</v>
      </c>
      <c r="DE231">
        <v>32737</v>
      </c>
      <c r="DF231">
        <v>69462</v>
      </c>
      <c r="DG231">
        <v>39088</v>
      </c>
      <c r="DH231">
        <v>14622</v>
      </c>
      <c r="DI231">
        <v>98298</v>
      </c>
      <c r="DJ231">
        <v>45291</v>
      </c>
      <c r="DK231">
        <v>13750</v>
      </c>
      <c r="DL231">
        <v>44204</v>
      </c>
      <c r="DM231">
        <v>118547</v>
      </c>
      <c r="DN231">
        <v>235775</v>
      </c>
      <c r="DO231">
        <v>91871</v>
      </c>
      <c r="DP231">
        <v>46744</v>
      </c>
      <c r="DQ231">
        <v>67341</v>
      </c>
      <c r="DR231">
        <v>50767</v>
      </c>
      <c r="DS231">
        <v>29681</v>
      </c>
      <c r="DT231">
        <v>160911</v>
      </c>
      <c r="DU231">
        <v>837414</v>
      </c>
      <c r="DV231">
        <v>342845</v>
      </c>
      <c r="DW231">
        <v>113820</v>
      </c>
      <c r="DX231">
        <v>74456</v>
      </c>
      <c r="DY231">
        <v>29051</v>
      </c>
      <c r="DZ231">
        <v>176046</v>
      </c>
      <c r="EA231">
        <v>13577</v>
      </c>
      <c r="EB231">
        <v>129393</v>
      </c>
      <c r="EC231">
        <v>244067</v>
      </c>
      <c r="ED231">
        <v>41881</v>
      </c>
      <c r="EE231">
        <v>141868</v>
      </c>
      <c r="EF231">
        <v>230089</v>
      </c>
      <c r="EG231">
        <v>1849855</v>
      </c>
      <c r="EH231">
        <v>2087289</v>
      </c>
      <c r="EI231">
        <v>1514312</v>
      </c>
      <c r="EJ231">
        <v>562889</v>
      </c>
      <c r="EK231">
        <v>32249</v>
      </c>
      <c r="EL231">
        <v>28077</v>
      </c>
      <c r="EM231">
        <v>25862</v>
      </c>
      <c r="EN231">
        <v>25993</v>
      </c>
      <c r="EO231">
        <v>19069</v>
      </c>
      <c r="EP231">
        <v>93974</v>
      </c>
      <c r="EQ231">
        <v>724677</v>
      </c>
      <c r="ER231">
        <v>837414</v>
      </c>
      <c r="ES231">
        <v>47210</v>
      </c>
      <c r="ET231">
        <v>278412</v>
      </c>
      <c r="EU231">
        <v>301177</v>
      </c>
      <c r="EV231">
        <v>134745</v>
      </c>
      <c r="EW231">
        <v>511792</v>
      </c>
      <c r="EX231">
        <v>837414</v>
      </c>
    </row>
    <row r="232" spans="1:154" x14ac:dyDescent="0.2">
      <c r="A232" t="s">
        <v>570</v>
      </c>
      <c r="B232" t="s">
        <v>539</v>
      </c>
      <c r="H232">
        <v>19655826</v>
      </c>
      <c r="I232">
        <v>993274</v>
      </c>
      <c r="J232">
        <v>3787405</v>
      </c>
      <c r="K232">
        <v>282082</v>
      </c>
      <c r="L232">
        <v>2711071</v>
      </c>
      <c r="M232">
        <v>210181</v>
      </c>
      <c r="N232">
        <v>6701930</v>
      </c>
      <c r="O232">
        <v>441536</v>
      </c>
      <c r="P232">
        <v>8853756</v>
      </c>
      <c r="Q232">
        <v>254901</v>
      </c>
      <c r="R232">
        <v>10855295</v>
      </c>
      <c r="S232">
        <v>349938</v>
      </c>
      <c r="T232">
        <v>2790794</v>
      </c>
      <c r="U232">
        <v>151104</v>
      </c>
      <c r="V232">
        <v>113182</v>
      </c>
      <c r="W232">
        <v>14754</v>
      </c>
      <c r="X232">
        <v>1793009</v>
      </c>
      <c r="Y232">
        <v>100386</v>
      </c>
      <c r="Z232">
        <v>2058280</v>
      </c>
      <c r="AA232">
        <v>237092</v>
      </c>
      <c r="AB232">
        <v>2035932</v>
      </c>
      <c r="AC232">
        <v>138792</v>
      </c>
      <c r="AD232">
        <v>3907014</v>
      </c>
      <c r="AE232">
        <v>382130</v>
      </c>
      <c r="AF232">
        <v>10374069</v>
      </c>
      <c r="AG232">
        <v>323205</v>
      </c>
      <c r="AH232">
        <v>15155426</v>
      </c>
      <c r="AI232">
        <v>543870</v>
      </c>
      <c r="AJ232">
        <v>4500400</v>
      </c>
      <c r="AK232">
        <v>449404</v>
      </c>
      <c r="AL232">
        <v>2677744</v>
      </c>
      <c r="AM232">
        <v>112556</v>
      </c>
      <c r="AN232">
        <v>1822656</v>
      </c>
      <c r="AO232">
        <v>336848</v>
      </c>
      <c r="AP232">
        <v>9571827</v>
      </c>
      <c r="AQ232">
        <v>586290</v>
      </c>
      <c r="AR232">
        <v>10083999</v>
      </c>
      <c r="AS232">
        <v>406984</v>
      </c>
      <c r="AT232">
        <v>2482006</v>
      </c>
      <c r="AU232">
        <v>69049</v>
      </c>
      <c r="AV232">
        <v>17173820</v>
      </c>
      <c r="AW232">
        <v>924225</v>
      </c>
      <c r="AX232">
        <v>1615040</v>
      </c>
      <c r="AY232">
        <v>191201</v>
      </c>
      <c r="AZ232">
        <v>3279541</v>
      </c>
      <c r="BA232">
        <v>237901</v>
      </c>
      <c r="BB232">
        <v>3198519</v>
      </c>
      <c r="BC232">
        <v>161811</v>
      </c>
      <c r="BD232">
        <v>5479522</v>
      </c>
      <c r="BE232">
        <v>163754</v>
      </c>
      <c r="BF232">
        <v>2596164</v>
      </c>
      <c r="BG232">
        <v>223643</v>
      </c>
      <c r="BH232">
        <v>9276784</v>
      </c>
      <c r="BI232">
        <v>624774</v>
      </c>
      <c r="BJ232">
        <v>8696578</v>
      </c>
      <c r="BK232">
        <v>544619</v>
      </c>
      <c r="BL232">
        <v>580206</v>
      </c>
      <c r="BM232">
        <v>80155</v>
      </c>
      <c r="BN232">
        <v>6382713</v>
      </c>
      <c r="BO232">
        <v>360924</v>
      </c>
      <c r="BP232">
        <v>3056503</v>
      </c>
      <c r="BQ232">
        <v>272096</v>
      </c>
      <c r="BR232">
        <v>2433732</v>
      </c>
      <c r="BS232">
        <v>215397</v>
      </c>
      <c r="BT232">
        <v>4320485</v>
      </c>
      <c r="BU232">
        <v>113831</v>
      </c>
      <c r="BV232">
        <v>11872948</v>
      </c>
      <c r="BW232">
        <v>848417</v>
      </c>
      <c r="BX232">
        <v>3462393</v>
      </c>
      <c r="BY232">
        <v>31026</v>
      </c>
      <c r="BZ232">
        <v>1294514</v>
      </c>
      <c r="CA232">
        <v>32354</v>
      </c>
      <c r="CB232">
        <v>3025971</v>
      </c>
      <c r="CC232">
        <v>81477</v>
      </c>
      <c r="CD232">
        <v>1762719</v>
      </c>
      <c r="CE232">
        <v>124776</v>
      </c>
      <c r="CF232">
        <v>2520706</v>
      </c>
      <c r="CG232">
        <v>232905</v>
      </c>
      <c r="CH232">
        <v>2548214</v>
      </c>
      <c r="CI232">
        <v>206280</v>
      </c>
      <c r="CJ232">
        <v>2415836</v>
      </c>
      <c r="CK232">
        <v>161282</v>
      </c>
      <c r="CL232">
        <v>2625473</v>
      </c>
      <c r="CM232">
        <v>123174</v>
      </c>
      <c r="CN232">
        <v>3462393</v>
      </c>
      <c r="CO232">
        <v>31026</v>
      </c>
      <c r="CP232">
        <v>993274</v>
      </c>
      <c r="CQ232">
        <v>18662552</v>
      </c>
      <c r="CR232">
        <v>12866555</v>
      </c>
      <c r="CS232">
        <v>8324670</v>
      </c>
      <c r="CT232">
        <v>12975172</v>
      </c>
      <c r="CU232">
        <v>5797240</v>
      </c>
      <c r="CV232">
        <v>2550611</v>
      </c>
      <c r="CW232">
        <v>2772893</v>
      </c>
      <c r="CX232">
        <v>1235249</v>
      </c>
      <c r="CY232">
        <v>1694224</v>
      </c>
      <c r="CZ232">
        <v>673004</v>
      </c>
      <c r="DA232">
        <v>966819</v>
      </c>
      <c r="DB232">
        <v>528918</v>
      </c>
      <c r="DC232">
        <v>363304</v>
      </c>
      <c r="DD232">
        <v>113440</v>
      </c>
      <c r="DE232">
        <v>52818</v>
      </c>
      <c r="DF232">
        <v>540499</v>
      </c>
      <c r="DG232">
        <v>547502</v>
      </c>
      <c r="DH232">
        <v>175311</v>
      </c>
      <c r="DI232">
        <v>911527</v>
      </c>
      <c r="DJ232">
        <v>539944</v>
      </c>
      <c r="DK232">
        <v>261835</v>
      </c>
      <c r="DL232">
        <v>760434</v>
      </c>
      <c r="DM232">
        <v>1264134</v>
      </c>
      <c r="DN232">
        <v>2795096</v>
      </c>
      <c r="DO232">
        <v>772785</v>
      </c>
      <c r="DP232">
        <v>448360</v>
      </c>
      <c r="DQ232">
        <v>453346</v>
      </c>
      <c r="DR232">
        <v>465828</v>
      </c>
      <c r="DS232">
        <v>324466</v>
      </c>
      <c r="DT232">
        <v>1204048</v>
      </c>
      <c r="DU232">
        <v>7722646</v>
      </c>
      <c r="DV232">
        <v>3279487</v>
      </c>
      <c r="DW232">
        <v>1254718</v>
      </c>
      <c r="DX232">
        <v>556600</v>
      </c>
      <c r="DY232">
        <v>157348</v>
      </c>
      <c r="DZ232">
        <v>1476451</v>
      </c>
      <c r="EA232">
        <v>77125</v>
      </c>
      <c r="EB232">
        <v>1045868</v>
      </c>
      <c r="EC232">
        <v>2410108</v>
      </c>
      <c r="ED232">
        <v>381255</v>
      </c>
      <c r="EE232">
        <v>1352302</v>
      </c>
      <c r="EF232">
        <v>2109028</v>
      </c>
      <c r="EG232">
        <v>17705028</v>
      </c>
      <c r="EH232">
        <v>19716340</v>
      </c>
      <c r="EI232">
        <v>11184561</v>
      </c>
      <c r="EJ232">
        <v>8042863</v>
      </c>
      <c r="EK232">
        <v>466712</v>
      </c>
      <c r="EL232">
        <v>388935</v>
      </c>
      <c r="EM232">
        <v>382112</v>
      </c>
      <c r="EN232">
        <v>356341</v>
      </c>
      <c r="EO232">
        <v>300036</v>
      </c>
      <c r="EP232">
        <v>1433169</v>
      </c>
      <c r="EQ232">
        <v>7015754</v>
      </c>
      <c r="ER232">
        <v>7722646</v>
      </c>
      <c r="ES232">
        <v>2256981</v>
      </c>
      <c r="ET232">
        <v>2592316</v>
      </c>
      <c r="EU232">
        <v>1964621</v>
      </c>
      <c r="EV232">
        <v>628408</v>
      </c>
      <c r="EW232">
        <v>2873349</v>
      </c>
      <c r="EX232">
        <v>7722646</v>
      </c>
    </row>
    <row r="233" spans="1:154" x14ac:dyDescent="0.2">
      <c r="A233" t="s">
        <v>571</v>
      </c>
      <c r="B233" t="s">
        <v>539</v>
      </c>
      <c r="H233">
        <v>10519732</v>
      </c>
      <c r="I233">
        <v>1036452</v>
      </c>
      <c r="J233">
        <v>2030836</v>
      </c>
      <c r="K233">
        <v>355641</v>
      </c>
      <c r="L233">
        <v>1359513</v>
      </c>
      <c r="M233">
        <v>243646</v>
      </c>
      <c r="N233">
        <v>4353243</v>
      </c>
      <c r="O233">
        <v>511154</v>
      </c>
      <c r="P233">
        <v>3989965</v>
      </c>
      <c r="Q233">
        <v>162396</v>
      </c>
      <c r="R233">
        <v>6508011</v>
      </c>
      <c r="S233">
        <v>468226</v>
      </c>
      <c r="T233">
        <v>2123368</v>
      </c>
      <c r="U233">
        <v>202522</v>
      </c>
      <c r="V233">
        <v>110657</v>
      </c>
      <c r="W233">
        <v>20070</v>
      </c>
      <c r="X233">
        <v>350152</v>
      </c>
      <c r="Y233">
        <v>23516</v>
      </c>
      <c r="Z233">
        <v>557569</v>
      </c>
      <c r="AA233">
        <v>183557</v>
      </c>
      <c r="AB233">
        <v>864108</v>
      </c>
      <c r="AC233">
        <v>137892</v>
      </c>
      <c r="AD233">
        <v>1188581</v>
      </c>
      <c r="AE233">
        <v>329553</v>
      </c>
      <c r="AF233">
        <v>6322212</v>
      </c>
      <c r="AG233">
        <v>431891</v>
      </c>
      <c r="AH233">
        <v>9556561</v>
      </c>
      <c r="AI233">
        <v>744138</v>
      </c>
      <c r="AJ233">
        <v>963171</v>
      </c>
      <c r="AK233">
        <v>292314</v>
      </c>
      <c r="AL233">
        <v>406669</v>
      </c>
      <c r="AM233">
        <v>43714</v>
      </c>
      <c r="AN233">
        <v>556502</v>
      </c>
      <c r="AO233">
        <v>248600</v>
      </c>
      <c r="AP233">
        <v>5082527</v>
      </c>
      <c r="AQ233">
        <v>570160</v>
      </c>
      <c r="AR233">
        <v>5437205</v>
      </c>
      <c r="AS233">
        <v>466292</v>
      </c>
      <c r="AT233">
        <v>1428780</v>
      </c>
      <c r="AU233">
        <v>95614</v>
      </c>
      <c r="AV233">
        <v>9090952</v>
      </c>
      <c r="AW233">
        <v>940838</v>
      </c>
      <c r="AX233">
        <v>694732</v>
      </c>
      <c r="AY233">
        <v>197700</v>
      </c>
      <c r="AZ233">
        <v>1740286</v>
      </c>
      <c r="BA233">
        <v>257023</v>
      </c>
      <c r="BB233">
        <v>2104255</v>
      </c>
      <c r="BC233">
        <v>197737</v>
      </c>
      <c r="BD233">
        <v>2550484</v>
      </c>
      <c r="BE233">
        <v>102086</v>
      </c>
      <c r="BF233">
        <v>1375560</v>
      </c>
      <c r="BG233">
        <v>234684</v>
      </c>
      <c r="BH233">
        <v>4859790</v>
      </c>
      <c r="BI233">
        <v>653303</v>
      </c>
      <c r="BJ233">
        <v>4637704</v>
      </c>
      <c r="BK233">
        <v>578240</v>
      </c>
      <c r="BL233">
        <v>222086</v>
      </c>
      <c r="BM233">
        <v>75063</v>
      </c>
      <c r="BN233">
        <v>3536741</v>
      </c>
      <c r="BO233">
        <v>388976</v>
      </c>
      <c r="BP233">
        <v>1447981</v>
      </c>
      <c r="BQ233">
        <v>273286</v>
      </c>
      <c r="BR233">
        <v>1250628</v>
      </c>
      <c r="BS233">
        <v>225725</v>
      </c>
      <c r="BT233">
        <v>2480138</v>
      </c>
      <c r="BU233">
        <v>136475</v>
      </c>
      <c r="BV233">
        <v>6235350</v>
      </c>
      <c r="BW233">
        <v>887987</v>
      </c>
      <c r="BX233">
        <v>1804244</v>
      </c>
      <c r="BY233">
        <v>11990</v>
      </c>
      <c r="BZ233">
        <v>725493</v>
      </c>
      <c r="CA233">
        <v>33161</v>
      </c>
      <c r="CB233">
        <v>1754645</v>
      </c>
      <c r="CC233">
        <v>103314</v>
      </c>
      <c r="CD233">
        <v>949837</v>
      </c>
      <c r="CE233">
        <v>145431</v>
      </c>
      <c r="CF233">
        <v>1251300</v>
      </c>
      <c r="CG233">
        <v>222976</v>
      </c>
      <c r="CH233">
        <v>1339579</v>
      </c>
      <c r="CI233">
        <v>211777</v>
      </c>
      <c r="CJ233">
        <v>1335503</v>
      </c>
      <c r="CK233">
        <v>174432</v>
      </c>
      <c r="CL233">
        <v>1359131</v>
      </c>
      <c r="CM233">
        <v>133371</v>
      </c>
      <c r="CN233">
        <v>1804244</v>
      </c>
      <c r="CO233">
        <v>11990</v>
      </c>
      <c r="CP233">
        <v>1036452</v>
      </c>
      <c r="CQ233">
        <v>9483280</v>
      </c>
      <c r="CR233">
        <v>7048872</v>
      </c>
      <c r="CS233">
        <v>3792119</v>
      </c>
      <c r="CT233">
        <v>8764888</v>
      </c>
      <c r="CU233">
        <v>1362533</v>
      </c>
      <c r="CV233">
        <v>518821</v>
      </c>
      <c r="CW233">
        <v>876033</v>
      </c>
      <c r="CX233">
        <v>367905</v>
      </c>
      <c r="CY233">
        <v>215839</v>
      </c>
      <c r="CZ233">
        <v>54928</v>
      </c>
      <c r="DA233">
        <v>191431</v>
      </c>
      <c r="DB233">
        <v>72676</v>
      </c>
      <c r="DC233">
        <v>79230</v>
      </c>
      <c r="DD233">
        <v>23312</v>
      </c>
      <c r="DE233">
        <v>51339</v>
      </c>
      <c r="DF233">
        <v>375731</v>
      </c>
      <c r="DG233">
        <v>592542</v>
      </c>
      <c r="DH233">
        <v>105579</v>
      </c>
      <c r="DI233">
        <v>567747</v>
      </c>
      <c r="DJ233">
        <v>274761</v>
      </c>
      <c r="DK233">
        <v>80540</v>
      </c>
      <c r="DL233">
        <v>366067</v>
      </c>
      <c r="DM233">
        <v>643406</v>
      </c>
      <c r="DN233">
        <v>1144150</v>
      </c>
      <c r="DO233">
        <v>425201</v>
      </c>
      <c r="DP233">
        <v>247444</v>
      </c>
      <c r="DQ233">
        <v>210451</v>
      </c>
      <c r="DR233">
        <v>194602</v>
      </c>
      <c r="DS233">
        <v>76866</v>
      </c>
      <c r="DT233">
        <v>546146</v>
      </c>
      <c r="DU233">
        <v>4282345</v>
      </c>
      <c r="DV233">
        <v>2021951</v>
      </c>
      <c r="DW233">
        <v>746797</v>
      </c>
      <c r="DX233">
        <v>276548</v>
      </c>
      <c r="DY233">
        <v>88449</v>
      </c>
      <c r="DZ233">
        <v>745788</v>
      </c>
      <c r="EA233">
        <v>49434</v>
      </c>
      <c r="EB233">
        <v>544050</v>
      </c>
      <c r="EC233">
        <v>1238058</v>
      </c>
      <c r="ED233">
        <v>228462</v>
      </c>
      <c r="EE233">
        <v>714772</v>
      </c>
      <c r="EF233">
        <v>1247029</v>
      </c>
      <c r="EG233">
        <v>9267047</v>
      </c>
      <c r="EH233">
        <v>10472035</v>
      </c>
      <c r="EI233">
        <v>7234989</v>
      </c>
      <c r="EJ233">
        <v>3216248</v>
      </c>
      <c r="EK233">
        <v>183715</v>
      </c>
      <c r="EL233">
        <v>164265</v>
      </c>
      <c r="EM233">
        <v>173049</v>
      </c>
      <c r="EN233">
        <v>147171</v>
      </c>
      <c r="EO233">
        <v>121163</v>
      </c>
      <c r="EP233">
        <v>517617</v>
      </c>
      <c r="EQ233">
        <v>3857404</v>
      </c>
      <c r="ER233">
        <v>4282345</v>
      </c>
      <c r="ES233">
        <v>228255</v>
      </c>
      <c r="ET233">
        <v>1345580</v>
      </c>
      <c r="EU233">
        <v>1627751</v>
      </c>
      <c r="EV233">
        <v>709751</v>
      </c>
      <c r="EW233">
        <v>2708510</v>
      </c>
      <c r="EX233">
        <v>4282345</v>
      </c>
    </row>
    <row r="234" spans="1:154" x14ac:dyDescent="0.2">
      <c r="A234" t="s">
        <v>572</v>
      </c>
      <c r="B234" t="s">
        <v>539</v>
      </c>
      <c r="H234">
        <v>766680</v>
      </c>
      <c r="I234">
        <v>49591</v>
      </c>
      <c r="J234">
        <v>118786</v>
      </c>
      <c r="K234">
        <v>15115</v>
      </c>
      <c r="L234">
        <v>81754</v>
      </c>
      <c r="M234">
        <v>11082</v>
      </c>
      <c r="N234">
        <v>303184</v>
      </c>
      <c r="O234">
        <v>24256</v>
      </c>
      <c r="P234">
        <v>328157</v>
      </c>
      <c r="Q234">
        <v>9561</v>
      </c>
      <c r="R234">
        <v>636996</v>
      </c>
      <c r="S234">
        <v>31038</v>
      </c>
      <c r="T234">
        <v>25617</v>
      </c>
      <c r="U234">
        <v>4645</v>
      </c>
      <c r="V234">
        <v>33442</v>
      </c>
      <c r="W234">
        <v>6673</v>
      </c>
      <c r="X234">
        <v>12859</v>
      </c>
      <c r="Y234">
        <v>986</v>
      </c>
      <c r="Z234">
        <v>11329</v>
      </c>
      <c r="AA234">
        <v>1868</v>
      </c>
      <c r="AB234">
        <v>45483</v>
      </c>
      <c r="AC234">
        <v>4332</v>
      </c>
      <c r="AD234">
        <v>34874</v>
      </c>
      <c r="AE234">
        <v>5034</v>
      </c>
      <c r="AF234">
        <v>627899</v>
      </c>
      <c r="AG234">
        <v>30319</v>
      </c>
      <c r="AH234">
        <v>730110</v>
      </c>
      <c r="AI234">
        <v>44362</v>
      </c>
      <c r="AJ234">
        <v>36570</v>
      </c>
      <c r="AK234">
        <v>5229</v>
      </c>
      <c r="AL234">
        <v>15049</v>
      </c>
      <c r="AM234">
        <v>1737</v>
      </c>
      <c r="AN234">
        <v>21521</v>
      </c>
      <c r="AO234">
        <v>3492</v>
      </c>
      <c r="AP234">
        <v>390539</v>
      </c>
      <c r="AQ234">
        <v>29331</v>
      </c>
      <c r="AR234">
        <v>376141</v>
      </c>
      <c r="AS234">
        <v>20260</v>
      </c>
      <c r="AT234">
        <v>92307</v>
      </c>
      <c r="AU234">
        <v>4855</v>
      </c>
      <c r="AV234">
        <v>674373</v>
      </c>
      <c r="AW234">
        <v>44736</v>
      </c>
      <c r="AX234">
        <v>28461</v>
      </c>
      <c r="AY234">
        <v>4448</v>
      </c>
      <c r="AZ234">
        <v>123418</v>
      </c>
      <c r="BA234">
        <v>10378</v>
      </c>
      <c r="BB234">
        <v>174291</v>
      </c>
      <c r="BC234">
        <v>9896</v>
      </c>
      <c r="BD234">
        <v>161121</v>
      </c>
      <c r="BE234">
        <v>4539</v>
      </c>
      <c r="BF234">
        <v>71362</v>
      </c>
      <c r="BG234">
        <v>8416</v>
      </c>
      <c r="BH234">
        <v>376882</v>
      </c>
      <c r="BI234">
        <v>29033</v>
      </c>
      <c r="BJ234">
        <v>366875</v>
      </c>
      <c r="BK234">
        <v>26269</v>
      </c>
      <c r="BL234">
        <v>10007</v>
      </c>
      <c r="BM234">
        <v>2764</v>
      </c>
      <c r="BN234">
        <v>273232</v>
      </c>
      <c r="BO234">
        <v>17059</v>
      </c>
      <c r="BP234">
        <v>120539</v>
      </c>
      <c r="BQ234">
        <v>13673</v>
      </c>
      <c r="BR234">
        <v>54473</v>
      </c>
      <c r="BS234">
        <v>6717</v>
      </c>
      <c r="BT234">
        <v>195307</v>
      </c>
      <c r="BU234">
        <v>11569</v>
      </c>
      <c r="BV234">
        <v>448244</v>
      </c>
      <c r="BW234">
        <v>37449</v>
      </c>
      <c r="BX234">
        <v>123129</v>
      </c>
      <c r="BY234">
        <v>573</v>
      </c>
      <c r="BZ234">
        <v>59619</v>
      </c>
      <c r="CA234">
        <v>3709</v>
      </c>
      <c r="CB234">
        <v>135688</v>
      </c>
      <c r="CC234">
        <v>7860</v>
      </c>
      <c r="CD234">
        <v>84082</v>
      </c>
      <c r="CE234">
        <v>8761</v>
      </c>
      <c r="CF234">
        <v>96237</v>
      </c>
      <c r="CG234">
        <v>10255</v>
      </c>
      <c r="CH234">
        <v>100780</v>
      </c>
      <c r="CI234">
        <v>7723</v>
      </c>
      <c r="CJ234">
        <v>78089</v>
      </c>
      <c r="CK234">
        <v>5191</v>
      </c>
      <c r="CL234">
        <v>89056</v>
      </c>
      <c r="CM234">
        <v>5519</v>
      </c>
      <c r="CN234">
        <v>123129</v>
      </c>
      <c r="CO234">
        <v>573</v>
      </c>
      <c r="CP234">
        <v>49591</v>
      </c>
      <c r="CQ234">
        <v>717089</v>
      </c>
      <c r="CR234">
        <v>602939</v>
      </c>
      <c r="CS234">
        <v>220294</v>
      </c>
      <c r="CT234">
        <v>685798</v>
      </c>
      <c r="CU234">
        <v>49371</v>
      </c>
      <c r="CV234">
        <v>15078</v>
      </c>
      <c r="CW234">
        <v>16618</v>
      </c>
      <c r="CX234">
        <v>4904</v>
      </c>
      <c r="CY234">
        <v>14828</v>
      </c>
      <c r="CZ234">
        <v>3758</v>
      </c>
      <c r="DA234">
        <v>7567</v>
      </c>
      <c r="DB234">
        <v>2922</v>
      </c>
      <c r="DC234">
        <v>10358</v>
      </c>
      <c r="DD234">
        <v>3494</v>
      </c>
      <c r="DE234">
        <v>32438</v>
      </c>
      <c r="DF234">
        <v>28874</v>
      </c>
      <c r="DG234">
        <v>30099</v>
      </c>
      <c r="DH234">
        <v>11211</v>
      </c>
      <c r="DI234">
        <v>45967</v>
      </c>
      <c r="DJ234">
        <v>23770</v>
      </c>
      <c r="DK234">
        <v>5495</v>
      </c>
      <c r="DL234">
        <v>23636</v>
      </c>
      <c r="DM234">
        <v>30225</v>
      </c>
      <c r="DN234">
        <v>104534</v>
      </c>
      <c r="DO234">
        <v>31878</v>
      </c>
      <c r="DP234">
        <v>19069</v>
      </c>
      <c r="DQ234">
        <v>19060</v>
      </c>
      <c r="DR234">
        <v>11126</v>
      </c>
      <c r="DS234">
        <v>6571</v>
      </c>
      <c r="DT234">
        <v>21794</v>
      </c>
      <c r="DU234">
        <v>331063</v>
      </c>
      <c r="DV234">
        <v>151685</v>
      </c>
      <c r="DW234">
        <v>62171</v>
      </c>
      <c r="DX234">
        <v>24126</v>
      </c>
      <c r="DY234">
        <v>6857</v>
      </c>
      <c r="DZ234">
        <v>78217</v>
      </c>
      <c r="EA234">
        <v>4091</v>
      </c>
      <c r="EB234">
        <v>61956</v>
      </c>
      <c r="EC234">
        <v>77035</v>
      </c>
      <c r="ED234">
        <v>11870</v>
      </c>
      <c r="EE234">
        <v>52999</v>
      </c>
      <c r="EF234">
        <v>90666</v>
      </c>
      <c r="EG234">
        <v>653232</v>
      </c>
      <c r="EH234">
        <v>764738</v>
      </c>
      <c r="EI234">
        <v>520782</v>
      </c>
      <c r="EJ234">
        <v>235266</v>
      </c>
      <c r="EK234">
        <v>23977</v>
      </c>
      <c r="EL234">
        <v>17514</v>
      </c>
      <c r="EM234">
        <v>16103</v>
      </c>
      <c r="EN234">
        <v>12615</v>
      </c>
      <c r="EO234">
        <v>8888</v>
      </c>
      <c r="EP234">
        <v>35784</v>
      </c>
      <c r="EQ234">
        <v>293713</v>
      </c>
      <c r="ER234">
        <v>331063</v>
      </c>
      <c r="ES234">
        <v>19495</v>
      </c>
      <c r="ET234">
        <v>99683</v>
      </c>
      <c r="EU234">
        <v>123002</v>
      </c>
      <c r="EV234">
        <v>54672</v>
      </c>
      <c r="EW234">
        <v>211885</v>
      </c>
      <c r="EX234">
        <v>331063</v>
      </c>
    </row>
    <row r="235" spans="1:154" x14ac:dyDescent="0.2">
      <c r="A235" t="s">
        <v>573</v>
      </c>
      <c r="B235" t="s">
        <v>539</v>
      </c>
      <c r="H235">
        <v>11642860</v>
      </c>
      <c r="I235">
        <v>746399</v>
      </c>
      <c r="J235">
        <v>2180127</v>
      </c>
      <c r="K235">
        <v>215997</v>
      </c>
      <c r="L235">
        <v>1529582</v>
      </c>
      <c r="M235">
        <v>151247</v>
      </c>
      <c r="N235">
        <v>4837510</v>
      </c>
      <c r="O235">
        <v>388761</v>
      </c>
      <c r="P235">
        <v>4481565</v>
      </c>
      <c r="Q235">
        <v>135420</v>
      </c>
      <c r="R235">
        <v>8958885</v>
      </c>
      <c r="S235">
        <v>498360</v>
      </c>
      <c r="T235">
        <v>1400169</v>
      </c>
      <c r="U235">
        <v>111906</v>
      </c>
      <c r="V235">
        <v>18045</v>
      </c>
      <c r="W235">
        <v>3721</v>
      </c>
      <c r="X235">
        <v>301628</v>
      </c>
      <c r="Y235">
        <v>22814</v>
      </c>
      <c r="Z235">
        <v>205872</v>
      </c>
      <c r="AA235">
        <v>39773</v>
      </c>
      <c r="AB235">
        <v>754262</v>
      </c>
      <c r="AC235">
        <v>69473</v>
      </c>
      <c r="AD235">
        <v>556607</v>
      </c>
      <c r="AE235">
        <v>87989</v>
      </c>
      <c r="AF235">
        <v>8843157</v>
      </c>
      <c r="AG235">
        <v>486662</v>
      </c>
      <c r="AH235">
        <v>11030418</v>
      </c>
      <c r="AI235">
        <v>637745</v>
      </c>
      <c r="AJ235">
        <v>612442</v>
      </c>
      <c r="AK235">
        <v>108654</v>
      </c>
      <c r="AL235">
        <v>324003</v>
      </c>
      <c r="AM235">
        <v>27338</v>
      </c>
      <c r="AN235">
        <v>288439</v>
      </c>
      <c r="AO235">
        <v>81316</v>
      </c>
      <c r="AP235">
        <v>5720040</v>
      </c>
      <c r="AQ235">
        <v>425749</v>
      </c>
      <c r="AR235">
        <v>5922820</v>
      </c>
      <c r="AS235">
        <v>320650</v>
      </c>
      <c r="AT235">
        <v>1678429</v>
      </c>
      <c r="AU235">
        <v>72210</v>
      </c>
      <c r="AV235">
        <v>9964431</v>
      </c>
      <c r="AW235">
        <v>674189</v>
      </c>
      <c r="AX235">
        <v>627278</v>
      </c>
      <c r="AY235">
        <v>101157</v>
      </c>
      <c r="AZ235">
        <v>2499114</v>
      </c>
      <c r="BA235">
        <v>197746</v>
      </c>
      <c r="BB235">
        <v>2231452</v>
      </c>
      <c r="BC235">
        <v>131432</v>
      </c>
      <c r="BD235">
        <v>2500488</v>
      </c>
      <c r="BE235">
        <v>73262</v>
      </c>
      <c r="BF235">
        <v>1396776</v>
      </c>
      <c r="BG235">
        <v>147120</v>
      </c>
      <c r="BH235">
        <v>5409023</v>
      </c>
      <c r="BI235">
        <v>453481</v>
      </c>
      <c r="BJ235">
        <v>5161018</v>
      </c>
      <c r="BK235">
        <v>400768</v>
      </c>
      <c r="BL235">
        <v>248005</v>
      </c>
      <c r="BM235">
        <v>52713</v>
      </c>
      <c r="BN235">
        <v>3869928</v>
      </c>
      <c r="BO235">
        <v>263335</v>
      </c>
      <c r="BP235">
        <v>1708146</v>
      </c>
      <c r="BQ235">
        <v>203296</v>
      </c>
      <c r="BR235">
        <v>1227725</v>
      </c>
      <c r="BS235">
        <v>133970</v>
      </c>
      <c r="BT235">
        <v>2753388</v>
      </c>
      <c r="BU235">
        <v>134210</v>
      </c>
      <c r="BV235">
        <v>6805799</v>
      </c>
      <c r="BW235">
        <v>600601</v>
      </c>
      <c r="BX235">
        <v>2083673</v>
      </c>
      <c r="BY235">
        <v>11588</v>
      </c>
      <c r="BZ235">
        <v>808182</v>
      </c>
      <c r="CA235">
        <v>37990</v>
      </c>
      <c r="CB235">
        <v>1945206</v>
      </c>
      <c r="CC235">
        <v>96220</v>
      </c>
      <c r="CD235">
        <v>1031140</v>
      </c>
      <c r="CE235">
        <v>108592</v>
      </c>
      <c r="CF235">
        <v>1383139</v>
      </c>
      <c r="CG235">
        <v>164171</v>
      </c>
      <c r="CH235">
        <v>1454561</v>
      </c>
      <c r="CI235">
        <v>127679</v>
      </c>
      <c r="CJ235">
        <v>1397725</v>
      </c>
      <c r="CK235">
        <v>103233</v>
      </c>
      <c r="CL235">
        <v>1539234</v>
      </c>
      <c r="CM235">
        <v>96926</v>
      </c>
      <c r="CN235">
        <v>2083673</v>
      </c>
      <c r="CO235">
        <v>11588</v>
      </c>
      <c r="CP235">
        <v>746399</v>
      </c>
      <c r="CQ235">
        <v>10896461</v>
      </c>
      <c r="CR235">
        <v>7876281</v>
      </c>
      <c r="CS235">
        <v>4476531</v>
      </c>
      <c r="CT235">
        <v>10247600</v>
      </c>
      <c r="CU235">
        <v>893150</v>
      </c>
      <c r="CV235">
        <v>321075</v>
      </c>
      <c r="CW235">
        <v>294716</v>
      </c>
      <c r="CX235">
        <v>115162</v>
      </c>
      <c r="CY235">
        <v>323580</v>
      </c>
      <c r="CZ235">
        <v>106202</v>
      </c>
      <c r="DA235">
        <v>144672</v>
      </c>
      <c r="DB235">
        <v>56958</v>
      </c>
      <c r="DC235">
        <v>130182</v>
      </c>
      <c r="DD235">
        <v>42753</v>
      </c>
      <c r="DE235">
        <v>51851</v>
      </c>
      <c r="DF235">
        <v>339983</v>
      </c>
      <c r="DG235">
        <v>838036</v>
      </c>
      <c r="DH235">
        <v>124660</v>
      </c>
      <c r="DI235">
        <v>635602</v>
      </c>
      <c r="DJ235">
        <v>341966</v>
      </c>
      <c r="DK235">
        <v>77761</v>
      </c>
      <c r="DL235">
        <v>375015</v>
      </c>
      <c r="DM235">
        <v>584764</v>
      </c>
      <c r="DN235">
        <v>1387462</v>
      </c>
      <c r="DO235">
        <v>477205</v>
      </c>
      <c r="DP235">
        <v>247905</v>
      </c>
      <c r="DQ235">
        <v>227189</v>
      </c>
      <c r="DR235">
        <v>269170</v>
      </c>
      <c r="DS235">
        <v>117859</v>
      </c>
      <c r="DT235">
        <v>605502</v>
      </c>
      <c r="DU235">
        <v>4863191</v>
      </c>
      <c r="DV235">
        <v>2158670</v>
      </c>
      <c r="DW235">
        <v>791032</v>
      </c>
      <c r="DX235">
        <v>378725</v>
      </c>
      <c r="DY235">
        <v>124378</v>
      </c>
      <c r="DZ235">
        <v>943923</v>
      </c>
      <c r="EA235">
        <v>63213</v>
      </c>
      <c r="EB235">
        <v>716929</v>
      </c>
      <c r="EC235">
        <v>1381873</v>
      </c>
      <c r="ED235">
        <v>248233</v>
      </c>
      <c r="EE235">
        <v>839076</v>
      </c>
      <c r="EF235">
        <v>1360031</v>
      </c>
      <c r="EG235">
        <v>10286774</v>
      </c>
      <c r="EH235">
        <v>11635152</v>
      </c>
      <c r="EI235">
        <v>8171259</v>
      </c>
      <c r="EJ235">
        <v>3348392</v>
      </c>
      <c r="EK235">
        <v>229305</v>
      </c>
      <c r="EL235">
        <v>199665</v>
      </c>
      <c r="EM235">
        <v>190896</v>
      </c>
      <c r="EN235">
        <v>177972</v>
      </c>
      <c r="EO235">
        <v>126484</v>
      </c>
      <c r="EP235">
        <v>550478</v>
      </c>
      <c r="EQ235">
        <v>4381910</v>
      </c>
      <c r="ER235">
        <v>4863191</v>
      </c>
      <c r="ES235">
        <v>363318</v>
      </c>
      <c r="ET235">
        <v>1652465</v>
      </c>
      <c r="EU235">
        <v>1818705</v>
      </c>
      <c r="EV235">
        <v>691847</v>
      </c>
      <c r="EW235">
        <v>2847408</v>
      </c>
      <c r="EX235">
        <v>4863191</v>
      </c>
    </row>
    <row r="236" spans="1:154" x14ac:dyDescent="0.2">
      <c r="A236" t="s">
        <v>574</v>
      </c>
      <c r="B236" t="s">
        <v>539</v>
      </c>
      <c r="H236">
        <v>3940868</v>
      </c>
      <c r="I236">
        <v>507270</v>
      </c>
      <c r="J236">
        <v>882927</v>
      </c>
      <c r="K236">
        <v>175727</v>
      </c>
      <c r="L236">
        <v>598394</v>
      </c>
      <c r="M236">
        <v>122261</v>
      </c>
      <c r="N236">
        <v>1757344</v>
      </c>
      <c r="O236">
        <v>250813</v>
      </c>
      <c r="P236">
        <v>1249802</v>
      </c>
      <c r="Q236">
        <v>75606</v>
      </c>
      <c r="R236">
        <v>2573199</v>
      </c>
      <c r="S236">
        <v>256159</v>
      </c>
      <c r="T236">
        <v>264418</v>
      </c>
      <c r="U236">
        <v>33745</v>
      </c>
      <c r="V236">
        <v>286600</v>
      </c>
      <c r="W236">
        <v>65781</v>
      </c>
      <c r="X236">
        <v>95334</v>
      </c>
      <c r="Y236">
        <v>9957</v>
      </c>
      <c r="Z236">
        <v>149247</v>
      </c>
      <c r="AA236">
        <v>41935</v>
      </c>
      <c r="AB236">
        <v>564506</v>
      </c>
      <c r="AC236">
        <v>97867</v>
      </c>
      <c r="AD236">
        <v>502061</v>
      </c>
      <c r="AE236">
        <v>124524</v>
      </c>
      <c r="AF236">
        <v>2452616</v>
      </c>
      <c r="AG236">
        <v>228995</v>
      </c>
      <c r="AH236">
        <v>3687160</v>
      </c>
      <c r="AI236">
        <v>419355</v>
      </c>
      <c r="AJ236">
        <v>253708</v>
      </c>
      <c r="AK236">
        <v>87915</v>
      </c>
      <c r="AL236">
        <v>102379</v>
      </c>
      <c r="AM236">
        <v>14989</v>
      </c>
      <c r="AN236">
        <v>151329</v>
      </c>
      <c r="AO236">
        <v>72926</v>
      </c>
      <c r="AP236">
        <v>1941126</v>
      </c>
      <c r="AQ236">
        <v>276430</v>
      </c>
      <c r="AR236">
        <v>1999742</v>
      </c>
      <c r="AS236">
        <v>230840</v>
      </c>
      <c r="AT236">
        <v>678579</v>
      </c>
      <c r="AU236">
        <v>63459</v>
      </c>
      <c r="AV236">
        <v>3262289</v>
      </c>
      <c r="AW236">
        <v>443811</v>
      </c>
      <c r="AX236">
        <v>264207</v>
      </c>
      <c r="AY236">
        <v>75415</v>
      </c>
      <c r="AZ236">
        <v>769747</v>
      </c>
      <c r="BA236">
        <v>132686</v>
      </c>
      <c r="BB236">
        <v>775764</v>
      </c>
      <c r="BC236">
        <v>91140</v>
      </c>
      <c r="BD236">
        <v>733152</v>
      </c>
      <c r="BE236">
        <v>39915</v>
      </c>
      <c r="BF236">
        <v>540000</v>
      </c>
      <c r="BG236">
        <v>121709</v>
      </c>
      <c r="BH236">
        <v>1742253</v>
      </c>
      <c r="BI236">
        <v>296090</v>
      </c>
      <c r="BJ236">
        <v>1658164</v>
      </c>
      <c r="BK236">
        <v>262049</v>
      </c>
      <c r="BL236">
        <v>84089</v>
      </c>
      <c r="BM236">
        <v>34041</v>
      </c>
      <c r="BN236">
        <v>1268562</v>
      </c>
      <c r="BO236">
        <v>174478</v>
      </c>
      <c r="BP236">
        <v>519681</v>
      </c>
      <c r="BQ236">
        <v>129241</v>
      </c>
      <c r="BR236">
        <v>494010</v>
      </c>
      <c r="BS236">
        <v>114080</v>
      </c>
      <c r="BT236">
        <v>1020489</v>
      </c>
      <c r="BU236">
        <v>84238</v>
      </c>
      <c r="BV236">
        <v>2282253</v>
      </c>
      <c r="BW236">
        <v>417799</v>
      </c>
      <c r="BX236">
        <v>638126</v>
      </c>
      <c r="BY236">
        <v>5233</v>
      </c>
      <c r="BZ236">
        <v>298798</v>
      </c>
      <c r="CA236">
        <v>20751</v>
      </c>
      <c r="CB236">
        <v>721691</v>
      </c>
      <c r="CC236">
        <v>63487</v>
      </c>
      <c r="CD236">
        <v>377509</v>
      </c>
      <c r="CE236">
        <v>83876</v>
      </c>
      <c r="CF236">
        <v>469355</v>
      </c>
      <c r="CG236">
        <v>105077</v>
      </c>
      <c r="CH236">
        <v>513862</v>
      </c>
      <c r="CI236">
        <v>96408</v>
      </c>
      <c r="CJ236">
        <v>451210</v>
      </c>
      <c r="CK236">
        <v>73335</v>
      </c>
      <c r="CL236">
        <v>470317</v>
      </c>
      <c r="CM236">
        <v>59103</v>
      </c>
      <c r="CN236">
        <v>638126</v>
      </c>
      <c r="CO236">
        <v>5233</v>
      </c>
      <c r="CP236">
        <v>507270</v>
      </c>
      <c r="CQ236">
        <v>3433598</v>
      </c>
      <c r="CR236">
        <v>2443963</v>
      </c>
      <c r="CS236">
        <v>1499233</v>
      </c>
      <c r="CT236">
        <v>3347348</v>
      </c>
      <c r="CU236">
        <v>435129</v>
      </c>
      <c r="CV236">
        <v>160099</v>
      </c>
      <c r="CW236">
        <v>305840</v>
      </c>
      <c r="CX236">
        <v>116958</v>
      </c>
      <c r="CY236">
        <v>40462</v>
      </c>
      <c r="CZ236">
        <v>9392</v>
      </c>
      <c r="DA236">
        <v>62456</v>
      </c>
      <c r="DB236">
        <v>29441</v>
      </c>
      <c r="DC236">
        <v>26371</v>
      </c>
      <c r="DD236">
        <v>4308</v>
      </c>
      <c r="DE236">
        <v>66518</v>
      </c>
      <c r="DF236">
        <v>134642</v>
      </c>
      <c r="DG236">
        <v>167753</v>
      </c>
      <c r="DH236">
        <v>38465</v>
      </c>
      <c r="DI236">
        <v>214791</v>
      </c>
      <c r="DJ236">
        <v>111043</v>
      </c>
      <c r="DK236">
        <v>26318</v>
      </c>
      <c r="DL236">
        <v>101087</v>
      </c>
      <c r="DM236">
        <v>169163</v>
      </c>
      <c r="DN236">
        <v>424846</v>
      </c>
      <c r="DO236">
        <v>164683</v>
      </c>
      <c r="DP236">
        <v>92672</v>
      </c>
      <c r="DQ236">
        <v>113739</v>
      </c>
      <c r="DR236">
        <v>84700</v>
      </c>
      <c r="DS236">
        <v>44285</v>
      </c>
      <c r="DT236">
        <v>219788</v>
      </c>
      <c r="DU236">
        <v>1562389</v>
      </c>
      <c r="DV236">
        <v>731372</v>
      </c>
      <c r="DW236">
        <v>289297</v>
      </c>
      <c r="DX236">
        <v>103889</v>
      </c>
      <c r="DY236">
        <v>39626</v>
      </c>
      <c r="DZ236">
        <v>299561</v>
      </c>
      <c r="EA236">
        <v>25396</v>
      </c>
      <c r="EB236">
        <v>215472</v>
      </c>
      <c r="EC236">
        <v>427567</v>
      </c>
      <c r="ED236">
        <v>81107</v>
      </c>
      <c r="EE236">
        <v>247237</v>
      </c>
      <c r="EF236">
        <v>489654</v>
      </c>
      <c r="EG236">
        <v>3408980</v>
      </c>
      <c r="EH236">
        <v>3937199</v>
      </c>
      <c r="EI236">
        <v>2673089</v>
      </c>
      <c r="EJ236">
        <v>1238219</v>
      </c>
      <c r="EK236">
        <v>74021</v>
      </c>
      <c r="EL236">
        <v>65492</v>
      </c>
      <c r="EM236">
        <v>63824</v>
      </c>
      <c r="EN236">
        <v>54924</v>
      </c>
      <c r="EO236">
        <v>42400</v>
      </c>
      <c r="EP236">
        <v>180365</v>
      </c>
      <c r="EQ236">
        <v>1388401</v>
      </c>
      <c r="ER236">
        <v>1562389</v>
      </c>
      <c r="ES236">
        <v>87278</v>
      </c>
      <c r="ET236">
        <v>508354</v>
      </c>
      <c r="EU236">
        <v>590457</v>
      </c>
      <c r="EV236">
        <v>249502</v>
      </c>
      <c r="EW236">
        <v>966757</v>
      </c>
      <c r="EX236">
        <v>1562389</v>
      </c>
    </row>
    <row r="237" spans="1:154" x14ac:dyDescent="0.2">
      <c r="A237" t="s">
        <v>575</v>
      </c>
      <c r="B237" t="s">
        <v>539</v>
      </c>
      <c r="H237">
        <v>4210933</v>
      </c>
      <c r="I237">
        <v>247724</v>
      </c>
      <c r="J237">
        <v>737135</v>
      </c>
      <c r="K237">
        <v>64909</v>
      </c>
      <c r="L237">
        <v>498307</v>
      </c>
      <c r="M237">
        <v>44705</v>
      </c>
      <c r="N237">
        <v>1635656</v>
      </c>
      <c r="O237">
        <v>129728</v>
      </c>
      <c r="P237">
        <v>1796654</v>
      </c>
      <c r="Q237">
        <v>51047</v>
      </c>
      <c r="R237">
        <v>3139682</v>
      </c>
      <c r="S237">
        <v>151430</v>
      </c>
      <c r="T237">
        <v>79704</v>
      </c>
      <c r="U237">
        <v>4326</v>
      </c>
      <c r="V237">
        <v>46982</v>
      </c>
      <c r="W237">
        <v>6373</v>
      </c>
      <c r="X237">
        <v>191618</v>
      </c>
      <c r="Y237">
        <v>7737</v>
      </c>
      <c r="Z237">
        <v>218144</v>
      </c>
      <c r="AA237">
        <v>32856</v>
      </c>
      <c r="AB237">
        <v>517908</v>
      </c>
      <c r="AC237">
        <v>43136</v>
      </c>
      <c r="AD237">
        <v>618888</v>
      </c>
      <c r="AE237">
        <v>78073</v>
      </c>
      <c r="AF237">
        <v>3005034</v>
      </c>
      <c r="AG237">
        <v>139553</v>
      </c>
      <c r="AH237">
        <v>3795125</v>
      </c>
      <c r="AI237">
        <v>183375</v>
      </c>
      <c r="AJ237">
        <v>415808</v>
      </c>
      <c r="AK237">
        <v>64349</v>
      </c>
      <c r="AL237">
        <v>206615</v>
      </c>
      <c r="AM237">
        <v>11374</v>
      </c>
      <c r="AN237">
        <v>209193</v>
      </c>
      <c r="AO237">
        <v>52975</v>
      </c>
      <c r="AP237">
        <v>2089902</v>
      </c>
      <c r="AQ237">
        <v>144244</v>
      </c>
      <c r="AR237">
        <v>2121031</v>
      </c>
      <c r="AS237">
        <v>103480</v>
      </c>
      <c r="AT237">
        <v>650866</v>
      </c>
      <c r="AU237">
        <v>22898</v>
      </c>
      <c r="AV237">
        <v>3560067</v>
      </c>
      <c r="AW237">
        <v>224826</v>
      </c>
      <c r="AX237">
        <v>239840</v>
      </c>
      <c r="AY237">
        <v>44550</v>
      </c>
      <c r="AZ237">
        <v>650482</v>
      </c>
      <c r="BA237">
        <v>56049</v>
      </c>
      <c r="BB237">
        <v>963491</v>
      </c>
      <c r="BC237">
        <v>54197</v>
      </c>
      <c r="BD237">
        <v>1097131</v>
      </c>
      <c r="BE237">
        <v>28955</v>
      </c>
      <c r="BF237">
        <v>523359</v>
      </c>
      <c r="BG237">
        <v>49269</v>
      </c>
      <c r="BH237">
        <v>1991501</v>
      </c>
      <c r="BI237">
        <v>167458</v>
      </c>
      <c r="BJ237">
        <v>1889479</v>
      </c>
      <c r="BK237">
        <v>150296</v>
      </c>
      <c r="BL237">
        <v>102022</v>
      </c>
      <c r="BM237">
        <v>17162</v>
      </c>
      <c r="BN237">
        <v>1338749</v>
      </c>
      <c r="BO237">
        <v>91352</v>
      </c>
      <c r="BP237">
        <v>717067</v>
      </c>
      <c r="BQ237">
        <v>82681</v>
      </c>
      <c r="BR237">
        <v>459044</v>
      </c>
      <c r="BS237">
        <v>42694</v>
      </c>
      <c r="BT237">
        <v>899045</v>
      </c>
      <c r="BU237">
        <v>27101</v>
      </c>
      <c r="BV237">
        <v>2514860</v>
      </c>
      <c r="BW237">
        <v>216727</v>
      </c>
      <c r="BX237">
        <v>797028</v>
      </c>
      <c r="BY237">
        <v>3896</v>
      </c>
      <c r="BZ237">
        <v>252358</v>
      </c>
      <c r="CA237">
        <v>5994</v>
      </c>
      <c r="CB237">
        <v>646687</v>
      </c>
      <c r="CC237">
        <v>21107</v>
      </c>
      <c r="CD237">
        <v>360944</v>
      </c>
      <c r="CE237">
        <v>36872</v>
      </c>
      <c r="CF237">
        <v>532464</v>
      </c>
      <c r="CG237">
        <v>57264</v>
      </c>
      <c r="CH237">
        <v>589762</v>
      </c>
      <c r="CI237">
        <v>51451</v>
      </c>
      <c r="CJ237">
        <v>517218</v>
      </c>
      <c r="CK237">
        <v>38581</v>
      </c>
      <c r="CL237">
        <v>514472</v>
      </c>
      <c r="CM237">
        <v>32559</v>
      </c>
      <c r="CN237">
        <v>797028</v>
      </c>
      <c r="CO237">
        <v>3896</v>
      </c>
      <c r="CP237">
        <v>247724</v>
      </c>
      <c r="CQ237">
        <v>3963209</v>
      </c>
      <c r="CR237">
        <v>2821955</v>
      </c>
      <c r="CS237">
        <v>1735557</v>
      </c>
      <c r="CT237">
        <v>3430249</v>
      </c>
      <c r="CU237">
        <v>616287</v>
      </c>
      <c r="CV237">
        <v>221804</v>
      </c>
      <c r="CW237">
        <v>365276</v>
      </c>
      <c r="CX237">
        <v>137684</v>
      </c>
      <c r="CY237">
        <v>103121</v>
      </c>
      <c r="CZ237">
        <v>26477</v>
      </c>
      <c r="DA237">
        <v>120152</v>
      </c>
      <c r="DB237">
        <v>49596</v>
      </c>
      <c r="DC237">
        <v>27738</v>
      </c>
      <c r="DD237">
        <v>8047</v>
      </c>
      <c r="DE237">
        <v>56638</v>
      </c>
      <c r="DF237">
        <v>141193</v>
      </c>
      <c r="DG237">
        <v>221698</v>
      </c>
      <c r="DH237">
        <v>45864</v>
      </c>
      <c r="DI237">
        <v>244962</v>
      </c>
      <c r="DJ237">
        <v>97120</v>
      </c>
      <c r="DK237">
        <v>31978</v>
      </c>
      <c r="DL237">
        <v>111055</v>
      </c>
      <c r="DM237">
        <v>248254</v>
      </c>
      <c r="DN237">
        <v>492107</v>
      </c>
      <c r="DO237">
        <v>181331</v>
      </c>
      <c r="DP237">
        <v>95654</v>
      </c>
      <c r="DQ237">
        <v>98608</v>
      </c>
      <c r="DR237">
        <v>79406</v>
      </c>
      <c r="DS237">
        <v>69796</v>
      </c>
      <c r="DT237">
        <v>275719</v>
      </c>
      <c r="DU237">
        <v>1718422</v>
      </c>
      <c r="DV237">
        <v>801915</v>
      </c>
      <c r="DW237">
        <v>291088</v>
      </c>
      <c r="DX237">
        <v>155278</v>
      </c>
      <c r="DY237">
        <v>42408</v>
      </c>
      <c r="DZ237">
        <v>318141</v>
      </c>
      <c r="EA237">
        <v>23229</v>
      </c>
      <c r="EB237">
        <v>222023</v>
      </c>
      <c r="EC237">
        <v>443088</v>
      </c>
      <c r="ED237">
        <v>68134</v>
      </c>
      <c r="EE237">
        <v>266769</v>
      </c>
      <c r="EF237">
        <v>467734</v>
      </c>
      <c r="EG237">
        <v>3626401</v>
      </c>
      <c r="EH237">
        <v>4192771</v>
      </c>
      <c r="EI237">
        <v>2763477</v>
      </c>
      <c r="EJ237">
        <v>1390071</v>
      </c>
      <c r="EK237">
        <v>63095</v>
      </c>
      <c r="EL237">
        <v>71118</v>
      </c>
      <c r="EM237">
        <v>77901</v>
      </c>
      <c r="EN237">
        <v>70573</v>
      </c>
      <c r="EO237">
        <v>56061</v>
      </c>
      <c r="EP237">
        <v>256113</v>
      </c>
      <c r="EQ237">
        <v>1587751</v>
      </c>
      <c r="ER237">
        <v>1718422</v>
      </c>
      <c r="ES237">
        <v>121787</v>
      </c>
      <c r="ET237">
        <v>546905</v>
      </c>
      <c r="EU237">
        <v>634711</v>
      </c>
      <c r="EV237">
        <v>270319</v>
      </c>
      <c r="EW237">
        <v>1049730</v>
      </c>
      <c r="EX237">
        <v>1718422</v>
      </c>
    </row>
    <row r="238" spans="1:154" x14ac:dyDescent="0.2">
      <c r="A238" t="s">
        <v>576</v>
      </c>
      <c r="B238" t="s">
        <v>539</v>
      </c>
      <c r="H238">
        <v>12834057</v>
      </c>
      <c r="I238">
        <v>721936</v>
      </c>
      <c r="J238">
        <v>2137357</v>
      </c>
      <c r="K238">
        <v>200419</v>
      </c>
      <c r="L238">
        <v>1475358</v>
      </c>
      <c r="M238">
        <v>139915</v>
      </c>
      <c r="N238">
        <v>4975518</v>
      </c>
      <c r="O238">
        <v>359132</v>
      </c>
      <c r="P238">
        <v>5479492</v>
      </c>
      <c r="Q238">
        <v>152148</v>
      </c>
      <c r="R238">
        <v>9572857</v>
      </c>
      <c r="S238">
        <v>448174</v>
      </c>
      <c r="T238">
        <v>1338485</v>
      </c>
      <c r="U238">
        <v>91195</v>
      </c>
      <c r="V238">
        <v>25060</v>
      </c>
      <c r="W238">
        <v>3771</v>
      </c>
      <c r="X238">
        <v>498224</v>
      </c>
      <c r="Y238">
        <v>30756</v>
      </c>
      <c r="Z238">
        <v>478488</v>
      </c>
      <c r="AA238">
        <v>73505</v>
      </c>
      <c r="AB238">
        <v>917249</v>
      </c>
      <c r="AC238">
        <v>74103</v>
      </c>
      <c r="AD238">
        <v>1121913</v>
      </c>
      <c r="AE238">
        <v>139829</v>
      </c>
      <c r="AF238">
        <v>9386144</v>
      </c>
      <c r="AG238">
        <v>432071</v>
      </c>
      <c r="AH238">
        <v>11835035</v>
      </c>
      <c r="AI238">
        <v>579174</v>
      </c>
      <c r="AJ238">
        <v>999022</v>
      </c>
      <c r="AK238">
        <v>142762</v>
      </c>
      <c r="AL238">
        <v>553975</v>
      </c>
      <c r="AM238">
        <v>38075</v>
      </c>
      <c r="AN238">
        <v>445047</v>
      </c>
      <c r="AO238">
        <v>104687</v>
      </c>
      <c r="AP238">
        <v>6300829</v>
      </c>
      <c r="AQ238">
        <v>406567</v>
      </c>
      <c r="AR238">
        <v>6533228</v>
      </c>
      <c r="AS238">
        <v>315369</v>
      </c>
      <c r="AT238">
        <v>1842249</v>
      </c>
      <c r="AU238">
        <v>65488</v>
      </c>
      <c r="AV238">
        <v>10991808</v>
      </c>
      <c r="AW238">
        <v>656448</v>
      </c>
      <c r="AX238">
        <v>684755</v>
      </c>
      <c r="AY238">
        <v>104244</v>
      </c>
      <c r="AZ238">
        <v>2886114</v>
      </c>
      <c r="BA238">
        <v>185940</v>
      </c>
      <c r="BB238">
        <v>2146942</v>
      </c>
      <c r="BC238">
        <v>104313</v>
      </c>
      <c r="BD238">
        <v>3147264</v>
      </c>
      <c r="BE238">
        <v>82959</v>
      </c>
      <c r="BF238">
        <v>1531422</v>
      </c>
      <c r="BG238">
        <v>143735</v>
      </c>
      <c r="BH238">
        <v>6006310</v>
      </c>
      <c r="BI238">
        <v>421475</v>
      </c>
      <c r="BJ238">
        <v>5701916</v>
      </c>
      <c r="BK238">
        <v>366691</v>
      </c>
      <c r="BL238">
        <v>304394</v>
      </c>
      <c r="BM238">
        <v>54784</v>
      </c>
      <c r="BN238">
        <v>4310049</v>
      </c>
      <c r="BO238">
        <v>241650</v>
      </c>
      <c r="BP238">
        <v>1860967</v>
      </c>
      <c r="BQ238">
        <v>189309</v>
      </c>
      <c r="BR238">
        <v>1366716</v>
      </c>
      <c r="BS238">
        <v>134251</v>
      </c>
      <c r="BT238">
        <v>2843285</v>
      </c>
      <c r="BU238">
        <v>144133</v>
      </c>
      <c r="BV238">
        <v>7537732</v>
      </c>
      <c r="BW238">
        <v>565210</v>
      </c>
      <c r="BX238">
        <v>2453040</v>
      </c>
      <c r="BY238">
        <v>12593</v>
      </c>
      <c r="BZ238">
        <v>817826</v>
      </c>
      <c r="CA238">
        <v>42922</v>
      </c>
      <c r="CB238">
        <v>2025459</v>
      </c>
      <c r="CC238">
        <v>101211</v>
      </c>
      <c r="CD238">
        <v>1125697</v>
      </c>
      <c r="CE238">
        <v>100347</v>
      </c>
      <c r="CF238">
        <v>1508555</v>
      </c>
      <c r="CG238">
        <v>153034</v>
      </c>
      <c r="CH238">
        <v>1609805</v>
      </c>
      <c r="CI238">
        <v>123794</v>
      </c>
      <c r="CJ238">
        <v>1535098</v>
      </c>
      <c r="CK238">
        <v>100365</v>
      </c>
      <c r="CL238">
        <v>1758577</v>
      </c>
      <c r="CM238">
        <v>87670</v>
      </c>
      <c r="CN238">
        <v>2453040</v>
      </c>
      <c r="CO238">
        <v>12593</v>
      </c>
      <c r="CP238">
        <v>721936</v>
      </c>
      <c r="CQ238">
        <v>12112121</v>
      </c>
      <c r="CR238">
        <v>9115334</v>
      </c>
      <c r="CS238">
        <v>4930047</v>
      </c>
      <c r="CT238">
        <v>10811584</v>
      </c>
      <c r="CU238">
        <v>1529209</v>
      </c>
      <c r="CV238">
        <v>606806</v>
      </c>
      <c r="CW238">
        <v>686810</v>
      </c>
      <c r="CX238">
        <v>289487</v>
      </c>
      <c r="CY238">
        <v>469751</v>
      </c>
      <c r="CZ238">
        <v>158812</v>
      </c>
      <c r="DA238">
        <v>265915</v>
      </c>
      <c r="DB238">
        <v>124436</v>
      </c>
      <c r="DC238">
        <v>106733</v>
      </c>
      <c r="DD238">
        <v>34071</v>
      </c>
      <c r="DE238">
        <v>73707</v>
      </c>
      <c r="DF238">
        <v>380747</v>
      </c>
      <c r="DG238">
        <v>721894</v>
      </c>
      <c r="DH238">
        <v>143972</v>
      </c>
      <c r="DI238">
        <v>697097</v>
      </c>
      <c r="DJ238">
        <v>382916</v>
      </c>
      <c r="DK238">
        <v>96112</v>
      </c>
      <c r="DL238">
        <v>417998</v>
      </c>
      <c r="DM238">
        <v>716366</v>
      </c>
      <c r="DN238">
        <v>1689006</v>
      </c>
      <c r="DO238">
        <v>471677</v>
      </c>
      <c r="DP238">
        <v>289386</v>
      </c>
      <c r="DQ238">
        <v>252008</v>
      </c>
      <c r="DR238">
        <v>288280</v>
      </c>
      <c r="DS238">
        <v>179181</v>
      </c>
      <c r="DT238">
        <v>758140</v>
      </c>
      <c r="DU238">
        <v>5274853</v>
      </c>
      <c r="DV238">
        <v>2437812</v>
      </c>
      <c r="DW238">
        <v>866868</v>
      </c>
      <c r="DX238">
        <v>386013</v>
      </c>
      <c r="DY238">
        <v>115384</v>
      </c>
      <c r="DZ238">
        <v>977785</v>
      </c>
      <c r="EA238">
        <v>63113</v>
      </c>
      <c r="EB238">
        <v>733485</v>
      </c>
      <c r="EC238">
        <v>1473243</v>
      </c>
      <c r="ED238">
        <v>238829</v>
      </c>
      <c r="EE238">
        <v>896489</v>
      </c>
      <c r="EF238">
        <v>1421777</v>
      </c>
      <c r="EG238">
        <v>11516034</v>
      </c>
      <c r="EH238">
        <v>12840748</v>
      </c>
      <c r="EI238">
        <v>9247062</v>
      </c>
      <c r="EJ238">
        <v>3342004</v>
      </c>
      <c r="EK238">
        <v>216502</v>
      </c>
      <c r="EL238">
        <v>194971</v>
      </c>
      <c r="EM238">
        <v>191998</v>
      </c>
      <c r="EN238">
        <v>171500</v>
      </c>
      <c r="EO238">
        <v>129867</v>
      </c>
      <c r="EP238">
        <v>591723</v>
      </c>
      <c r="EQ238">
        <v>4733826</v>
      </c>
      <c r="ER238">
        <v>5274853</v>
      </c>
      <c r="ES238">
        <v>549478</v>
      </c>
      <c r="ET238">
        <v>1849383</v>
      </c>
      <c r="EU238">
        <v>1892264</v>
      </c>
      <c r="EV238">
        <v>675873</v>
      </c>
      <c r="EW238">
        <v>2875992</v>
      </c>
      <c r="EX238">
        <v>5274853</v>
      </c>
    </row>
    <row r="239" spans="1:154" x14ac:dyDescent="0.2">
      <c r="A239" t="s">
        <v>577</v>
      </c>
      <c r="B239" t="s">
        <v>539</v>
      </c>
      <c r="H239">
        <v>1085068</v>
      </c>
      <c r="I239">
        <v>47764</v>
      </c>
      <c r="J239">
        <v>166511</v>
      </c>
      <c r="K239">
        <v>10837</v>
      </c>
      <c r="L239">
        <v>118332</v>
      </c>
      <c r="M239">
        <v>7569</v>
      </c>
      <c r="N239">
        <v>387068</v>
      </c>
      <c r="O239">
        <v>24301</v>
      </c>
      <c r="P239">
        <v>503717</v>
      </c>
      <c r="Q239">
        <v>11690</v>
      </c>
      <c r="R239">
        <v>762507</v>
      </c>
      <c r="S239">
        <v>20577</v>
      </c>
      <c r="T239">
        <v>59699</v>
      </c>
      <c r="U239">
        <v>4930</v>
      </c>
      <c r="V239">
        <v>5327</v>
      </c>
      <c r="W239">
        <v>867</v>
      </c>
      <c r="X239">
        <v>38553</v>
      </c>
      <c r="Y239">
        <v>2368</v>
      </c>
      <c r="Z239">
        <v>85258</v>
      </c>
      <c r="AA239">
        <v>9040</v>
      </c>
      <c r="AB239">
        <v>132888</v>
      </c>
      <c r="AC239">
        <v>9929</v>
      </c>
      <c r="AD239">
        <v>193106</v>
      </c>
      <c r="AE239">
        <v>18055</v>
      </c>
      <c r="AF239">
        <v>736956</v>
      </c>
      <c r="AG239">
        <v>19070</v>
      </c>
      <c r="AH239">
        <v>918097</v>
      </c>
      <c r="AI239">
        <v>27822</v>
      </c>
      <c r="AJ239">
        <v>166971</v>
      </c>
      <c r="AK239">
        <v>19942</v>
      </c>
      <c r="AL239">
        <v>90600</v>
      </c>
      <c r="AM239">
        <v>4215</v>
      </c>
      <c r="AN239">
        <v>76371</v>
      </c>
      <c r="AO239">
        <v>15727</v>
      </c>
      <c r="AP239">
        <v>530614</v>
      </c>
      <c r="AQ239">
        <v>28830</v>
      </c>
      <c r="AR239">
        <v>554454</v>
      </c>
      <c r="AS239">
        <v>18934</v>
      </c>
      <c r="AT239">
        <v>149512</v>
      </c>
      <c r="AU239">
        <v>3763</v>
      </c>
      <c r="AV239">
        <v>935556</v>
      </c>
      <c r="AW239">
        <v>44001</v>
      </c>
      <c r="AX239">
        <v>77675</v>
      </c>
      <c r="AY239">
        <v>8872</v>
      </c>
      <c r="AZ239">
        <v>198277</v>
      </c>
      <c r="BA239">
        <v>11308</v>
      </c>
      <c r="BB239">
        <v>192121</v>
      </c>
      <c r="BC239">
        <v>8146</v>
      </c>
      <c r="BD239">
        <v>286649</v>
      </c>
      <c r="BE239">
        <v>5818</v>
      </c>
      <c r="BF239">
        <v>128073</v>
      </c>
      <c r="BG239">
        <v>8284</v>
      </c>
      <c r="BH239">
        <v>534273</v>
      </c>
      <c r="BI239">
        <v>31437</v>
      </c>
      <c r="BJ239">
        <v>504917</v>
      </c>
      <c r="BK239">
        <v>27473</v>
      </c>
      <c r="BL239">
        <v>29356</v>
      </c>
      <c r="BM239">
        <v>3964</v>
      </c>
      <c r="BN239">
        <v>373991</v>
      </c>
      <c r="BO239">
        <v>18226</v>
      </c>
      <c r="BP239">
        <v>176464</v>
      </c>
      <c r="BQ239">
        <v>14513</v>
      </c>
      <c r="BR239">
        <v>111891</v>
      </c>
      <c r="BS239">
        <v>6982</v>
      </c>
      <c r="BT239">
        <v>224052</v>
      </c>
      <c r="BU239">
        <v>6626</v>
      </c>
      <c r="BV239">
        <v>662346</v>
      </c>
      <c r="BW239">
        <v>39721</v>
      </c>
      <c r="BX239">
        <v>198670</v>
      </c>
      <c r="BY239">
        <v>1417</v>
      </c>
      <c r="BZ239">
        <v>64861</v>
      </c>
      <c r="CA239">
        <v>1993</v>
      </c>
      <c r="CB239">
        <v>159191</v>
      </c>
      <c r="CC239">
        <v>4633</v>
      </c>
      <c r="CD239">
        <v>106294</v>
      </c>
      <c r="CE239">
        <v>6994</v>
      </c>
      <c r="CF239">
        <v>135602</v>
      </c>
      <c r="CG239">
        <v>11690</v>
      </c>
      <c r="CH239">
        <v>137865</v>
      </c>
      <c r="CI239">
        <v>9158</v>
      </c>
      <c r="CJ239">
        <v>130648</v>
      </c>
      <c r="CK239">
        <v>6152</v>
      </c>
      <c r="CL239">
        <v>151937</v>
      </c>
      <c r="CM239">
        <v>5727</v>
      </c>
      <c r="CN239">
        <v>198670</v>
      </c>
      <c r="CO239">
        <v>1417</v>
      </c>
      <c r="CP239">
        <v>47764</v>
      </c>
      <c r="CQ239">
        <v>1037304</v>
      </c>
      <c r="CR239">
        <v>762853</v>
      </c>
      <c r="CS239">
        <v>420228</v>
      </c>
      <c r="CT239">
        <v>806534</v>
      </c>
      <c r="CU239">
        <v>242013</v>
      </c>
      <c r="CV239">
        <v>95552</v>
      </c>
      <c r="CW239">
        <v>141693</v>
      </c>
      <c r="CX239">
        <v>62266</v>
      </c>
      <c r="CY239">
        <v>65430</v>
      </c>
      <c r="CZ239">
        <v>19980</v>
      </c>
      <c r="DA239">
        <v>23494</v>
      </c>
      <c r="DB239">
        <v>8948</v>
      </c>
      <c r="DC239">
        <v>11396</v>
      </c>
      <c r="DD239">
        <v>4358</v>
      </c>
      <c r="DE239">
        <v>3094</v>
      </c>
      <c r="DF239">
        <v>35873</v>
      </c>
      <c r="DG239">
        <v>59595</v>
      </c>
      <c r="DH239">
        <v>11284</v>
      </c>
      <c r="DI239">
        <v>64224</v>
      </c>
      <c r="DJ239">
        <v>26766</v>
      </c>
      <c r="DK239">
        <v>7761</v>
      </c>
      <c r="DL239">
        <v>38053</v>
      </c>
      <c r="DM239">
        <v>64626</v>
      </c>
      <c r="DN239">
        <v>147139</v>
      </c>
      <c r="DO239">
        <v>53041</v>
      </c>
      <c r="DP239">
        <v>24511</v>
      </c>
      <c r="DQ239">
        <v>23856</v>
      </c>
      <c r="DR239">
        <v>27735</v>
      </c>
      <c r="DS239">
        <v>17889</v>
      </c>
      <c r="DT239">
        <v>61941</v>
      </c>
      <c r="DU239">
        <v>441570</v>
      </c>
      <c r="DV239">
        <v>192500</v>
      </c>
      <c r="DW239">
        <v>67962</v>
      </c>
      <c r="DX239">
        <v>37652</v>
      </c>
      <c r="DY239">
        <v>10674</v>
      </c>
      <c r="DZ239">
        <v>81893</v>
      </c>
      <c r="EA239">
        <v>5241</v>
      </c>
      <c r="EB239">
        <v>58150</v>
      </c>
      <c r="EC239">
        <v>129525</v>
      </c>
      <c r="ED239">
        <v>22440</v>
      </c>
      <c r="EE239">
        <v>76014</v>
      </c>
      <c r="EF239">
        <v>117871</v>
      </c>
      <c r="EG239">
        <v>971601</v>
      </c>
      <c r="EH239">
        <v>1077005</v>
      </c>
      <c r="EI239">
        <v>722498</v>
      </c>
      <c r="EJ239">
        <v>334670</v>
      </c>
      <c r="EK239">
        <v>18851</v>
      </c>
      <c r="EL239">
        <v>19515</v>
      </c>
      <c r="EM239">
        <v>21276</v>
      </c>
      <c r="EN239">
        <v>19425</v>
      </c>
      <c r="EO239">
        <v>15403</v>
      </c>
      <c r="EP239">
        <v>57477</v>
      </c>
      <c r="EQ239">
        <v>405097</v>
      </c>
      <c r="ER239">
        <v>441570</v>
      </c>
      <c r="ES239">
        <v>40376</v>
      </c>
      <c r="ET239">
        <v>160087</v>
      </c>
      <c r="EU239">
        <v>161406</v>
      </c>
      <c r="EV239">
        <v>55349</v>
      </c>
      <c r="EW239">
        <v>241107</v>
      </c>
      <c r="EX239">
        <v>441570</v>
      </c>
    </row>
    <row r="240" spans="1:154" x14ac:dyDescent="0.2">
      <c r="A240" t="s">
        <v>578</v>
      </c>
      <c r="B240" t="s">
        <v>539</v>
      </c>
      <c r="H240">
        <v>5197224</v>
      </c>
      <c r="I240">
        <v>500927</v>
      </c>
      <c r="J240">
        <v>1049644</v>
      </c>
      <c r="K240">
        <v>180130</v>
      </c>
      <c r="L240">
        <v>724562</v>
      </c>
      <c r="M240">
        <v>126094</v>
      </c>
      <c r="N240">
        <v>2224505</v>
      </c>
      <c r="O240">
        <v>236262</v>
      </c>
      <c r="P240">
        <v>1855756</v>
      </c>
      <c r="Q240">
        <v>79410</v>
      </c>
      <c r="R240">
        <v>3298796</v>
      </c>
      <c r="S240">
        <v>252450</v>
      </c>
      <c r="T240">
        <v>1282690</v>
      </c>
      <c r="U240">
        <v>129446</v>
      </c>
      <c r="V240">
        <v>20160</v>
      </c>
      <c r="W240">
        <v>5799</v>
      </c>
      <c r="X240">
        <v>92235</v>
      </c>
      <c r="Y240">
        <v>8795</v>
      </c>
      <c r="Z240">
        <v>145323</v>
      </c>
      <c r="AA240">
        <v>46867</v>
      </c>
      <c r="AB240">
        <v>355370</v>
      </c>
      <c r="AC240">
        <v>56672</v>
      </c>
      <c r="AD240">
        <v>379940</v>
      </c>
      <c r="AE240">
        <v>100300</v>
      </c>
      <c r="AF240">
        <v>3226651</v>
      </c>
      <c r="AG240">
        <v>238887</v>
      </c>
      <c r="AH240">
        <v>4895848</v>
      </c>
      <c r="AI240">
        <v>410126</v>
      </c>
      <c r="AJ240">
        <v>301376</v>
      </c>
      <c r="AK240">
        <v>90801</v>
      </c>
      <c r="AL240">
        <v>135314</v>
      </c>
      <c r="AM240">
        <v>14599</v>
      </c>
      <c r="AN240">
        <v>166062</v>
      </c>
      <c r="AO240">
        <v>76202</v>
      </c>
      <c r="AP240">
        <v>2504453</v>
      </c>
      <c r="AQ240">
        <v>277374</v>
      </c>
      <c r="AR240">
        <v>2692771</v>
      </c>
      <c r="AS240">
        <v>223553</v>
      </c>
      <c r="AT240">
        <v>761090</v>
      </c>
      <c r="AU240">
        <v>54301</v>
      </c>
      <c r="AV240">
        <v>4436134</v>
      </c>
      <c r="AW240">
        <v>446626</v>
      </c>
      <c r="AX240">
        <v>343409</v>
      </c>
      <c r="AY240">
        <v>81919</v>
      </c>
      <c r="AZ240">
        <v>991149</v>
      </c>
      <c r="BA240">
        <v>134653</v>
      </c>
      <c r="BB240">
        <v>1059168</v>
      </c>
      <c r="BC240">
        <v>92786</v>
      </c>
      <c r="BD240">
        <v>1147958</v>
      </c>
      <c r="BE240">
        <v>48021</v>
      </c>
      <c r="BF240">
        <v>699206</v>
      </c>
      <c r="BG240">
        <v>118483</v>
      </c>
      <c r="BH240">
        <v>2313003</v>
      </c>
      <c r="BI240">
        <v>309875</v>
      </c>
      <c r="BJ240">
        <v>2204331</v>
      </c>
      <c r="BK240">
        <v>270659</v>
      </c>
      <c r="BL240">
        <v>108672</v>
      </c>
      <c r="BM240">
        <v>39216</v>
      </c>
      <c r="BN240">
        <v>1691760</v>
      </c>
      <c r="BO240">
        <v>182350</v>
      </c>
      <c r="BP240">
        <v>686265</v>
      </c>
      <c r="BQ240">
        <v>133434</v>
      </c>
      <c r="BR240">
        <v>634184</v>
      </c>
      <c r="BS240">
        <v>112574</v>
      </c>
      <c r="BT240">
        <v>1205908</v>
      </c>
      <c r="BU240">
        <v>67411</v>
      </c>
      <c r="BV240">
        <v>3012209</v>
      </c>
      <c r="BW240">
        <v>428358</v>
      </c>
      <c r="BX240">
        <v>979107</v>
      </c>
      <c r="BY240">
        <v>5158</v>
      </c>
      <c r="BZ240">
        <v>349900</v>
      </c>
      <c r="CA240">
        <v>16752</v>
      </c>
      <c r="CB240">
        <v>856008</v>
      </c>
      <c r="CC240">
        <v>50659</v>
      </c>
      <c r="CD240">
        <v>449632</v>
      </c>
      <c r="CE240">
        <v>76137</v>
      </c>
      <c r="CF240">
        <v>594397</v>
      </c>
      <c r="CG240">
        <v>108269</v>
      </c>
      <c r="CH240">
        <v>646380</v>
      </c>
      <c r="CI240">
        <v>99776</v>
      </c>
      <c r="CJ240">
        <v>629226</v>
      </c>
      <c r="CK240">
        <v>79599</v>
      </c>
      <c r="CL240">
        <v>692574</v>
      </c>
      <c r="CM240">
        <v>64577</v>
      </c>
      <c r="CN240">
        <v>979107</v>
      </c>
      <c r="CO240">
        <v>5158</v>
      </c>
      <c r="CP240">
        <v>500927</v>
      </c>
      <c r="CQ240">
        <v>4696297</v>
      </c>
      <c r="CR240">
        <v>3455010</v>
      </c>
      <c r="CS240">
        <v>1996392</v>
      </c>
      <c r="CT240">
        <v>4587856</v>
      </c>
      <c r="CU240">
        <v>418840</v>
      </c>
      <c r="CV240">
        <v>157982</v>
      </c>
      <c r="CW240">
        <v>262999</v>
      </c>
      <c r="CX240">
        <v>113786</v>
      </c>
      <c r="CY240">
        <v>86724</v>
      </c>
      <c r="CZ240">
        <v>20802</v>
      </c>
      <c r="DA240">
        <v>50809</v>
      </c>
      <c r="DB240">
        <v>18783</v>
      </c>
      <c r="DC240">
        <v>18308</v>
      </c>
      <c r="DD240">
        <v>4611</v>
      </c>
      <c r="DE240">
        <v>21747</v>
      </c>
      <c r="DF240">
        <v>174770</v>
      </c>
      <c r="DG240">
        <v>319398</v>
      </c>
      <c r="DH240">
        <v>50723</v>
      </c>
      <c r="DI240">
        <v>272651</v>
      </c>
      <c r="DJ240">
        <v>138354</v>
      </c>
      <c r="DK240">
        <v>37310</v>
      </c>
      <c r="DL240">
        <v>151787</v>
      </c>
      <c r="DM240">
        <v>281613</v>
      </c>
      <c r="DN240">
        <v>538218</v>
      </c>
      <c r="DO240">
        <v>221256</v>
      </c>
      <c r="DP240">
        <v>121719</v>
      </c>
      <c r="DQ240">
        <v>105690</v>
      </c>
      <c r="DR240">
        <v>102610</v>
      </c>
      <c r="DS240">
        <v>29037</v>
      </c>
      <c r="DT240">
        <v>222674</v>
      </c>
      <c r="DU240">
        <v>2117989</v>
      </c>
      <c r="DV240">
        <v>998170</v>
      </c>
      <c r="DW240">
        <v>344257</v>
      </c>
      <c r="DX240">
        <v>122125</v>
      </c>
      <c r="DY240">
        <v>41174</v>
      </c>
      <c r="DZ240">
        <v>373878</v>
      </c>
      <c r="EA240">
        <v>22977</v>
      </c>
      <c r="EB240">
        <v>273409</v>
      </c>
      <c r="EC240">
        <v>623816</v>
      </c>
      <c r="ED240">
        <v>120178</v>
      </c>
      <c r="EE240">
        <v>345194</v>
      </c>
      <c r="EF240">
        <v>605519</v>
      </c>
      <c r="EG240">
        <v>4571435</v>
      </c>
      <c r="EH240">
        <v>5159504</v>
      </c>
      <c r="EI240">
        <v>3797662</v>
      </c>
      <c r="EJ240">
        <v>1359918</v>
      </c>
      <c r="EK240">
        <v>66572</v>
      </c>
      <c r="EL240">
        <v>64020</v>
      </c>
      <c r="EM240">
        <v>62873</v>
      </c>
      <c r="EN240">
        <v>60271</v>
      </c>
      <c r="EO240">
        <v>49148</v>
      </c>
      <c r="EP240">
        <v>226954</v>
      </c>
      <c r="EQ240">
        <v>1880815</v>
      </c>
      <c r="ER240">
        <v>2117989</v>
      </c>
      <c r="ES240">
        <v>121059</v>
      </c>
      <c r="ET240">
        <v>682356</v>
      </c>
      <c r="EU240">
        <v>815032</v>
      </c>
      <c r="EV240">
        <v>339375</v>
      </c>
      <c r="EW240">
        <v>1314574</v>
      </c>
      <c r="EX240">
        <v>2117989</v>
      </c>
    </row>
    <row r="241" spans="1:154" x14ac:dyDescent="0.2">
      <c r="A241" t="s">
        <v>579</v>
      </c>
      <c r="B241" t="s">
        <v>539</v>
      </c>
      <c r="H241">
        <v>887616</v>
      </c>
      <c r="I241">
        <v>79933</v>
      </c>
      <c r="J241">
        <v>153980</v>
      </c>
      <c r="K241">
        <v>29493</v>
      </c>
      <c r="L241">
        <v>104756</v>
      </c>
      <c r="M241">
        <v>22097</v>
      </c>
      <c r="N241">
        <v>387054</v>
      </c>
      <c r="O241">
        <v>38425</v>
      </c>
      <c r="P241">
        <v>334176</v>
      </c>
      <c r="Q241">
        <v>11158</v>
      </c>
      <c r="R241">
        <v>718185</v>
      </c>
      <c r="S241">
        <v>45257</v>
      </c>
      <c r="T241">
        <v>19499</v>
      </c>
      <c r="U241">
        <v>2825</v>
      </c>
      <c r="V241">
        <v>65345</v>
      </c>
      <c r="W241">
        <v>20307</v>
      </c>
      <c r="X241">
        <v>12482</v>
      </c>
      <c r="Y241">
        <v>1167</v>
      </c>
      <c r="Z241">
        <v>14112</v>
      </c>
      <c r="AA241">
        <v>2846</v>
      </c>
      <c r="AB241">
        <v>57667</v>
      </c>
      <c r="AC241">
        <v>7467</v>
      </c>
      <c r="AD241">
        <v>42423</v>
      </c>
      <c r="AE241">
        <v>7293</v>
      </c>
      <c r="AF241">
        <v>710112</v>
      </c>
      <c r="AG241">
        <v>44082</v>
      </c>
      <c r="AH241">
        <v>852132</v>
      </c>
      <c r="AI241">
        <v>73394</v>
      </c>
      <c r="AJ241">
        <v>35484</v>
      </c>
      <c r="AK241">
        <v>6539</v>
      </c>
      <c r="AL241">
        <v>15256</v>
      </c>
      <c r="AM241">
        <v>1434</v>
      </c>
      <c r="AN241">
        <v>20228</v>
      </c>
      <c r="AO241">
        <v>5105</v>
      </c>
      <c r="AP241">
        <v>448042</v>
      </c>
      <c r="AQ241">
        <v>44250</v>
      </c>
      <c r="AR241">
        <v>439574</v>
      </c>
      <c r="AS241">
        <v>35683</v>
      </c>
      <c r="AT241">
        <v>110886</v>
      </c>
      <c r="AU241">
        <v>7711</v>
      </c>
      <c r="AV241">
        <v>776730</v>
      </c>
      <c r="AW241">
        <v>72222</v>
      </c>
      <c r="AX241">
        <v>37785</v>
      </c>
      <c r="AY241">
        <v>8395</v>
      </c>
      <c r="AZ241">
        <v>165947</v>
      </c>
      <c r="BA241">
        <v>19779</v>
      </c>
      <c r="BB241">
        <v>186458</v>
      </c>
      <c r="BC241">
        <v>15290</v>
      </c>
      <c r="BD241">
        <v>186748</v>
      </c>
      <c r="BE241">
        <v>6252</v>
      </c>
      <c r="BF241">
        <v>81054</v>
      </c>
      <c r="BG241">
        <v>16856</v>
      </c>
      <c r="BH241">
        <v>419978</v>
      </c>
      <c r="BI241">
        <v>45696</v>
      </c>
      <c r="BJ241">
        <v>408056</v>
      </c>
      <c r="BK241">
        <v>40886</v>
      </c>
      <c r="BL241">
        <v>11922</v>
      </c>
      <c r="BM241">
        <v>4810</v>
      </c>
      <c r="BN241">
        <v>315869</v>
      </c>
      <c r="BO241">
        <v>25812</v>
      </c>
      <c r="BP241">
        <v>119023</v>
      </c>
      <c r="BQ241">
        <v>21379</v>
      </c>
      <c r="BR241">
        <v>66140</v>
      </c>
      <c r="BS241">
        <v>15361</v>
      </c>
      <c r="BT241">
        <v>230933</v>
      </c>
      <c r="BU241">
        <v>16821</v>
      </c>
      <c r="BV241">
        <v>501032</v>
      </c>
      <c r="BW241">
        <v>62552</v>
      </c>
      <c r="BX241">
        <v>155651</v>
      </c>
      <c r="BY241">
        <v>560</v>
      </c>
      <c r="BZ241">
        <v>68787</v>
      </c>
      <c r="CA241">
        <v>4020</v>
      </c>
      <c r="CB241">
        <v>162146</v>
      </c>
      <c r="CC241">
        <v>12801</v>
      </c>
      <c r="CD241">
        <v>79745</v>
      </c>
      <c r="CE241">
        <v>13396</v>
      </c>
      <c r="CF241">
        <v>100636</v>
      </c>
      <c r="CG241">
        <v>16430</v>
      </c>
      <c r="CH241">
        <v>111307</v>
      </c>
      <c r="CI241">
        <v>14322</v>
      </c>
      <c r="CJ241">
        <v>95624</v>
      </c>
      <c r="CK241">
        <v>9429</v>
      </c>
      <c r="CL241">
        <v>113720</v>
      </c>
      <c r="CM241">
        <v>8975</v>
      </c>
      <c r="CN241">
        <v>155651</v>
      </c>
      <c r="CO241">
        <v>560</v>
      </c>
      <c r="CP241">
        <v>79933</v>
      </c>
      <c r="CQ241">
        <v>807683</v>
      </c>
      <c r="CR241">
        <v>646303</v>
      </c>
      <c r="CS241">
        <v>277360</v>
      </c>
      <c r="CT241">
        <v>789886</v>
      </c>
      <c r="CU241">
        <v>60461</v>
      </c>
      <c r="CV241">
        <v>19518</v>
      </c>
      <c r="CW241">
        <v>22332</v>
      </c>
      <c r="CX241">
        <v>9997</v>
      </c>
      <c r="CY241">
        <v>15009</v>
      </c>
      <c r="CZ241">
        <v>3192</v>
      </c>
      <c r="DA241">
        <v>6930</v>
      </c>
      <c r="DB241">
        <v>3276</v>
      </c>
      <c r="DC241">
        <v>16190</v>
      </c>
      <c r="DD241">
        <v>3053</v>
      </c>
      <c r="DE241">
        <v>29237</v>
      </c>
      <c r="DF241">
        <v>35472</v>
      </c>
      <c r="DG241">
        <v>44913</v>
      </c>
      <c r="DH241">
        <v>10915</v>
      </c>
      <c r="DI241">
        <v>53218</v>
      </c>
      <c r="DJ241">
        <v>19936</v>
      </c>
      <c r="DK241">
        <v>6385</v>
      </c>
      <c r="DL241">
        <v>30641</v>
      </c>
      <c r="DM241">
        <v>32585</v>
      </c>
      <c r="DN241">
        <v>115224</v>
      </c>
      <c r="DO241">
        <v>38881</v>
      </c>
      <c r="DP241">
        <v>21238</v>
      </c>
      <c r="DQ241">
        <v>22645</v>
      </c>
      <c r="DR241">
        <v>13705</v>
      </c>
      <c r="DS241">
        <v>7551</v>
      </c>
      <c r="DT241">
        <v>28788</v>
      </c>
      <c r="DU241">
        <v>365544</v>
      </c>
      <c r="DV241">
        <v>176597</v>
      </c>
      <c r="DW241">
        <v>68601</v>
      </c>
      <c r="DX241">
        <v>27183</v>
      </c>
      <c r="DY241">
        <v>8974</v>
      </c>
      <c r="DZ241">
        <v>75063</v>
      </c>
      <c r="EA241">
        <v>5888</v>
      </c>
      <c r="EB241">
        <v>57880</v>
      </c>
      <c r="EC241">
        <v>86701</v>
      </c>
      <c r="ED241">
        <v>13471</v>
      </c>
      <c r="EE241">
        <v>58875</v>
      </c>
      <c r="EF241">
        <v>105910</v>
      </c>
      <c r="EG241">
        <v>780105</v>
      </c>
      <c r="EH241">
        <v>893627</v>
      </c>
      <c r="EI241">
        <v>637374</v>
      </c>
      <c r="EJ241">
        <v>237867</v>
      </c>
      <c r="EK241">
        <v>19601</v>
      </c>
      <c r="EL241">
        <v>15969</v>
      </c>
      <c r="EM241">
        <v>14709</v>
      </c>
      <c r="EN241">
        <v>13056</v>
      </c>
      <c r="EO241">
        <v>9827</v>
      </c>
      <c r="EP241">
        <v>32027</v>
      </c>
      <c r="EQ241">
        <v>327624</v>
      </c>
      <c r="ER241">
        <v>365544</v>
      </c>
      <c r="ES241">
        <v>19123</v>
      </c>
      <c r="ET241">
        <v>103807</v>
      </c>
      <c r="EU241">
        <v>132768</v>
      </c>
      <c r="EV241">
        <v>67440</v>
      </c>
      <c r="EW241">
        <v>242614</v>
      </c>
      <c r="EX241">
        <v>365544</v>
      </c>
    </row>
    <row r="242" spans="1:154" x14ac:dyDescent="0.2">
      <c r="A242" t="s">
        <v>580</v>
      </c>
      <c r="B242" t="s">
        <v>539</v>
      </c>
      <c r="H242">
        <v>6970655</v>
      </c>
      <c r="I242">
        <v>699452</v>
      </c>
      <c r="J242">
        <v>1401433</v>
      </c>
      <c r="K242">
        <v>249339</v>
      </c>
      <c r="L242">
        <v>949964</v>
      </c>
      <c r="M242">
        <v>176917</v>
      </c>
      <c r="N242">
        <v>3025640</v>
      </c>
      <c r="O242">
        <v>336469</v>
      </c>
      <c r="P242">
        <v>2462550</v>
      </c>
      <c r="Q242">
        <v>106210</v>
      </c>
      <c r="R242">
        <v>5055723</v>
      </c>
      <c r="S242">
        <v>403941</v>
      </c>
      <c r="T242">
        <v>1073417</v>
      </c>
      <c r="U242">
        <v>117841</v>
      </c>
      <c r="V242">
        <v>18896</v>
      </c>
      <c r="W242">
        <v>5261</v>
      </c>
      <c r="X242">
        <v>134187</v>
      </c>
      <c r="Y242">
        <v>11574</v>
      </c>
      <c r="Z242">
        <v>192737</v>
      </c>
      <c r="AA242">
        <v>66261</v>
      </c>
      <c r="AB242">
        <v>490205</v>
      </c>
      <c r="AC242">
        <v>93588</v>
      </c>
      <c r="AD242">
        <v>518759</v>
      </c>
      <c r="AE242">
        <v>161420</v>
      </c>
      <c r="AF242">
        <v>4959086</v>
      </c>
      <c r="AG242">
        <v>381082</v>
      </c>
      <c r="AH242">
        <v>6541608</v>
      </c>
      <c r="AI242">
        <v>548402</v>
      </c>
      <c r="AJ242">
        <v>429047</v>
      </c>
      <c r="AK242">
        <v>151050</v>
      </c>
      <c r="AL242">
        <v>167763</v>
      </c>
      <c r="AM242">
        <v>22675</v>
      </c>
      <c r="AN242">
        <v>261284</v>
      </c>
      <c r="AO242">
        <v>128375</v>
      </c>
      <c r="AP242">
        <v>3400177</v>
      </c>
      <c r="AQ242">
        <v>391286</v>
      </c>
      <c r="AR242">
        <v>3570478</v>
      </c>
      <c r="AS242">
        <v>308166</v>
      </c>
      <c r="AT242">
        <v>1041249</v>
      </c>
      <c r="AU242">
        <v>79748</v>
      </c>
      <c r="AV242">
        <v>5929406</v>
      </c>
      <c r="AW242">
        <v>619704</v>
      </c>
      <c r="AX242">
        <v>460504</v>
      </c>
      <c r="AY242">
        <v>116443</v>
      </c>
      <c r="AZ242">
        <v>1454460</v>
      </c>
      <c r="BA242">
        <v>201040</v>
      </c>
      <c r="BB242">
        <v>1308537</v>
      </c>
      <c r="BC242">
        <v>120681</v>
      </c>
      <c r="BD242">
        <v>1469196</v>
      </c>
      <c r="BE242">
        <v>62867</v>
      </c>
      <c r="BF242">
        <v>934163</v>
      </c>
      <c r="BG242">
        <v>169672</v>
      </c>
      <c r="BH242">
        <v>3206162</v>
      </c>
      <c r="BI242">
        <v>424842</v>
      </c>
      <c r="BJ242">
        <v>3062699</v>
      </c>
      <c r="BK242">
        <v>372686</v>
      </c>
      <c r="BL242">
        <v>143463</v>
      </c>
      <c r="BM242">
        <v>52156</v>
      </c>
      <c r="BN242">
        <v>2354191</v>
      </c>
      <c r="BO242">
        <v>249118</v>
      </c>
      <c r="BP242">
        <v>939853</v>
      </c>
      <c r="BQ242">
        <v>187089</v>
      </c>
      <c r="BR242">
        <v>846281</v>
      </c>
      <c r="BS242">
        <v>158307</v>
      </c>
      <c r="BT242">
        <v>1650651</v>
      </c>
      <c r="BU242">
        <v>96973</v>
      </c>
      <c r="BV242">
        <v>4140325</v>
      </c>
      <c r="BW242">
        <v>594514</v>
      </c>
      <c r="BX242">
        <v>1179679</v>
      </c>
      <c r="BY242">
        <v>7965</v>
      </c>
      <c r="BZ242">
        <v>495007</v>
      </c>
      <c r="CA242">
        <v>24822</v>
      </c>
      <c r="CB242">
        <v>1155644</v>
      </c>
      <c r="CC242">
        <v>72151</v>
      </c>
      <c r="CD242">
        <v>627307</v>
      </c>
      <c r="CE242">
        <v>101448</v>
      </c>
      <c r="CF242">
        <v>861419</v>
      </c>
      <c r="CG242">
        <v>154099</v>
      </c>
      <c r="CH242">
        <v>888291</v>
      </c>
      <c r="CI242">
        <v>138691</v>
      </c>
      <c r="CJ242">
        <v>862685</v>
      </c>
      <c r="CK242">
        <v>108843</v>
      </c>
      <c r="CL242">
        <v>900623</v>
      </c>
      <c r="CM242">
        <v>91433</v>
      </c>
      <c r="CN242">
        <v>1179679</v>
      </c>
      <c r="CO242">
        <v>7965</v>
      </c>
      <c r="CP242">
        <v>699452</v>
      </c>
      <c r="CQ242">
        <v>6271203</v>
      </c>
      <c r="CR242">
        <v>4629889</v>
      </c>
      <c r="CS242">
        <v>2522785</v>
      </c>
      <c r="CT242">
        <v>6081056</v>
      </c>
      <c r="CU242">
        <v>574403</v>
      </c>
      <c r="CV242">
        <v>246236</v>
      </c>
      <c r="CW242">
        <v>348679</v>
      </c>
      <c r="CX242">
        <v>168866</v>
      </c>
      <c r="CY242">
        <v>90984</v>
      </c>
      <c r="CZ242">
        <v>21076</v>
      </c>
      <c r="DA242">
        <v>73629</v>
      </c>
      <c r="DB242">
        <v>30222</v>
      </c>
      <c r="DC242">
        <v>61111</v>
      </c>
      <c r="DD242">
        <v>26072</v>
      </c>
      <c r="DE242">
        <v>28615</v>
      </c>
      <c r="DF242">
        <v>238941</v>
      </c>
      <c r="DG242">
        <v>420933</v>
      </c>
      <c r="DH242">
        <v>72926</v>
      </c>
      <c r="DI242">
        <v>388493</v>
      </c>
      <c r="DJ242">
        <v>241760</v>
      </c>
      <c r="DK242">
        <v>53501</v>
      </c>
      <c r="DL242">
        <v>203600</v>
      </c>
      <c r="DM242">
        <v>359446</v>
      </c>
      <c r="DN242">
        <v>752213</v>
      </c>
      <c r="DO242">
        <v>299914</v>
      </c>
      <c r="DP242">
        <v>161199</v>
      </c>
      <c r="DQ242">
        <v>141075</v>
      </c>
      <c r="DR242">
        <v>151489</v>
      </c>
      <c r="DS242">
        <v>56791</v>
      </c>
      <c r="DT242">
        <v>306318</v>
      </c>
      <c r="DU242">
        <v>2824277</v>
      </c>
      <c r="DV242">
        <v>1321068</v>
      </c>
      <c r="DW242">
        <v>483890</v>
      </c>
      <c r="DX242">
        <v>183463</v>
      </c>
      <c r="DY242">
        <v>59570</v>
      </c>
      <c r="DZ242">
        <v>517888</v>
      </c>
      <c r="EA242">
        <v>34274</v>
      </c>
      <c r="EB242">
        <v>377158</v>
      </c>
      <c r="EC242">
        <v>801858</v>
      </c>
      <c r="ED242">
        <v>146331</v>
      </c>
      <c r="EE242">
        <v>454948</v>
      </c>
      <c r="EF242">
        <v>827808</v>
      </c>
      <c r="EG242">
        <v>6082385</v>
      </c>
      <c r="EH242">
        <v>6906644</v>
      </c>
      <c r="EI242">
        <v>4783441</v>
      </c>
      <c r="EJ242">
        <v>2134492</v>
      </c>
      <c r="EK242">
        <v>116523</v>
      </c>
      <c r="EL242">
        <v>106214</v>
      </c>
      <c r="EM242">
        <v>111618</v>
      </c>
      <c r="EN242">
        <v>99555</v>
      </c>
      <c r="EO242">
        <v>77308</v>
      </c>
      <c r="EP242">
        <v>336656</v>
      </c>
      <c r="EQ242">
        <v>2519359</v>
      </c>
      <c r="ER242">
        <v>2824277</v>
      </c>
      <c r="ES242">
        <v>147219</v>
      </c>
      <c r="ET242">
        <v>873114</v>
      </c>
      <c r="EU242">
        <v>1072153</v>
      </c>
      <c r="EV242">
        <v>472830</v>
      </c>
      <c r="EW242">
        <v>1803944</v>
      </c>
      <c r="EX242">
        <v>2824277</v>
      </c>
    </row>
    <row r="243" spans="1:154" x14ac:dyDescent="0.2">
      <c r="A243" t="s">
        <v>581</v>
      </c>
      <c r="B243" t="s">
        <v>539</v>
      </c>
      <c r="H243">
        <v>29696761</v>
      </c>
      <c r="I243">
        <v>5085788</v>
      </c>
      <c r="J243">
        <v>6011482</v>
      </c>
      <c r="K243">
        <v>1708538</v>
      </c>
      <c r="L243">
        <v>4071892</v>
      </c>
      <c r="M243">
        <v>1169624</v>
      </c>
      <c r="N243">
        <v>12159098</v>
      </c>
      <c r="O243">
        <v>2524527</v>
      </c>
      <c r="P243">
        <v>11292929</v>
      </c>
      <c r="Q243">
        <v>820537</v>
      </c>
      <c r="R243">
        <v>14407637</v>
      </c>
      <c r="S243">
        <v>1737118</v>
      </c>
      <c r="T243">
        <v>3577334</v>
      </c>
      <c r="U243">
        <v>534715</v>
      </c>
      <c r="V243">
        <v>218684</v>
      </c>
      <c r="W243">
        <v>57357</v>
      </c>
      <c r="X243">
        <v>1675331</v>
      </c>
      <c r="Y243">
        <v>157319</v>
      </c>
      <c r="Z243">
        <v>2795920</v>
      </c>
      <c r="AA243">
        <v>882192</v>
      </c>
      <c r="AB243">
        <v>6993192</v>
      </c>
      <c r="AC243">
        <v>1711447</v>
      </c>
      <c r="AD243">
        <v>11844596</v>
      </c>
      <c r="AE243">
        <v>3164494</v>
      </c>
      <c r="AF243">
        <v>11609157</v>
      </c>
      <c r="AG243">
        <v>1112567</v>
      </c>
      <c r="AH243">
        <v>24437762</v>
      </c>
      <c r="AI243">
        <v>3315425</v>
      </c>
      <c r="AJ243">
        <v>5258999</v>
      </c>
      <c r="AK243">
        <v>1770363</v>
      </c>
      <c r="AL243">
        <v>2204516</v>
      </c>
      <c r="AM243">
        <v>343104</v>
      </c>
      <c r="AN243">
        <v>3054483</v>
      </c>
      <c r="AO243">
        <v>1427259</v>
      </c>
      <c r="AP243">
        <v>14688835</v>
      </c>
      <c r="AQ243">
        <v>2671150</v>
      </c>
      <c r="AR243">
        <v>15007926</v>
      </c>
      <c r="AS243">
        <v>2414638</v>
      </c>
      <c r="AT243">
        <v>3652642</v>
      </c>
      <c r="AU243">
        <v>416485</v>
      </c>
      <c r="AV243">
        <v>26044119</v>
      </c>
      <c r="AW243">
        <v>4669303</v>
      </c>
      <c r="AX243">
        <v>2637386</v>
      </c>
      <c r="AY243">
        <v>1019974</v>
      </c>
      <c r="AZ243">
        <v>4524349</v>
      </c>
      <c r="BA243">
        <v>1067075</v>
      </c>
      <c r="BB243">
        <v>5247712</v>
      </c>
      <c r="BC243">
        <v>795238</v>
      </c>
      <c r="BD243">
        <v>6482439</v>
      </c>
      <c r="BE243">
        <v>447467</v>
      </c>
      <c r="BF243">
        <v>3749892</v>
      </c>
      <c r="BG243">
        <v>1091450</v>
      </c>
      <c r="BH243">
        <v>14021341</v>
      </c>
      <c r="BI243">
        <v>2967577</v>
      </c>
      <c r="BJ243">
        <v>13311405</v>
      </c>
      <c r="BK243">
        <v>2643933</v>
      </c>
      <c r="BL243">
        <v>709936</v>
      </c>
      <c r="BM243">
        <v>323644</v>
      </c>
      <c r="BN243">
        <v>10310848</v>
      </c>
      <c r="BO243">
        <v>1779015</v>
      </c>
      <c r="BP243">
        <v>3997388</v>
      </c>
      <c r="BQ243">
        <v>1239075</v>
      </c>
      <c r="BR243">
        <v>3462997</v>
      </c>
      <c r="BS243">
        <v>1040937</v>
      </c>
      <c r="BT243">
        <v>7962536</v>
      </c>
      <c r="BU243">
        <v>953476</v>
      </c>
      <c r="BV243">
        <v>17771233</v>
      </c>
      <c r="BW243">
        <v>4059027</v>
      </c>
      <c r="BX243">
        <v>3962992</v>
      </c>
      <c r="BY243">
        <v>73285</v>
      </c>
      <c r="BZ243">
        <v>2335094</v>
      </c>
      <c r="CA243">
        <v>210037</v>
      </c>
      <c r="CB243">
        <v>5627442</v>
      </c>
      <c r="CC243">
        <v>743439</v>
      </c>
      <c r="CD243">
        <v>2842339</v>
      </c>
      <c r="CE243">
        <v>802558</v>
      </c>
      <c r="CF243">
        <v>3834334</v>
      </c>
      <c r="CG243">
        <v>1036272</v>
      </c>
      <c r="CH243">
        <v>4149176</v>
      </c>
      <c r="CI243">
        <v>966761</v>
      </c>
      <c r="CJ243">
        <v>3643843</v>
      </c>
      <c r="CK243">
        <v>733478</v>
      </c>
      <c r="CL243">
        <v>3301541</v>
      </c>
      <c r="CM243">
        <v>519958</v>
      </c>
      <c r="CN243">
        <v>3962992</v>
      </c>
      <c r="CO243">
        <v>73285</v>
      </c>
      <c r="CP243">
        <v>5085788</v>
      </c>
      <c r="CQ243">
        <v>24610973</v>
      </c>
      <c r="CR243">
        <v>18649886</v>
      </c>
      <c r="CS243">
        <v>8614015</v>
      </c>
      <c r="CT243">
        <v>18339379</v>
      </c>
      <c r="CU243">
        <v>9913837</v>
      </c>
      <c r="CV243">
        <v>3666736</v>
      </c>
      <c r="CW243">
        <v>7932949</v>
      </c>
      <c r="CX243">
        <v>3034861</v>
      </c>
      <c r="CY243">
        <v>729414</v>
      </c>
      <c r="CZ243">
        <v>176309</v>
      </c>
      <c r="DA243">
        <v>917645</v>
      </c>
      <c r="DB243">
        <v>372869</v>
      </c>
      <c r="DC243">
        <v>333829</v>
      </c>
      <c r="DD243">
        <v>82697</v>
      </c>
      <c r="DE243">
        <v>325866</v>
      </c>
      <c r="DF243">
        <v>1230310</v>
      </c>
      <c r="DG243">
        <v>1234583</v>
      </c>
      <c r="DH243">
        <v>338654</v>
      </c>
      <c r="DI243">
        <v>1587144</v>
      </c>
      <c r="DJ243">
        <v>971790</v>
      </c>
      <c r="DK243">
        <v>233106</v>
      </c>
      <c r="DL243">
        <v>1015730</v>
      </c>
      <c r="DM243">
        <v>1859913</v>
      </c>
      <c r="DN243">
        <v>3117688</v>
      </c>
      <c r="DO243">
        <v>1219217</v>
      </c>
      <c r="DP243">
        <v>704646</v>
      </c>
      <c r="DQ243">
        <v>592478</v>
      </c>
      <c r="DR243">
        <v>488694</v>
      </c>
      <c r="DS243">
        <v>224838</v>
      </c>
      <c r="DT243">
        <v>1249131</v>
      </c>
      <c r="DU243">
        <v>10992816</v>
      </c>
      <c r="DV243">
        <v>5376819</v>
      </c>
      <c r="DW243">
        <v>2347369</v>
      </c>
      <c r="DX243">
        <v>702612</v>
      </c>
      <c r="DY243">
        <v>259905</v>
      </c>
      <c r="DZ243">
        <v>1978024</v>
      </c>
      <c r="EA243">
        <v>141371</v>
      </c>
      <c r="EB243">
        <v>1366738</v>
      </c>
      <c r="EC243">
        <v>2935361</v>
      </c>
      <c r="ED243">
        <v>640637</v>
      </c>
      <c r="EE243">
        <v>1518623</v>
      </c>
      <c r="EF243">
        <v>3809171</v>
      </c>
      <c r="EG243">
        <v>25652289</v>
      </c>
      <c r="EH243">
        <v>29476551</v>
      </c>
      <c r="EI243">
        <v>19747877</v>
      </c>
      <c r="EJ243">
        <v>9823820</v>
      </c>
      <c r="EK243">
        <v>431320</v>
      </c>
      <c r="EL243">
        <v>473107</v>
      </c>
      <c r="EM243">
        <v>509310</v>
      </c>
      <c r="EN243">
        <v>447357</v>
      </c>
      <c r="EO243">
        <v>362612</v>
      </c>
      <c r="EP243">
        <v>1631816</v>
      </c>
      <c r="EQ243">
        <v>10041985</v>
      </c>
      <c r="ER243">
        <v>10992816</v>
      </c>
      <c r="ES243">
        <v>598470</v>
      </c>
      <c r="ET243">
        <v>3622612</v>
      </c>
      <c r="EU243">
        <v>4315095</v>
      </c>
      <c r="EV243">
        <v>1667188</v>
      </c>
      <c r="EW243">
        <v>6771734</v>
      </c>
      <c r="EX243">
        <v>10992816</v>
      </c>
    </row>
    <row r="244" spans="1:154" x14ac:dyDescent="0.2">
      <c r="A244" t="s">
        <v>582</v>
      </c>
      <c r="B244" t="s">
        <v>539</v>
      </c>
      <c r="H244">
        <v>3365911</v>
      </c>
      <c r="I244">
        <v>283037</v>
      </c>
      <c r="J244">
        <v>439153</v>
      </c>
      <c r="K244">
        <v>69010</v>
      </c>
      <c r="L244">
        <v>283563</v>
      </c>
      <c r="M244">
        <v>46574</v>
      </c>
      <c r="N244">
        <v>1494167</v>
      </c>
      <c r="O244">
        <v>152670</v>
      </c>
      <c r="P244">
        <v>1398297</v>
      </c>
      <c r="Q244">
        <v>58449</v>
      </c>
      <c r="R244">
        <v>2651741</v>
      </c>
      <c r="S244">
        <v>160931</v>
      </c>
      <c r="T244">
        <v>38214</v>
      </c>
      <c r="U244">
        <v>4779</v>
      </c>
      <c r="V244">
        <v>33378</v>
      </c>
      <c r="W244">
        <v>7451</v>
      </c>
      <c r="X244">
        <v>82709</v>
      </c>
      <c r="Y244">
        <v>6780</v>
      </c>
      <c r="Z244">
        <v>201985</v>
      </c>
      <c r="AA244">
        <v>57274</v>
      </c>
      <c r="AB244">
        <v>326679</v>
      </c>
      <c r="AC244">
        <v>41257</v>
      </c>
      <c r="AD244">
        <v>535212</v>
      </c>
      <c r="AE244">
        <v>115878</v>
      </c>
      <c r="AF244">
        <v>2516682</v>
      </c>
      <c r="AG244">
        <v>137530</v>
      </c>
      <c r="AH244">
        <v>3064597</v>
      </c>
      <c r="AI244">
        <v>202205</v>
      </c>
      <c r="AJ244">
        <v>301314</v>
      </c>
      <c r="AK244">
        <v>80832</v>
      </c>
      <c r="AL244">
        <v>127353</v>
      </c>
      <c r="AM244">
        <v>13831</v>
      </c>
      <c r="AN244">
        <v>173961</v>
      </c>
      <c r="AO244">
        <v>67001</v>
      </c>
      <c r="AP244">
        <v>1698657</v>
      </c>
      <c r="AQ244">
        <v>155381</v>
      </c>
      <c r="AR244">
        <v>1667254</v>
      </c>
      <c r="AS244">
        <v>127656</v>
      </c>
      <c r="AT244">
        <v>358454</v>
      </c>
      <c r="AU244">
        <v>22335</v>
      </c>
      <c r="AV244">
        <v>3007457</v>
      </c>
      <c r="AW244">
        <v>260702</v>
      </c>
      <c r="AX244">
        <v>131122</v>
      </c>
      <c r="AY244">
        <v>35708</v>
      </c>
      <c r="AZ244">
        <v>438269</v>
      </c>
      <c r="BA244">
        <v>57832</v>
      </c>
      <c r="BB244">
        <v>657418</v>
      </c>
      <c r="BC244">
        <v>47043</v>
      </c>
      <c r="BD244">
        <v>753274</v>
      </c>
      <c r="BE244">
        <v>30004</v>
      </c>
      <c r="BF244">
        <v>361264</v>
      </c>
      <c r="BG244">
        <v>49140</v>
      </c>
      <c r="BH244">
        <v>1608310</v>
      </c>
      <c r="BI244">
        <v>163890</v>
      </c>
      <c r="BJ244">
        <v>1555757</v>
      </c>
      <c r="BK244">
        <v>149651</v>
      </c>
      <c r="BL244">
        <v>52553</v>
      </c>
      <c r="BM244">
        <v>14239</v>
      </c>
      <c r="BN244">
        <v>1106108</v>
      </c>
      <c r="BO244">
        <v>94994</v>
      </c>
      <c r="BP244">
        <v>560293</v>
      </c>
      <c r="BQ244">
        <v>75226</v>
      </c>
      <c r="BR244">
        <v>303173</v>
      </c>
      <c r="BS244">
        <v>42810</v>
      </c>
      <c r="BT244">
        <v>999296</v>
      </c>
      <c r="BU244">
        <v>66929</v>
      </c>
      <c r="BV244">
        <v>1969574</v>
      </c>
      <c r="BW244">
        <v>213030</v>
      </c>
      <c r="BX244">
        <v>397041</v>
      </c>
      <c r="BY244">
        <v>3078</v>
      </c>
      <c r="BZ244">
        <v>287021</v>
      </c>
      <c r="CA244">
        <v>17233</v>
      </c>
      <c r="CB244">
        <v>712275</v>
      </c>
      <c r="CC244">
        <v>49696</v>
      </c>
      <c r="CD244">
        <v>386532</v>
      </c>
      <c r="CE244">
        <v>45521</v>
      </c>
      <c r="CF244">
        <v>442965</v>
      </c>
      <c r="CG244">
        <v>56731</v>
      </c>
      <c r="CH244">
        <v>461829</v>
      </c>
      <c r="CI244">
        <v>49599</v>
      </c>
      <c r="CJ244">
        <v>370083</v>
      </c>
      <c r="CK244">
        <v>38302</v>
      </c>
      <c r="CL244">
        <v>308165</v>
      </c>
      <c r="CM244">
        <v>22877</v>
      </c>
      <c r="CN244">
        <v>397041</v>
      </c>
      <c r="CO244">
        <v>3078</v>
      </c>
      <c r="CP244">
        <v>283037</v>
      </c>
      <c r="CQ244">
        <v>3082874</v>
      </c>
      <c r="CR244">
        <v>2634554</v>
      </c>
      <c r="CS244">
        <v>743813</v>
      </c>
      <c r="CT244">
        <v>2653804</v>
      </c>
      <c r="CU244">
        <v>503069</v>
      </c>
      <c r="CV244">
        <v>165176</v>
      </c>
      <c r="CW244">
        <v>345046</v>
      </c>
      <c r="CX244">
        <v>122660</v>
      </c>
      <c r="CY244">
        <v>66293</v>
      </c>
      <c r="CZ244">
        <v>12941</v>
      </c>
      <c r="DA244">
        <v>70840</v>
      </c>
      <c r="DB244">
        <v>23998</v>
      </c>
      <c r="DC244">
        <v>20890</v>
      </c>
      <c r="DD244">
        <v>5577</v>
      </c>
      <c r="DE244">
        <v>23036</v>
      </c>
      <c r="DF244">
        <v>138529</v>
      </c>
      <c r="DG244">
        <v>175129</v>
      </c>
      <c r="DH244">
        <v>35867</v>
      </c>
      <c r="DI244">
        <v>194913</v>
      </c>
      <c r="DJ244">
        <v>91388</v>
      </c>
      <c r="DK244">
        <v>29556</v>
      </c>
      <c r="DL244">
        <v>121676</v>
      </c>
      <c r="DM244">
        <v>224854</v>
      </c>
      <c r="DN244">
        <v>385964</v>
      </c>
      <c r="DO244">
        <v>139181</v>
      </c>
      <c r="DP244">
        <v>74877</v>
      </c>
      <c r="DQ244">
        <v>79830</v>
      </c>
      <c r="DR244">
        <v>37621</v>
      </c>
      <c r="DS244">
        <v>18646</v>
      </c>
      <c r="DT244">
        <v>58327</v>
      </c>
      <c r="DU244">
        <v>1124822</v>
      </c>
      <c r="DV244">
        <v>663045</v>
      </c>
      <c r="DW244">
        <v>313018</v>
      </c>
      <c r="DX244">
        <v>62533</v>
      </c>
      <c r="DY244">
        <v>19597</v>
      </c>
      <c r="DZ244">
        <v>175616</v>
      </c>
      <c r="EA244">
        <v>14961</v>
      </c>
      <c r="EB244">
        <v>110826</v>
      </c>
      <c r="EC244">
        <v>223628</v>
      </c>
      <c r="ED244">
        <v>40024</v>
      </c>
      <c r="EE244">
        <v>118738</v>
      </c>
      <c r="EF244">
        <v>424852</v>
      </c>
      <c r="EG244">
        <v>2879952</v>
      </c>
      <c r="EH244">
        <v>3325414</v>
      </c>
      <c r="EI244">
        <v>2488475</v>
      </c>
      <c r="EJ244">
        <v>849385</v>
      </c>
      <c r="EK244">
        <v>38682</v>
      </c>
      <c r="EL244">
        <v>43088</v>
      </c>
      <c r="EM244">
        <v>44080</v>
      </c>
      <c r="EN244">
        <v>41535</v>
      </c>
      <c r="EO244">
        <v>32256</v>
      </c>
      <c r="EP244">
        <v>117599</v>
      </c>
      <c r="EQ244">
        <v>1050161</v>
      </c>
      <c r="ER244">
        <v>1124822</v>
      </c>
      <c r="ES244">
        <v>45734</v>
      </c>
      <c r="ET244">
        <v>270782</v>
      </c>
      <c r="EU244">
        <v>437647</v>
      </c>
      <c r="EV244">
        <v>222685</v>
      </c>
      <c r="EW244">
        <v>808306</v>
      </c>
      <c r="EX244">
        <v>1124822</v>
      </c>
    </row>
    <row r="245" spans="1:154" x14ac:dyDescent="0.2">
      <c r="A245" t="s">
        <v>583</v>
      </c>
      <c r="B245" t="s">
        <v>539</v>
      </c>
      <c r="H245">
        <v>641104</v>
      </c>
      <c r="I245">
        <v>25234</v>
      </c>
      <c r="J245">
        <v>92552</v>
      </c>
      <c r="K245">
        <v>4907</v>
      </c>
      <c r="L245">
        <v>62749</v>
      </c>
      <c r="M245">
        <v>3653</v>
      </c>
      <c r="N245">
        <v>243563</v>
      </c>
      <c r="O245">
        <v>13197</v>
      </c>
      <c r="P245">
        <v>287228</v>
      </c>
      <c r="Q245">
        <v>6468</v>
      </c>
      <c r="R245">
        <v>581616</v>
      </c>
      <c r="S245">
        <v>21781</v>
      </c>
      <c r="T245">
        <v>7205</v>
      </c>
      <c r="U245">
        <v>419</v>
      </c>
      <c r="V245">
        <v>991</v>
      </c>
      <c r="W245">
        <v>8</v>
      </c>
      <c r="X245">
        <v>11686</v>
      </c>
      <c r="Y245">
        <v>966</v>
      </c>
      <c r="Z245">
        <v>4779</v>
      </c>
      <c r="AA245">
        <v>530</v>
      </c>
      <c r="AB245">
        <v>34755</v>
      </c>
      <c r="AC245">
        <v>1509</v>
      </c>
      <c r="AD245">
        <v>16418</v>
      </c>
      <c r="AE245">
        <v>1137</v>
      </c>
      <c r="AF245">
        <v>576982</v>
      </c>
      <c r="AG245">
        <v>21621</v>
      </c>
      <c r="AH245">
        <v>613643</v>
      </c>
      <c r="AI245">
        <v>23333</v>
      </c>
      <c r="AJ245">
        <v>27461</v>
      </c>
      <c r="AK245">
        <v>1901</v>
      </c>
      <c r="AL245">
        <v>17571</v>
      </c>
      <c r="AM245">
        <v>765</v>
      </c>
      <c r="AN245">
        <v>9890</v>
      </c>
      <c r="AO245">
        <v>1136</v>
      </c>
      <c r="AP245">
        <v>317770</v>
      </c>
      <c r="AQ245">
        <v>15678</v>
      </c>
      <c r="AR245">
        <v>323334</v>
      </c>
      <c r="AS245">
        <v>9556</v>
      </c>
      <c r="AT245">
        <v>92544</v>
      </c>
      <c r="AU245">
        <v>2246</v>
      </c>
      <c r="AV245">
        <v>548560</v>
      </c>
      <c r="AW245">
        <v>22988</v>
      </c>
      <c r="AX245">
        <v>22439</v>
      </c>
      <c r="AY245">
        <v>2424</v>
      </c>
      <c r="AZ245">
        <v>120819</v>
      </c>
      <c r="BA245">
        <v>8075</v>
      </c>
      <c r="BB245">
        <v>110928</v>
      </c>
      <c r="BC245">
        <v>4442</v>
      </c>
      <c r="BD245">
        <v>199681</v>
      </c>
      <c r="BE245">
        <v>3983</v>
      </c>
      <c r="BF245">
        <v>71679</v>
      </c>
      <c r="BG245">
        <v>4082</v>
      </c>
      <c r="BH245">
        <v>307763</v>
      </c>
      <c r="BI245">
        <v>18074</v>
      </c>
      <c r="BJ245">
        <v>297330</v>
      </c>
      <c r="BK245">
        <v>16773</v>
      </c>
      <c r="BL245">
        <v>10433</v>
      </c>
      <c r="BM245">
        <v>1301</v>
      </c>
      <c r="BN245">
        <v>214426</v>
      </c>
      <c r="BO245">
        <v>11139</v>
      </c>
      <c r="BP245">
        <v>107896</v>
      </c>
      <c r="BQ245">
        <v>7729</v>
      </c>
      <c r="BR245">
        <v>57120</v>
      </c>
      <c r="BS245">
        <v>3288</v>
      </c>
      <c r="BT245">
        <v>126291</v>
      </c>
      <c r="BU245">
        <v>2722</v>
      </c>
      <c r="BV245">
        <v>379442</v>
      </c>
      <c r="BW245">
        <v>22156</v>
      </c>
      <c r="BX245">
        <v>135371</v>
      </c>
      <c r="BY245">
        <v>356</v>
      </c>
      <c r="BZ245">
        <v>33634</v>
      </c>
      <c r="CA245">
        <v>932</v>
      </c>
      <c r="CB245">
        <v>92657</v>
      </c>
      <c r="CC245">
        <v>1790</v>
      </c>
      <c r="CD245">
        <v>60946</v>
      </c>
      <c r="CE245">
        <v>3588</v>
      </c>
      <c r="CF245">
        <v>69065</v>
      </c>
      <c r="CG245">
        <v>5345</v>
      </c>
      <c r="CH245">
        <v>78836</v>
      </c>
      <c r="CI245">
        <v>5274</v>
      </c>
      <c r="CJ245">
        <v>76949</v>
      </c>
      <c r="CK245">
        <v>4004</v>
      </c>
      <c r="CL245">
        <v>93646</v>
      </c>
      <c r="CM245">
        <v>3945</v>
      </c>
      <c r="CN245">
        <v>135371</v>
      </c>
      <c r="CO245">
        <v>356</v>
      </c>
      <c r="CP245">
        <v>25234</v>
      </c>
      <c r="CQ245">
        <v>615870</v>
      </c>
      <c r="CR245">
        <v>445698</v>
      </c>
      <c r="CS245">
        <v>269451</v>
      </c>
      <c r="CT245">
        <v>585275</v>
      </c>
      <c r="CU245">
        <v>34135</v>
      </c>
      <c r="CV245">
        <v>7263</v>
      </c>
      <c r="CW245">
        <v>8063</v>
      </c>
      <c r="CX245">
        <v>1451</v>
      </c>
      <c r="CY245">
        <v>18303</v>
      </c>
      <c r="CZ245">
        <v>3770</v>
      </c>
      <c r="DA245">
        <v>5770</v>
      </c>
      <c r="DB245">
        <v>1701</v>
      </c>
      <c r="DC245">
        <v>1999</v>
      </c>
      <c r="DD245">
        <v>341</v>
      </c>
      <c r="DE245">
        <v>8698</v>
      </c>
      <c r="DF245">
        <v>26665</v>
      </c>
      <c r="DG245">
        <v>33473</v>
      </c>
      <c r="DH245">
        <v>5317</v>
      </c>
      <c r="DI245">
        <v>37482</v>
      </c>
      <c r="DJ245">
        <v>11332</v>
      </c>
      <c r="DK245">
        <v>5381</v>
      </c>
      <c r="DL245">
        <v>17001</v>
      </c>
      <c r="DM245">
        <v>33946</v>
      </c>
      <c r="DN245">
        <v>97716</v>
      </c>
      <c r="DO245">
        <v>30189</v>
      </c>
      <c r="DP245">
        <v>15605</v>
      </c>
      <c r="DQ245">
        <v>16808</v>
      </c>
      <c r="DR245">
        <v>13365</v>
      </c>
      <c r="DS245">
        <v>9797</v>
      </c>
      <c r="DT245">
        <v>29034</v>
      </c>
      <c r="DU245">
        <v>273416</v>
      </c>
      <c r="DV245">
        <v>126972</v>
      </c>
      <c r="DW245">
        <v>40629</v>
      </c>
      <c r="DX245">
        <v>27638</v>
      </c>
      <c r="DY245">
        <v>6625</v>
      </c>
      <c r="DZ245">
        <v>50072</v>
      </c>
      <c r="EA245">
        <v>3291</v>
      </c>
      <c r="EB245">
        <v>38416</v>
      </c>
      <c r="EC245">
        <v>68734</v>
      </c>
      <c r="ED245">
        <v>8734</v>
      </c>
      <c r="EE245">
        <v>46313</v>
      </c>
      <c r="EF245">
        <v>64188</v>
      </c>
      <c r="EG245">
        <v>566498</v>
      </c>
      <c r="EH245">
        <v>630701</v>
      </c>
      <c r="EI245">
        <v>481592</v>
      </c>
      <c r="EJ245">
        <v>140597</v>
      </c>
      <c r="EK245">
        <v>9012</v>
      </c>
      <c r="EL245">
        <v>8521</v>
      </c>
      <c r="EM245">
        <v>8674</v>
      </c>
      <c r="EN245">
        <v>9151</v>
      </c>
      <c r="EO245">
        <v>6920</v>
      </c>
      <c r="EP245">
        <v>26227</v>
      </c>
      <c r="EQ245">
        <v>245374</v>
      </c>
      <c r="ER245">
        <v>273416</v>
      </c>
      <c r="ES245">
        <v>16881</v>
      </c>
      <c r="ET245">
        <v>96612</v>
      </c>
      <c r="EU245">
        <v>112497</v>
      </c>
      <c r="EV245">
        <v>34107</v>
      </c>
      <c r="EW245">
        <v>159923</v>
      </c>
      <c r="EX245">
        <v>273416</v>
      </c>
    </row>
    <row r="246" spans="1:154" x14ac:dyDescent="0.2">
      <c r="A246" t="s">
        <v>584</v>
      </c>
      <c r="B246" t="s">
        <v>539</v>
      </c>
      <c r="H246">
        <v>8476653</v>
      </c>
      <c r="I246">
        <v>586299</v>
      </c>
      <c r="J246">
        <v>1222070</v>
      </c>
      <c r="K246">
        <v>146888</v>
      </c>
      <c r="L246">
        <v>835348</v>
      </c>
      <c r="M246">
        <v>103248</v>
      </c>
      <c r="N246">
        <v>2997819</v>
      </c>
      <c r="O246">
        <v>295024</v>
      </c>
      <c r="P246">
        <v>4140599</v>
      </c>
      <c r="Q246">
        <v>137758</v>
      </c>
      <c r="R246">
        <v>5112659</v>
      </c>
      <c r="S246">
        <v>240121</v>
      </c>
      <c r="T246">
        <v>1553677</v>
      </c>
      <c r="U246">
        <v>107948</v>
      </c>
      <c r="V246">
        <v>29737</v>
      </c>
      <c r="W246">
        <v>6044</v>
      </c>
      <c r="X246">
        <v>597207</v>
      </c>
      <c r="Y246">
        <v>35846</v>
      </c>
      <c r="Z246">
        <v>377590</v>
      </c>
      <c r="AA246">
        <v>100483</v>
      </c>
      <c r="AB246">
        <v>800794</v>
      </c>
      <c r="AC246">
        <v>95504</v>
      </c>
      <c r="AD246">
        <v>933255</v>
      </c>
      <c r="AE246">
        <v>198374</v>
      </c>
      <c r="AF246">
        <v>4958469</v>
      </c>
      <c r="AG246">
        <v>217813</v>
      </c>
      <c r="AH246">
        <v>7349157</v>
      </c>
      <c r="AI246">
        <v>375818</v>
      </c>
      <c r="AJ246">
        <v>1127496</v>
      </c>
      <c r="AK246">
        <v>210481</v>
      </c>
      <c r="AL246">
        <v>636256</v>
      </c>
      <c r="AM246">
        <v>46108</v>
      </c>
      <c r="AN246">
        <v>491240</v>
      </c>
      <c r="AO246">
        <v>164373</v>
      </c>
      <c r="AP246">
        <v>4126829</v>
      </c>
      <c r="AQ246">
        <v>327035</v>
      </c>
      <c r="AR246">
        <v>4349824</v>
      </c>
      <c r="AS246">
        <v>259264</v>
      </c>
      <c r="AT246">
        <v>1058925</v>
      </c>
      <c r="AU246">
        <v>48465</v>
      </c>
      <c r="AV246">
        <v>7417728</v>
      </c>
      <c r="AW246">
        <v>537834</v>
      </c>
      <c r="AX246">
        <v>480240</v>
      </c>
      <c r="AY246">
        <v>100332</v>
      </c>
      <c r="AZ246">
        <v>1353234</v>
      </c>
      <c r="BA246">
        <v>140703</v>
      </c>
      <c r="BB246">
        <v>1451775</v>
      </c>
      <c r="BC246">
        <v>93836</v>
      </c>
      <c r="BD246">
        <v>2434833</v>
      </c>
      <c r="BE246">
        <v>75243</v>
      </c>
      <c r="BF246">
        <v>996327</v>
      </c>
      <c r="BG246">
        <v>116351</v>
      </c>
      <c r="BH246">
        <v>4047432</v>
      </c>
      <c r="BI246">
        <v>362566</v>
      </c>
      <c r="BJ246">
        <v>3881340</v>
      </c>
      <c r="BK246">
        <v>326998</v>
      </c>
      <c r="BL246">
        <v>166092</v>
      </c>
      <c r="BM246">
        <v>35568</v>
      </c>
      <c r="BN246">
        <v>3012619</v>
      </c>
      <c r="BO246">
        <v>219535</v>
      </c>
      <c r="BP246">
        <v>1138752</v>
      </c>
      <c r="BQ246">
        <v>151788</v>
      </c>
      <c r="BR246">
        <v>892388</v>
      </c>
      <c r="BS246">
        <v>107594</v>
      </c>
      <c r="BT246">
        <v>2010946</v>
      </c>
      <c r="BU246">
        <v>94860</v>
      </c>
      <c r="BV246">
        <v>5043759</v>
      </c>
      <c r="BW246">
        <v>478917</v>
      </c>
      <c r="BX246">
        <v>1421948</v>
      </c>
      <c r="BY246">
        <v>12522</v>
      </c>
      <c r="BZ246">
        <v>586957</v>
      </c>
      <c r="CA246">
        <v>24182</v>
      </c>
      <c r="CB246">
        <v>1423989</v>
      </c>
      <c r="CC246">
        <v>70678</v>
      </c>
      <c r="CD246">
        <v>745625</v>
      </c>
      <c r="CE246">
        <v>81325</v>
      </c>
      <c r="CF246">
        <v>1004214</v>
      </c>
      <c r="CG246">
        <v>123472</v>
      </c>
      <c r="CH246">
        <v>1127759</v>
      </c>
      <c r="CI246">
        <v>114320</v>
      </c>
      <c r="CJ246">
        <v>1063728</v>
      </c>
      <c r="CK246">
        <v>87241</v>
      </c>
      <c r="CL246">
        <v>1102433</v>
      </c>
      <c r="CM246">
        <v>72559</v>
      </c>
      <c r="CN246">
        <v>1421948</v>
      </c>
      <c r="CO246">
        <v>12522</v>
      </c>
      <c r="CP246">
        <v>586299</v>
      </c>
      <c r="CQ246">
        <v>7890354</v>
      </c>
      <c r="CR246">
        <v>6205439</v>
      </c>
      <c r="CS246">
        <v>2844255</v>
      </c>
      <c r="CT246">
        <v>6782809</v>
      </c>
      <c r="CU246">
        <v>1432901</v>
      </c>
      <c r="CV246">
        <v>511059</v>
      </c>
      <c r="CW246">
        <v>649137</v>
      </c>
      <c r="CX246">
        <v>266943</v>
      </c>
      <c r="CY246">
        <v>319101</v>
      </c>
      <c r="CZ246">
        <v>81885</v>
      </c>
      <c r="DA246">
        <v>311774</v>
      </c>
      <c r="DB246">
        <v>119101</v>
      </c>
      <c r="DC246">
        <v>152889</v>
      </c>
      <c r="DD246">
        <v>43130</v>
      </c>
      <c r="DE246">
        <v>36680</v>
      </c>
      <c r="DF246">
        <v>278335</v>
      </c>
      <c r="DG246">
        <v>301486</v>
      </c>
      <c r="DH246">
        <v>66398</v>
      </c>
      <c r="DI246">
        <v>418737</v>
      </c>
      <c r="DJ246">
        <v>205054</v>
      </c>
      <c r="DK246">
        <v>76087</v>
      </c>
      <c r="DL246">
        <v>278869</v>
      </c>
      <c r="DM246">
        <v>717826</v>
      </c>
      <c r="DN246">
        <v>953943</v>
      </c>
      <c r="DO246">
        <v>339323</v>
      </c>
      <c r="DP246">
        <v>225275</v>
      </c>
      <c r="DQ246">
        <v>379698</v>
      </c>
      <c r="DR246">
        <v>137954</v>
      </c>
      <c r="DS246">
        <v>77034</v>
      </c>
      <c r="DT246">
        <v>307649</v>
      </c>
      <c r="DU246">
        <v>3365732</v>
      </c>
      <c r="DV246">
        <v>1638116</v>
      </c>
      <c r="DW246">
        <v>647114</v>
      </c>
      <c r="DX246">
        <v>214922</v>
      </c>
      <c r="DY246">
        <v>66160</v>
      </c>
      <c r="DZ246">
        <v>586613</v>
      </c>
      <c r="EA246">
        <v>40963</v>
      </c>
      <c r="EB246">
        <v>417934</v>
      </c>
      <c r="EC246">
        <v>926081</v>
      </c>
      <c r="ED246">
        <v>160011</v>
      </c>
      <c r="EE246">
        <v>540533</v>
      </c>
      <c r="EF246">
        <v>1016025</v>
      </c>
      <c r="EG246">
        <v>7489574</v>
      </c>
      <c r="EH246">
        <v>8549463</v>
      </c>
      <c r="EI246">
        <v>5949726</v>
      </c>
      <c r="EJ246">
        <v>2519351</v>
      </c>
      <c r="EK246">
        <v>134307</v>
      </c>
      <c r="EL246">
        <v>134520</v>
      </c>
      <c r="EM246">
        <v>132203</v>
      </c>
      <c r="EN246">
        <v>126836</v>
      </c>
      <c r="EO246">
        <v>93648</v>
      </c>
      <c r="EP246">
        <v>404271</v>
      </c>
      <c r="EQ246">
        <v>3063066</v>
      </c>
      <c r="ER246">
        <v>3365732</v>
      </c>
      <c r="ES246">
        <v>205185</v>
      </c>
      <c r="ET246">
        <v>1047910</v>
      </c>
      <c r="EU246">
        <v>1253775</v>
      </c>
      <c r="EV246">
        <v>560872</v>
      </c>
      <c r="EW246">
        <v>2112637</v>
      </c>
      <c r="EX246">
        <v>3365732</v>
      </c>
    </row>
    <row r="247" spans="1:154" x14ac:dyDescent="0.2">
      <c r="A247" t="s">
        <v>237</v>
      </c>
      <c r="B247" t="s">
        <v>539</v>
      </c>
      <c r="H247">
        <v>7698104</v>
      </c>
      <c r="I247">
        <v>488185</v>
      </c>
      <c r="J247">
        <v>1091512</v>
      </c>
      <c r="K247">
        <v>119800</v>
      </c>
      <c r="L247">
        <v>759602</v>
      </c>
      <c r="M247">
        <v>84973</v>
      </c>
      <c r="N247">
        <v>2713182</v>
      </c>
      <c r="O247">
        <v>243838</v>
      </c>
      <c r="P247">
        <v>3828472</v>
      </c>
      <c r="Q247">
        <v>121364</v>
      </c>
      <c r="R247">
        <v>5067087</v>
      </c>
      <c r="S247">
        <v>228504</v>
      </c>
      <c r="T247">
        <v>298742</v>
      </c>
      <c r="U247">
        <v>23547</v>
      </c>
      <c r="V247">
        <v>89066</v>
      </c>
      <c r="W247">
        <v>14140</v>
      </c>
      <c r="X247">
        <v>761588</v>
      </c>
      <c r="Y247">
        <v>36219</v>
      </c>
      <c r="Z247">
        <v>444754</v>
      </c>
      <c r="AA247">
        <v>93997</v>
      </c>
      <c r="AB247">
        <v>981811</v>
      </c>
      <c r="AC247">
        <v>86351</v>
      </c>
      <c r="AD247">
        <v>1103411</v>
      </c>
      <c r="AE247">
        <v>176849</v>
      </c>
      <c r="AF247">
        <v>4865953</v>
      </c>
      <c r="AG247">
        <v>210606</v>
      </c>
      <c r="AH247">
        <v>6500450</v>
      </c>
      <c r="AI247">
        <v>307221</v>
      </c>
      <c r="AJ247">
        <v>1197654</v>
      </c>
      <c r="AK247">
        <v>180964</v>
      </c>
      <c r="AL247">
        <v>581806</v>
      </c>
      <c r="AM247">
        <v>33212</v>
      </c>
      <c r="AN247">
        <v>615848</v>
      </c>
      <c r="AO247">
        <v>147752</v>
      </c>
      <c r="AP247">
        <v>3846268</v>
      </c>
      <c r="AQ247">
        <v>277046</v>
      </c>
      <c r="AR247">
        <v>3851836</v>
      </c>
      <c r="AS247">
        <v>211139</v>
      </c>
      <c r="AT247">
        <v>1043166</v>
      </c>
      <c r="AU247">
        <v>44676</v>
      </c>
      <c r="AV247">
        <v>6654938</v>
      </c>
      <c r="AW247">
        <v>443509</v>
      </c>
      <c r="AX247">
        <v>409784</v>
      </c>
      <c r="AY247">
        <v>92181</v>
      </c>
      <c r="AZ247">
        <v>1130873</v>
      </c>
      <c r="BA247">
        <v>112522</v>
      </c>
      <c r="BB247">
        <v>1638754</v>
      </c>
      <c r="BC247">
        <v>96354</v>
      </c>
      <c r="BD247">
        <v>2107583</v>
      </c>
      <c r="BE247">
        <v>60582</v>
      </c>
      <c r="BF247">
        <v>954996</v>
      </c>
      <c r="BG247">
        <v>105660</v>
      </c>
      <c r="BH247">
        <v>3704363</v>
      </c>
      <c r="BI247">
        <v>316984</v>
      </c>
      <c r="BJ247">
        <v>3524140</v>
      </c>
      <c r="BK247">
        <v>280804</v>
      </c>
      <c r="BL247">
        <v>180223</v>
      </c>
      <c r="BM247">
        <v>36180</v>
      </c>
      <c r="BN247">
        <v>2563446</v>
      </c>
      <c r="BO247">
        <v>169769</v>
      </c>
      <c r="BP247">
        <v>1248752</v>
      </c>
      <c r="BQ247">
        <v>158355</v>
      </c>
      <c r="BR247">
        <v>847161</v>
      </c>
      <c r="BS247">
        <v>94520</v>
      </c>
      <c r="BT247">
        <v>1762534</v>
      </c>
      <c r="BU247">
        <v>55886</v>
      </c>
      <c r="BV247">
        <v>4659359</v>
      </c>
      <c r="BW247">
        <v>422644</v>
      </c>
      <c r="BX247">
        <v>1276211</v>
      </c>
      <c r="BY247">
        <v>9655</v>
      </c>
      <c r="BZ247">
        <v>520121</v>
      </c>
      <c r="CA247">
        <v>13615</v>
      </c>
      <c r="CB247">
        <v>1242413</v>
      </c>
      <c r="CC247">
        <v>42271</v>
      </c>
      <c r="CD247">
        <v>648576</v>
      </c>
      <c r="CE247">
        <v>70660</v>
      </c>
      <c r="CF247">
        <v>1046630</v>
      </c>
      <c r="CG247">
        <v>113308</v>
      </c>
      <c r="CH247">
        <v>1100010</v>
      </c>
      <c r="CI247">
        <v>103864</v>
      </c>
      <c r="CJ247">
        <v>929011</v>
      </c>
      <c r="CK247">
        <v>76167</v>
      </c>
      <c r="CL247">
        <v>935132</v>
      </c>
      <c r="CM247">
        <v>58645</v>
      </c>
      <c r="CN247">
        <v>1276211</v>
      </c>
      <c r="CO247">
        <v>9655</v>
      </c>
      <c r="CP247">
        <v>488185</v>
      </c>
      <c r="CQ247">
        <v>7209919</v>
      </c>
      <c r="CR247">
        <v>5447607</v>
      </c>
      <c r="CS247">
        <v>2773590</v>
      </c>
      <c r="CT247">
        <v>5800400</v>
      </c>
      <c r="CU247">
        <v>1583146</v>
      </c>
      <c r="CV247">
        <v>588840</v>
      </c>
      <c r="CW247">
        <v>665921</v>
      </c>
      <c r="CX247">
        <v>257922</v>
      </c>
      <c r="CY247">
        <v>322611</v>
      </c>
      <c r="CZ247">
        <v>92876</v>
      </c>
      <c r="DA247">
        <v>486334</v>
      </c>
      <c r="DB247">
        <v>203726</v>
      </c>
      <c r="DC247">
        <v>108280</v>
      </c>
      <c r="DD247">
        <v>34316</v>
      </c>
      <c r="DE247">
        <v>90323</v>
      </c>
      <c r="DF247">
        <v>270120</v>
      </c>
      <c r="DG247">
        <v>344238</v>
      </c>
      <c r="DH247">
        <v>83910</v>
      </c>
      <c r="DI247">
        <v>442222</v>
      </c>
      <c r="DJ247">
        <v>223543</v>
      </c>
      <c r="DK247">
        <v>99719</v>
      </c>
      <c r="DL247">
        <v>205327</v>
      </c>
      <c r="DM247">
        <v>558813</v>
      </c>
      <c r="DN247">
        <v>830316</v>
      </c>
      <c r="DO247">
        <v>314540</v>
      </c>
      <c r="DP247">
        <v>163528</v>
      </c>
      <c r="DQ247">
        <v>193047</v>
      </c>
      <c r="DR247">
        <v>136890</v>
      </c>
      <c r="DS247">
        <v>109854</v>
      </c>
      <c r="DT247">
        <v>352750</v>
      </c>
      <c r="DU247">
        <v>3064820</v>
      </c>
      <c r="DV247">
        <v>1506003</v>
      </c>
      <c r="DW247">
        <v>594422</v>
      </c>
      <c r="DX247">
        <v>263268</v>
      </c>
      <c r="DY247">
        <v>74076</v>
      </c>
      <c r="DZ247">
        <v>566523</v>
      </c>
      <c r="EA247">
        <v>36349</v>
      </c>
      <c r="EB247">
        <v>404881</v>
      </c>
      <c r="EC247">
        <v>729026</v>
      </c>
      <c r="ED247">
        <v>112126</v>
      </c>
      <c r="EE247">
        <v>443783</v>
      </c>
      <c r="EF247">
        <v>897881</v>
      </c>
      <c r="EG247">
        <v>6616824</v>
      </c>
      <c r="EH247">
        <v>7682069</v>
      </c>
      <c r="EI247">
        <v>5174148</v>
      </c>
      <c r="EJ247">
        <v>2487775</v>
      </c>
      <c r="EK247">
        <v>130782</v>
      </c>
      <c r="EL247">
        <v>129579</v>
      </c>
      <c r="EM247">
        <v>140051</v>
      </c>
      <c r="EN247">
        <v>127647</v>
      </c>
      <c r="EO247">
        <v>103410</v>
      </c>
      <c r="EP247">
        <v>423504</v>
      </c>
      <c r="EQ247">
        <v>2868799</v>
      </c>
      <c r="ER247">
        <v>3064820</v>
      </c>
      <c r="ES247">
        <v>216116</v>
      </c>
      <c r="ET247">
        <v>933857</v>
      </c>
      <c r="EU247">
        <v>1113785</v>
      </c>
      <c r="EV247">
        <v>508174</v>
      </c>
      <c r="EW247">
        <v>1914847</v>
      </c>
      <c r="EX247">
        <v>3064820</v>
      </c>
    </row>
    <row r="248" spans="1:154" x14ac:dyDescent="0.2">
      <c r="A248" t="s">
        <v>585</v>
      </c>
      <c r="B248" t="s">
        <v>539</v>
      </c>
      <c r="H248">
        <v>1744235</v>
      </c>
      <c r="I248">
        <v>104878</v>
      </c>
      <c r="J248">
        <v>409812</v>
      </c>
      <c r="K248">
        <v>32302</v>
      </c>
      <c r="L248">
        <v>287803</v>
      </c>
      <c r="M248">
        <v>21922</v>
      </c>
      <c r="N248">
        <v>768256</v>
      </c>
      <c r="O248">
        <v>52443</v>
      </c>
      <c r="P248">
        <v>541955</v>
      </c>
      <c r="Q248">
        <v>18683</v>
      </c>
      <c r="R248">
        <v>1579854</v>
      </c>
      <c r="S248">
        <v>92292</v>
      </c>
      <c r="T248">
        <v>48755</v>
      </c>
      <c r="U248">
        <v>3687</v>
      </c>
      <c r="V248">
        <v>1584</v>
      </c>
      <c r="W248">
        <v>231</v>
      </c>
      <c r="X248">
        <v>13402</v>
      </c>
      <c r="Y248">
        <v>1083</v>
      </c>
      <c r="Z248">
        <v>14042</v>
      </c>
      <c r="AA248">
        <v>2035</v>
      </c>
      <c r="AB248">
        <v>86022</v>
      </c>
      <c r="AC248">
        <v>5550</v>
      </c>
      <c r="AD248">
        <v>36377</v>
      </c>
      <c r="AE248">
        <v>3886</v>
      </c>
      <c r="AF248">
        <v>1570645</v>
      </c>
      <c r="AG248">
        <v>91824</v>
      </c>
      <c r="AH248">
        <v>1712975</v>
      </c>
      <c r="AI248">
        <v>101107</v>
      </c>
      <c r="AJ248">
        <v>31260</v>
      </c>
      <c r="AK248">
        <v>3771</v>
      </c>
      <c r="AL248">
        <v>17289</v>
      </c>
      <c r="AM248">
        <v>1053</v>
      </c>
      <c r="AN248">
        <v>13971</v>
      </c>
      <c r="AO248">
        <v>2718</v>
      </c>
      <c r="AP248">
        <v>864038</v>
      </c>
      <c r="AQ248">
        <v>60792</v>
      </c>
      <c r="AR248">
        <v>880197</v>
      </c>
      <c r="AS248">
        <v>44086</v>
      </c>
      <c r="AT248">
        <v>332584</v>
      </c>
      <c r="AU248">
        <v>10973</v>
      </c>
      <c r="AV248">
        <v>1411651</v>
      </c>
      <c r="AW248">
        <v>93905</v>
      </c>
      <c r="AX248">
        <v>126199</v>
      </c>
      <c r="AY248">
        <v>11203</v>
      </c>
      <c r="AZ248">
        <v>474369</v>
      </c>
      <c r="BA248">
        <v>37513</v>
      </c>
      <c r="BB248">
        <v>316558</v>
      </c>
      <c r="BC248">
        <v>18798</v>
      </c>
      <c r="BD248">
        <v>297038</v>
      </c>
      <c r="BE248">
        <v>9580</v>
      </c>
      <c r="BF248">
        <v>286051</v>
      </c>
      <c r="BG248">
        <v>24981</v>
      </c>
      <c r="BH248">
        <v>714566</v>
      </c>
      <c r="BI248">
        <v>67582</v>
      </c>
      <c r="BJ248">
        <v>676703</v>
      </c>
      <c r="BK248">
        <v>59020</v>
      </c>
      <c r="BL248">
        <v>37863</v>
      </c>
      <c r="BM248">
        <v>8562</v>
      </c>
      <c r="BN248">
        <v>520280</v>
      </c>
      <c r="BO248">
        <v>39577</v>
      </c>
      <c r="BP248">
        <v>211851</v>
      </c>
      <c r="BQ248">
        <v>28909</v>
      </c>
      <c r="BR248">
        <v>268486</v>
      </c>
      <c r="BS248">
        <v>24077</v>
      </c>
      <c r="BT248">
        <v>379004</v>
      </c>
      <c r="BU248">
        <v>11147</v>
      </c>
      <c r="BV248">
        <v>1000617</v>
      </c>
      <c r="BW248">
        <v>92563</v>
      </c>
      <c r="BX248">
        <v>364614</v>
      </c>
      <c r="BY248">
        <v>1168</v>
      </c>
      <c r="BZ248">
        <v>105793</v>
      </c>
      <c r="CA248">
        <v>3136</v>
      </c>
      <c r="CB248">
        <v>273211</v>
      </c>
      <c r="CC248">
        <v>8011</v>
      </c>
      <c r="CD248">
        <v>151067</v>
      </c>
      <c r="CE248">
        <v>16637</v>
      </c>
      <c r="CF248">
        <v>184414</v>
      </c>
      <c r="CG248">
        <v>23194</v>
      </c>
      <c r="CH248">
        <v>205413</v>
      </c>
      <c r="CI248">
        <v>18691</v>
      </c>
      <c r="CJ248">
        <v>219875</v>
      </c>
      <c r="CK248">
        <v>18570</v>
      </c>
      <c r="CL248">
        <v>239848</v>
      </c>
      <c r="CM248">
        <v>15471</v>
      </c>
      <c r="CN248">
        <v>364614</v>
      </c>
      <c r="CO248">
        <v>1168</v>
      </c>
      <c r="CP248">
        <v>104878</v>
      </c>
      <c r="CQ248">
        <v>1639357</v>
      </c>
      <c r="CR248">
        <v>1109109</v>
      </c>
      <c r="CS248">
        <v>827963</v>
      </c>
      <c r="CT248">
        <v>1647311</v>
      </c>
      <c r="CU248">
        <v>43001</v>
      </c>
      <c r="CV248">
        <v>11837</v>
      </c>
      <c r="CW248">
        <v>19863</v>
      </c>
      <c r="CX248">
        <v>5609</v>
      </c>
      <c r="CY248">
        <v>11579</v>
      </c>
      <c r="CZ248">
        <v>2539</v>
      </c>
      <c r="DA248">
        <v>7366</v>
      </c>
      <c r="DB248">
        <v>2827</v>
      </c>
      <c r="DC248">
        <v>4193</v>
      </c>
      <c r="DD248">
        <v>862</v>
      </c>
      <c r="DE248">
        <v>23538</v>
      </c>
      <c r="DF248">
        <v>49472</v>
      </c>
      <c r="DG248">
        <v>59744</v>
      </c>
      <c r="DH248">
        <v>12672</v>
      </c>
      <c r="DI248">
        <v>89098</v>
      </c>
      <c r="DJ248">
        <v>45337</v>
      </c>
      <c r="DK248">
        <v>11115</v>
      </c>
      <c r="DL248">
        <v>35259</v>
      </c>
      <c r="DM248">
        <v>62247</v>
      </c>
      <c r="DN248">
        <v>209087</v>
      </c>
      <c r="DO248">
        <v>60780</v>
      </c>
      <c r="DP248">
        <v>32450</v>
      </c>
      <c r="DQ248">
        <v>53449</v>
      </c>
      <c r="DR248">
        <v>50440</v>
      </c>
      <c r="DS248">
        <v>25340</v>
      </c>
      <c r="DT248">
        <v>125727</v>
      </c>
      <c r="DU248">
        <v>728655</v>
      </c>
      <c r="DV248">
        <v>340756</v>
      </c>
      <c r="DW248">
        <v>111602</v>
      </c>
      <c r="DX248">
        <v>48899</v>
      </c>
      <c r="DY248">
        <v>15987</v>
      </c>
      <c r="DZ248">
        <v>141077</v>
      </c>
      <c r="EA248">
        <v>8495</v>
      </c>
      <c r="EB248">
        <v>106163</v>
      </c>
      <c r="EC248">
        <v>197923</v>
      </c>
      <c r="ED248">
        <v>30420</v>
      </c>
      <c r="EE248">
        <v>121794</v>
      </c>
      <c r="EF248">
        <v>192175</v>
      </c>
      <c r="EG248">
        <v>1578127</v>
      </c>
      <c r="EH248">
        <v>1752378</v>
      </c>
      <c r="EI248">
        <v>1337491</v>
      </c>
      <c r="EJ248">
        <v>388907</v>
      </c>
      <c r="EK248">
        <v>23862</v>
      </c>
      <c r="EL248">
        <v>19414</v>
      </c>
      <c r="EM248">
        <v>18383</v>
      </c>
      <c r="EN248">
        <v>15768</v>
      </c>
      <c r="EO248">
        <v>14887</v>
      </c>
      <c r="EP248">
        <v>59063</v>
      </c>
      <c r="EQ248">
        <v>627164</v>
      </c>
      <c r="ER248">
        <v>728655</v>
      </c>
      <c r="ES248">
        <v>58654</v>
      </c>
      <c r="ET248">
        <v>249072</v>
      </c>
      <c r="EU248">
        <v>268493</v>
      </c>
      <c r="EV248">
        <v>104955</v>
      </c>
      <c r="EW248">
        <v>420929</v>
      </c>
      <c r="EX248">
        <v>728655</v>
      </c>
    </row>
    <row r="249" spans="1:154" x14ac:dyDescent="0.2">
      <c r="A249" t="s">
        <v>586</v>
      </c>
      <c r="B249" t="s">
        <v>539</v>
      </c>
      <c r="H249">
        <v>5851279</v>
      </c>
      <c r="I249">
        <v>306589</v>
      </c>
      <c r="J249">
        <v>893126</v>
      </c>
      <c r="K249">
        <v>89078</v>
      </c>
      <c r="L249">
        <v>609924</v>
      </c>
      <c r="M249">
        <v>61629</v>
      </c>
      <c r="N249">
        <v>2426610</v>
      </c>
      <c r="O249">
        <v>156455</v>
      </c>
      <c r="P249">
        <v>2457484</v>
      </c>
      <c r="Q249">
        <v>58041</v>
      </c>
      <c r="R249">
        <v>4694603</v>
      </c>
      <c r="S249">
        <v>192030</v>
      </c>
      <c r="T249">
        <v>346122</v>
      </c>
      <c r="U249">
        <v>24146</v>
      </c>
      <c r="V249">
        <v>42821</v>
      </c>
      <c r="W249">
        <v>6870</v>
      </c>
      <c r="X249">
        <v>174894</v>
      </c>
      <c r="Y249">
        <v>10160</v>
      </c>
      <c r="Z249">
        <v>146100</v>
      </c>
      <c r="AA249">
        <v>26747</v>
      </c>
      <c r="AB249">
        <v>444856</v>
      </c>
      <c r="AC249">
        <v>46356</v>
      </c>
      <c r="AD249">
        <v>468081</v>
      </c>
      <c r="AE249">
        <v>73161</v>
      </c>
      <c r="AF249">
        <v>4604167</v>
      </c>
      <c r="AG249">
        <v>183176</v>
      </c>
      <c r="AH249">
        <v>5545665</v>
      </c>
      <c r="AI249">
        <v>248446</v>
      </c>
      <c r="AJ249">
        <v>305614</v>
      </c>
      <c r="AK249">
        <v>58143</v>
      </c>
      <c r="AL249">
        <v>145890</v>
      </c>
      <c r="AM249">
        <v>8855</v>
      </c>
      <c r="AN249">
        <v>159724</v>
      </c>
      <c r="AO249">
        <v>49288</v>
      </c>
      <c r="AP249">
        <v>2920882</v>
      </c>
      <c r="AQ249">
        <v>175701</v>
      </c>
      <c r="AR249">
        <v>2930397</v>
      </c>
      <c r="AS249">
        <v>130888</v>
      </c>
      <c r="AT249">
        <v>719238</v>
      </c>
      <c r="AU249">
        <v>22848</v>
      </c>
      <c r="AV249">
        <v>5132041</v>
      </c>
      <c r="AW249">
        <v>283741</v>
      </c>
      <c r="AX249">
        <v>251553</v>
      </c>
      <c r="AY249">
        <v>43222</v>
      </c>
      <c r="AZ249">
        <v>1155426</v>
      </c>
      <c r="BA249">
        <v>74988</v>
      </c>
      <c r="BB249">
        <v>1225833</v>
      </c>
      <c r="BC249">
        <v>54953</v>
      </c>
      <c r="BD249">
        <v>1337080</v>
      </c>
      <c r="BE249">
        <v>28993</v>
      </c>
      <c r="BF249">
        <v>607472</v>
      </c>
      <c r="BG249">
        <v>57958</v>
      </c>
      <c r="BH249">
        <v>2830171</v>
      </c>
      <c r="BI249">
        <v>190224</v>
      </c>
      <c r="BJ249">
        <v>2740822</v>
      </c>
      <c r="BK249">
        <v>174523</v>
      </c>
      <c r="BL249">
        <v>89349</v>
      </c>
      <c r="BM249">
        <v>15701</v>
      </c>
      <c r="BN249">
        <v>2066222</v>
      </c>
      <c r="BO249">
        <v>117329</v>
      </c>
      <c r="BP249">
        <v>865428</v>
      </c>
      <c r="BQ249">
        <v>81558</v>
      </c>
      <c r="BR249">
        <v>505993</v>
      </c>
      <c r="BS249">
        <v>49295</v>
      </c>
      <c r="BT249">
        <v>1344245</v>
      </c>
      <c r="BU249">
        <v>54605</v>
      </c>
      <c r="BV249">
        <v>3437643</v>
      </c>
      <c r="BW249">
        <v>248182</v>
      </c>
      <c r="BX249">
        <v>1069391</v>
      </c>
      <c r="BY249">
        <v>3802</v>
      </c>
      <c r="BZ249">
        <v>384133</v>
      </c>
      <c r="CA249">
        <v>16259</v>
      </c>
      <c r="CB249">
        <v>960112</v>
      </c>
      <c r="CC249">
        <v>38346</v>
      </c>
      <c r="CD249">
        <v>537142</v>
      </c>
      <c r="CE249">
        <v>49828</v>
      </c>
      <c r="CF249">
        <v>660633</v>
      </c>
      <c r="CG249">
        <v>64404</v>
      </c>
      <c r="CH249">
        <v>738599</v>
      </c>
      <c r="CI249">
        <v>52708</v>
      </c>
      <c r="CJ249">
        <v>690115</v>
      </c>
      <c r="CK249">
        <v>42679</v>
      </c>
      <c r="CL249">
        <v>811154</v>
      </c>
      <c r="CM249">
        <v>38563</v>
      </c>
      <c r="CN249">
        <v>1069391</v>
      </c>
      <c r="CO249">
        <v>3802</v>
      </c>
      <c r="CP249">
        <v>306589</v>
      </c>
      <c r="CQ249">
        <v>5544690</v>
      </c>
      <c r="CR249">
        <v>4295103</v>
      </c>
      <c r="CS249">
        <v>2054978</v>
      </c>
      <c r="CT249">
        <v>5092474</v>
      </c>
      <c r="CU249">
        <v>506512</v>
      </c>
      <c r="CV249">
        <v>178885</v>
      </c>
      <c r="CW249">
        <v>276721</v>
      </c>
      <c r="CX249">
        <v>107057</v>
      </c>
      <c r="CY249">
        <v>107741</v>
      </c>
      <c r="CZ249">
        <v>27658</v>
      </c>
      <c r="DA249">
        <v>97966</v>
      </c>
      <c r="DB249">
        <v>37710</v>
      </c>
      <c r="DC249">
        <v>24084</v>
      </c>
      <c r="DD249">
        <v>6460</v>
      </c>
      <c r="DE249">
        <v>62428</v>
      </c>
      <c r="DF249">
        <v>190983</v>
      </c>
      <c r="DG249">
        <v>541739</v>
      </c>
      <c r="DH249">
        <v>70175</v>
      </c>
      <c r="DI249">
        <v>335507</v>
      </c>
      <c r="DJ249">
        <v>149389</v>
      </c>
      <c r="DK249">
        <v>41444</v>
      </c>
      <c r="DL249">
        <v>185034</v>
      </c>
      <c r="DM249">
        <v>286102</v>
      </c>
      <c r="DN249">
        <v>707719</v>
      </c>
      <c r="DO249">
        <v>223807</v>
      </c>
      <c r="DP249">
        <v>126715</v>
      </c>
      <c r="DQ249">
        <v>110000</v>
      </c>
      <c r="DR249">
        <v>105167</v>
      </c>
      <c r="DS249">
        <v>50083</v>
      </c>
      <c r="DT249">
        <v>276236</v>
      </c>
      <c r="DU249">
        <v>2479480</v>
      </c>
      <c r="DV249">
        <v>1161326</v>
      </c>
      <c r="DW249">
        <v>407217</v>
      </c>
      <c r="DX249">
        <v>203146</v>
      </c>
      <c r="DY249">
        <v>59833</v>
      </c>
      <c r="DZ249">
        <v>492498</v>
      </c>
      <c r="EA249">
        <v>35081</v>
      </c>
      <c r="EB249">
        <v>373428</v>
      </c>
      <c r="EC249">
        <v>622510</v>
      </c>
      <c r="ED249">
        <v>99495</v>
      </c>
      <c r="EE249">
        <v>408024</v>
      </c>
      <c r="EF249">
        <v>647551</v>
      </c>
      <c r="EG249">
        <v>5169454</v>
      </c>
      <c r="EH249">
        <v>5833334</v>
      </c>
      <c r="EI249">
        <v>4180367</v>
      </c>
      <c r="EJ249">
        <v>1594082</v>
      </c>
      <c r="EK249">
        <v>124961</v>
      </c>
      <c r="EL249">
        <v>111439</v>
      </c>
      <c r="EM249">
        <v>100911</v>
      </c>
      <c r="EN249">
        <v>84501</v>
      </c>
      <c r="EO249">
        <v>64973</v>
      </c>
      <c r="EP249">
        <v>262489</v>
      </c>
      <c r="EQ249">
        <v>2239174</v>
      </c>
      <c r="ER249">
        <v>2479480</v>
      </c>
      <c r="ES249">
        <v>158542</v>
      </c>
      <c r="ET249">
        <v>817841</v>
      </c>
      <c r="EU249">
        <v>979497</v>
      </c>
      <c r="EV249">
        <v>359099</v>
      </c>
      <c r="EW249">
        <v>1503097</v>
      </c>
      <c r="EX249">
        <v>2479480</v>
      </c>
    </row>
    <row r="250" spans="1:154" x14ac:dyDescent="0.2">
      <c r="A250" t="s">
        <v>587</v>
      </c>
      <c r="B250" t="s">
        <v>539</v>
      </c>
      <c r="H250">
        <v>572011</v>
      </c>
      <c r="I250">
        <v>64627</v>
      </c>
      <c r="J250">
        <v>91127</v>
      </c>
      <c r="K250">
        <v>20127</v>
      </c>
      <c r="L250">
        <v>59767</v>
      </c>
      <c r="M250">
        <v>13427</v>
      </c>
      <c r="N250">
        <v>248139</v>
      </c>
      <c r="O250">
        <v>31347</v>
      </c>
      <c r="P250">
        <v>226549</v>
      </c>
      <c r="Q250">
        <v>12513</v>
      </c>
      <c r="R250">
        <v>483926</v>
      </c>
      <c r="S250">
        <v>46277</v>
      </c>
      <c r="T250">
        <v>4813</v>
      </c>
      <c r="U250">
        <v>993</v>
      </c>
      <c r="V250">
        <v>10830</v>
      </c>
      <c r="W250">
        <v>3278</v>
      </c>
      <c r="X250">
        <v>4594</v>
      </c>
      <c r="Y250">
        <v>547</v>
      </c>
      <c r="Z250">
        <v>20366</v>
      </c>
      <c r="AA250">
        <v>5228</v>
      </c>
      <c r="AB250">
        <v>47063</v>
      </c>
      <c r="AC250">
        <v>8172</v>
      </c>
      <c r="AD250">
        <v>60834</v>
      </c>
      <c r="AE250">
        <v>12975</v>
      </c>
      <c r="AF250">
        <v>465904</v>
      </c>
      <c r="AG250">
        <v>43568</v>
      </c>
      <c r="AH250">
        <v>551818</v>
      </c>
      <c r="AI250">
        <v>58740</v>
      </c>
      <c r="AJ250">
        <v>20193</v>
      </c>
      <c r="AK250">
        <v>5887</v>
      </c>
      <c r="AL250">
        <v>8912</v>
      </c>
      <c r="AM250">
        <v>1427</v>
      </c>
      <c r="AN250">
        <v>11281</v>
      </c>
      <c r="AO250">
        <v>4460</v>
      </c>
      <c r="AP250">
        <v>290086</v>
      </c>
      <c r="AQ250">
        <v>36028</v>
      </c>
      <c r="AR250">
        <v>281925</v>
      </c>
      <c r="AS250">
        <v>28599</v>
      </c>
      <c r="AT250">
        <v>80647</v>
      </c>
      <c r="AU250">
        <v>6283</v>
      </c>
      <c r="AV250">
        <v>491364</v>
      </c>
      <c r="AW250">
        <v>58344</v>
      </c>
      <c r="AX250">
        <v>21863</v>
      </c>
      <c r="AY250">
        <v>5865</v>
      </c>
      <c r="AZ250">
        <v>105121</v>
      </c>
      <c r="BA250">
        <v>15942</v>
      </c>
      <c r="BB250">
        <v>138772</v>
      </c>
      <c r="BC250">
        <v>14777</v>
      </c>
      <c r="BD250">
        <v>119142</v>
      </c>
      <c r="BE250">
        <v>5812</v>
      </c>
      <c r="BF250">
        <v>60039</v>
      </c>
      <c r="BG250">
        <v>11388</v>
      </c>
      <c r="BH250">
        <v>268027</v>
      </c>
      <c r="BI250">
        <v>40201</v>
      </c>
      <c r="BJ250">
        <v>258940</v>
      </c>
      <c r="BK250">
        <v>36214</v>
      </c>
      <c r="BL250">
        <v>9087</v>
      </c>
      <c r="BM250">
        <v>3987</v>
      </c>
      <c r="BN250">
        <v>189349</v>
      </c>
      <c r="BO250">
        <v>22592</v>
      </c>
      <c r="BP250">
        <v>88957</v>
      </c>
      <c r="BQ250">
        <v>18855</v>
      </c>
      <c r="BR250">
        <v>49760</v>
      </c>
      <c r="BS250">
        <v>10142</v>
      </c>
      <c r="BT250">
        <v>138660</v>
      </c>
      <c r="BU250">
        <v>12651</v>
      </c>
      <c r="BV250">
        <v>328066</v>
      </c>
      <c r="BW250">
        <v>51589</v>
      </c>
      <c r="BX250">
        <v>105285</v>
      </c>
      <c r="BY250">
        <v>387</v>
      </c>
      <c r="BZ250">
        <v>38224</v>
      </c>
      <c r="CA250">
        <v>3781</v>
      </c>
      <c r="CB250">
        <v>100436</v>
      </c>
      <c r="CC250">
        <v>8870</v>
      </c>
      <c r="CD250">
        <v>48453</v>
      </c>
      <c r="CE250">
        <v>9580</v>
      </c>
      <c r="CF250">
        <v>65361</v>
      </c>
      <c r="CG250">
        <v>13580</v>
      </c>
      <c r="CH250">
        <v>76780</v>
      </c>
      <c r="CI250">
        <v>11686</v>
      </c>
      <c r="CJ250">
        <v>64365</v>
      </c>
      <c r="CK250">
        <v>8713</v>
      </c>
      <c r="CL250">
        <v>73107</v>
      </c>
      <c r="CM250">
        <v>8030</v>
      </c>
      <c r="CN250">
        <v>105285</v>
      </c>
      <c r="CO250">
        <v>387</v>
      </c>
      <c r="CP250">
        <v>64627</v>
      </c>
      <c r="CQ250">
        <v>507384</v>
      </c>
      <c r="CR250">
        <v>411493</v>
      </c>
      <c r="CS250">
        <v>173904</v>
      </c>
      <c r="CT250">
        <v>513363</v>
      </c>
      <c r="CU250">
        <v>37751</v>
      </c>
      <c r="CV250">
        <v>11085</v>
      </c>
      <c r="CW250">
        <v>26551</v>
      </c>
      <c r="CX250">
        <v>9185</v>
      </c>
      <c r="CY250">
        <v>5889</v>
      </c>
      <c r="CZ250">
        <v>801</v>
      </c>
      <c r="DA250">
        <v>3350</v>
      </c>
      <c r="DB250">
        <v>1026</v>
      </c>
      <c r="DC250">
        <v>1961</v>
      </c>
      <c r="DD250">
        <v>73</v>
      </c>
      <c r="DE250">
        <v>26325</v>
      </c>
      <c r="DF250">
        <v>24547</v>
      </c>
      <c r="DG250">
        <v>13028</v>
      </c>
      <c r="DH250">
        <v>4638</v>
      </c>
      <c r="DI250">
        <v>31298</v>
      </c>
      <c r="DJ250">
        <v>17877</v>
      </c>
      <c r="DK250">
        <v>4592</v>
      </c>
      <c r="DL250">
        <v>13682</v>
      </c>
      <c r="DM250">
        <v>22452</v>
      </c>
      <c r="DN250">
        <v>70629</v>
      </c>
      <c r="DO250">
        <v>25921</v>
      </c>
      <c r="DP250">
        <v>14529</v>
      </c>
      <c r="DQ250">
        <v>19195</v>
      </c>
      <c r="DR250">
        <v>8438</v>
      </c>
      <c r="DS250">
        <v>3695</v>
      </c>
      <c r="DT250">
        <v>12553</v>
      </c>
      <c r="DU250">
        <v>243318</v>
      </c>
      <c r="DV250">
        <v>120361</v>
      </c>
      <c r="DW250">
        <v>46035</v>
      </c>
      <c r="DX250">
        <v>16390</v>
      </c>
      <c r="DY250">
        <v>5223</v>
      </c>
      <c r="DZ250">
        <v>50142</v>
      </c>
      <c r="EA250">
        <v>3168</v>
      </c>
      <c r="EB250">
        <v>38425</v>
      </c>
      <c r="EC250">
        <v>56425</v>
      </c>
      <c r="ED250">
        <v>8944</v>
      </c>
      <c r="EE250">
        <v>38077</v>
      </c>
      <c r="EF250">
        <v>68158</v>
      </c>
      <c r="EG250">
        <v>490808</v>
      </c>
      <c r="EH250">
        <v>573918</v>
      </c>
      <c r="EI250">
        <v>426993</v>
      </c>
      <c r="EJ250">
        <v>141748</v>
      </c>
      <c r="EK250">
        <v>11528</v>
      </c>
      <c r="EL250">
        <v>8548</v>
      </c>
      <c r="EM250">
        <v>8055</v>
      </c>
      <c r="EN250">
        <v>7086</v>
      </c>
      <c r="EO250">
        <v>5727</v>
      </c>
      <c r="EP250">
        <v>20915</v>
      </c>
      <c r="EQ250">
        <v>217612</v>
      </c>
      <c r="ER250">
        <v>243318</v>
      </c>
      <c r="ES250">
        <v>9923</v>
      </c>
      <c r="ET250">
        <v>67172</v>
      </c>
      <c r="EU250">
        <v>84386</v>
      </c>
      <c r="EV250">
        <v>48723</v>
      </c>
      <c r="EW250">
        <v>166223</v>
      </c>
      <c r="EX250">
        <v>243318</v>
      </c>
    </row>
    <row r="251" spans="1:154" x14ac:dyDescent="0.2">
      <c r="A251" t="s">
        <v>588</v>
      </c>
      <c r="B251" t="s">
        <v>539</v>
      </c>
      <c r="H251">
        <v>3207092</v>
      </c>
      <c r="I251">
        <v>183480</v>
      </c>
      <c r="J251">
        <v>1723653</v>
      </c>
      <c r="K251">
        <v>102089</v>
      </c>
      <c r="L251">
        <v>1298936</v>
      </c>
      <c r="M251">
        <v>71035</v>
      </c>
      <c r="N251">
        <v>1187254</v>
      </c>
      <c r="O251">
        <v>70934</v>
      </c>
      <c r="P251">
        <v>291631</v>
      </c>
      <c r="Q251">
        <v>10246</v>
      </c>
      <c r="R251">
        <v>845422</v>
      </c>
      <c r="S251">
        <v>41641</v>
      </c>
      <c r="T251">
        <v>189640</v>
      </c>
      <c r="U251">
        <v>13717</v>
      </c>
      <c r="V251">
        <v>6718</v>
      </c>
      <c r="W251">
        <v>329</v>
      </c>
      <c r="X251">
        <v>5658</v>
      </c>
      <c r="Y251">
        <v>924</v>
      </c>
      <c r="Z251">
        <v>984480</v>
      </c>
      <c r="AA251">
        <v>63051</v>
      </c>
      <c r="AB251">
        <v>1175018</v>
      </c>
      <c r="AC251">
        <v>63818</v>
      </c>
      <c r="AD251">
        <v>3174262</v>
      </c>
      <c r="AE251">
        <v>179869</v>
      </c>
      <c r="AF251">
        <v>19817</v>
      </c>
      <c r="AG251">
        <v>1972</v>
      </c>
      <c r="AH251">
        <v>3120697</v>
      </c>
      <c r="AI251">
        <v>166379</v>
      </c>
      <c r="AJ251">
        <v>86395</v>
      </c>
      <c r="AK251">
        <v>17101</v>
      </c>
      <c r="AL251">
        <v>44960</v>
      </c>
      <c r="AM251">
        <v>3162</v>
      </c>
      <c r="AN251">
        <v>41435</v>
      </c>
      <c r="AO251">
        <v>13939</v>
      </c>
      <c r="AP251">
        <v>1510296</v>
      </c>
      <c r="AQ251">
        <v>115655</v>
      </c>
      <c r="AR251">
        <v>1696796</v>
      </c>
      <c r="AS251">
        <v>67825</v>
      </c>
      <c r="AT251">
        <v>735603</v>
      </c>
      <c r="AU251">
        <v>19781</v>
      </c>
      <c r="AV251">
        <v>2471489</v>
      </c>
      <c r="AW251">
        <v>163699</v>
      </c>
      <c r="AX251">
        <v>446777</v>
      </c>
      <c r="AY251">
        <v>23472</v>
      </c>
      <c r="AZ251">
        <v>649191</v>
      </c>
      <c r="BA251">
        <v>47541</v>
      </c>
      <c r="BB251">
        <v>553257</v>
      </c>
      <c r="BC251">
        <v>41155</v>
      </c>
      <c r="BD251">
        <v>698309</v>
      </c>
      <c r="BE251">
        <v>35015</v>
      </c>
      <c r="BF251">
        <v>677796</v>
      </c>
      <c r="BG251">
        <v>44429</v>
      </c>
      <c r="BH251">
        <v>1221178</v>
      </c>
      <c r="BI251">
        <v>118759</v>
      </c>
      <c r="BJ251">
        <v>1090806</v>
      </c>
      <c r="BK251">
        <v>102367</v>
      </c>
      <c r="BL251">
        <v>130372</v>
      </c>
      <c r="BM251">
        <v>16392</v>
      </c>
      <c r="BN251">
        <v>750958</v>
      </c>
      <c r="BO251">
        <v>64328</v>
      </c>
      <c r="BP251">
        <v>426369</v>
      </c>
      <c r="BQ251">
        <v>51016</v>
      </c>
      <c r="BR251">
        <v>721647</v>
      </c>
      <c r="BS251">
        <v>47844</v>
      </c>
      <c r="BT251">
        <v>561102</v>
      </c>
      <c r="BU251">
        <v>14338</v>
      </c>
      <c r="BV251">
        <v>1898974</v>
      </c>
      <c r="BW251">
        <v>163188</v>
      </c>
      <c r="BX251">
        <v>747016</v>
      </c>
      <c r="BY251">
        <v>5954</v>
      </c>
      <c r="BZ251">
        <v>126554</v>
      </c>
      <c r="CA251">
        <v>3076</v>
      </c>
      <c r="CB251">
        <v>434548</v>
      </c>
      <c r="CC251">
        <v>11262</v>
      </c>
      <c r="CD251">
        <v>298456</v>
      </c>
      <c r="CE251">
        <v>21959</v>
      </c>
      <c r="CF251">
        <v>377657</v>
      </c>
      <c r="CG251">
        <v>45940</v>
      </c>
      <c r="CH251">
        <v>379301</v>
      </c>
      <c r="CI251">
        <v>33991</v>
      </c>
      <c r="CJ251">
        <v>407749</v>
      </c>
      <c r="CK251">
        <v>31847</v>
      </c>
      <c r="CL251">
        <v>435811</v>
      </c>
      <c r="CM251">
        <v>29451</v>
      </c>
      <c r="CN251">
        <v>747016</v>
      </c>
      <c r="CO251">
        <v>5954</v>
      </c>
      <c r="CP251">
        <v>183480</v>
      </c>
      <c r="CQ251">
        <v>3023612</v>
      </c>
      <c r="CR251">
        <v>1239334</v>
      </c>
      <c r="CS251">
        <v>1998467</v>
      </c>
      <c r="CT251">
        <v>141844</v>
      </c>
      <c r="CU251">
        <v>2990946</v>
      </c>
      <c r="CV251">
        <v>2347866</v>
      </c>
      <c r="CW251">
        <v>2986236</v>
      </c>
      <c r="CX251">
        <v>2346102</v>
      </c>
      <c r="CY251">
        <v>2949</v>
      </c>
      <c r="CZ251">
        <v>1021</v>
      </c>
      <c r="DA251">
        <v>1148</v>
      </c>
      <c r="DB251">
        <v>592</v>
      </c>
      <c r="DC251">
        <v>613</v>
      </c>
      <c r="DD251">
        <v>151</v>
      </c>
      <c r="DE251">
        <v>15015</v>
      </c>
      <c r="DF251">
        <v>74984</v>
      </c>
      <c r="DG251">
        <v>104111</v>
      </c>
      <c r="DH251">
        <v>31064</v>
      </c>
      <c r="DI251">
        <v>149093</v>
      </c>
      <c r="DJ251">
        <v>45064</v>
      </c>
      <c r="DK251">
        <v>18307</v>
      </c>
      <c r="DL251">
        <v>65478</v>
      </c>
      <c r="DM251">
        <v>129350</v>
      </c>
      <c r="DN251">
        <v>244856</v>
      </c>
      <c r="DO251">
        <v>109173</v>
      </c>
      <c r="DP251">
        <v>72864</v>
      </c>
      <c r="DQ251">
        <v>91472</v>
      </c>
      <c r="DR251">
        <v>5601</v>
      </c>
      <c r="DS251">
        <v>46274</v>
      </c>
      <c r="DT251">
        <v>611411</v>
      </c>
      <c r="DX251">
        <v>137824</v>
      </c>
      <c r="DY251">
        <v>59311</v>
      </c>
      <c r="EB251">
        <v>171196</v>
      </c>
      <c r="EE251">
        <v>234525</v>
      </c>
      <c r="EF251">
        <v>309777</v>
      </c>
      <c r="EI251">
        <v>2225651</v>
      </c>
      <c r="EJ251">
        <v>971383</v>
      </c>
      <c r="EK251">
        <v>33216</v>
      </c>
      <c r="EL251">
        <v>28220</v>
      </c>
      <c r="EM251">
        <v>28025</v>
      </c>
      <c r="EN251">
        <v>29163</v>
      </c>
      <c r="EO251">
        <v>20444</v>
      </c>
      <c r="EP251">
        <v>101818</v>
      </c>
      <c r="EQ251">
        <v>1039859</v>
      </c>
      <c r="ER251">
        <v>1290866</v>
      </c>
      <c r="ES251">
        <v>167247</v>
      </c>
      <c r="ET251">
        <v>521651</v>
      </c>
      <c r="EU251">
        <v>401849</v>
      </c>
      <c r="EV251">
        <v>142104</v>
      </c>
      <c r="EW251">
        <v>601968</v>
      </c>
    </row>
    <row r="252" spans="1:154" x14ac:dyDescent="0.2">
      <c r="A252">
        <v>20601</v>
      </c>
      <c r="B252" t="s">
        <v>589</v>
      </c>
      <c r="C252" t="s">
        <v>590</v>
      </c>
      <c r="D252" t="s">
        <v>345</v>
      </c>
      <c r="H252">
        <v>26574</v>
      </c>
      <c r="I252">
        <v>1207</v>
      </c>
      <c r="J252">
        <v>2432</v>
      </c>
      <c r="K252">
        <v>208</v>
      </c>
      <c r="L252">
        <v>1738</v>
      </c>
      <c r="M252">
        <v>176</v>
      </c>
      <c r="N252">
        <v>8986</v>
      </c>
      <c r="O252">
        <v>305</v>
      </c>
      <c r="P252">
        <v>15096</v>
      </c>
      <c r="Q252">
        <v>694</v>
      </c>
      <c r="R252">
        <v>6176</v>
      </c>
      <c r="S252">
        <v>296</v>
      </c>
      <c r="T252">
        <v>15421</v>
      </c>
      <c r="U252">
        <v>619</v>
      </c>
      <c r="V252">
        <v>269</v>
      </c>
      <c r="W252">
        <v>0</v>
      </c>
      <c r="X252">
        <v>1176</v>
      </c>
      <c r="Y252">
        <v>15</v>
      </c>
      <c r="Z252">
        <v>685</v>
      </c>
      <c r="AA252">
        <v>181</v>
      </c>
      <c r="AB252">
        <v>2831</v>
      </c>
      <c r="AC252">
        <v>96</v>
      </c>
      <c r="AD252">
        <v>1792</v>
      </c>
      <c r="AE252">
        <v>305</v>
      </c>
      <c r="AF252">
        <v>5921</v>
      </c>
      <c r="AG252">
        <v>231</v>
      </c>
      <c r="AH252">
        <v>23961</v>
      </c>
      <c r="AI252">
        <v>974</v>
      </c>
      <c r="AJ252">
        <v>2613</v>
      </c>
      <c r="AK252">
        <v>233</v>
      </c>
      <c r="AL252">
        <v>1742</v>
      </c>
      <c r="AM252">
        <v>66</v>
      </c>
      <c r="AN252">
        <v>871</v>
      </c>
      <c r="AO252">
        <v>167</v>
      </c>
      <c r="AP252">
        <v>12149</v>
      </c>
      <c r="AQ252">
        <v>723</v>
      </c>
      <c r="AR252">
        <v>14425</v>
      </c>
      <c r="AS252">
        <v>484</v>
      </c>
      <c r="AT252">
        <v>2922</v>
      </c>
      <c r="AU252">
        <v>175</v>
      </c>
      <c r="AV252">
        <v>23652</v>
      </c>
      <c r="AW252">
        <v>1032</v>
      </c>
      <c r="AX252">
        <v>877</v>
      </c>
      <c r="AY252">
        <v>28</v>
      </c>
      <c r="AZ252">
        <v>5268</v>
      </c>
      <c r="BA252">
        <v>510</v>
      </c>
      <c r="BB252">
        <v>5802</v>
      </c>
      <c r="BC252">
        <v>279</v>
      </c>
      <c r="BD252">
        <v>5994</v>
      </c>
      <c r="BE252">
        <v>112</v>
      </c>
      <c r="BF252">
        <v>2414</v>
      </c>
      <c r="BG252">
        <v>285</v>
      </c>
      <c r="BH252">
        <v>13814</v>
      </c>
      <c r="BI252">
        <v>815</v>
      </c>
      <c r="BJ252">
        <v>13143</v>
      </c>
      <c r="BK252">
        <v>761</v>
      </c>
      <c r="BL252">
        <v>671</v>
      </c>
      <c r="BM252">
        <v>54</v>
      </c>
      <c r="BN252">
        <v>10771</v>
      </c>
      <c r="BO252">
        <v>543</v>
      </c>
      <c r="BP252">
        <v>3136</v>
      </c>
      <c r="BQ252">
        <v>384</v>
      </c>
      <c r="BR252">
        <v>2321</v>
      </c>
      <c r="BS252">
        <v>173</v>
      </c>
      <c r="BT252">
        <v>6761</v>
      </c>
      <c r="BU252">
        <v>107</v>
      </c>
      <c r="BV252">
        <v>16228</v>
      </c>
      <c r="BW252">
        <v>1100</v>
      </c>
      <c r="BX252">
        <v>3585</v>
      </c>
      <c r="BY252">
        <v>0</v>
      </c>
      <c r="BZ252">
        <v>2165</v>
      </c>
      <c r="CA252">
        <v>0</v>
      </c>
      <c r="CB252">
        <v>4596</v>
      </c>
      <c r="CC252">
        <v>107</v>
      </c>
      <c r="CD252">
        <v>1872</v>
      </c>
      <c r="CE252">
        <v>171</v>
      </c>
      <c r="CF252">
        <v>3771</v>
      </c>
      <c r="CG252">
        <v>309</v>
      </c>
      <c r="CH252">
        <v>3274</v>
      </c>
      <c r="CI252">
        <v>243</v>
      </c>
      <c r="CJ252">
        <v>3603</v>
      </c>
      <c r="CK252">
        <v>270</v>
      </c>
      <c r="CL252">
        <v>3708</v>
      </c>
      <c r="CM252">
        <v>107</v>
      </c>
      <c r="CN252">
        <v>3585</v>
      </c>
      <c r="CO252">
        <v>0</v>
      </c>
      <c r="CP252">
        <v>1207</v>
      </c>
      <c r="CQ252">
        <v>25367</v>
      </c>
      <c r="CR252">
        <v>21932</v>
      </c>
      <c r="CS252">
        <v>7370</v>
      </c>
      <c r="CT252">
        <v>22220</v>
      </c>
      <c r="CU252">
        <v>2984</v>
      </c>
      <c r="CV252">
        <v>822</v>
      </c>
      <c r="CW252">
        <v>1183</v>
      </c>
      <c r="CX252">
        <v>241</v>
      </c>
      <c r="CY252">
        <v>683</v>
      </c>
      <c r="CZ252">
        <v>151</v>
      </c>
      <c r="DA252">
        <v>880</v>
      </c>
      <c r="DB252">
        <v>420</v>
      </c>
      <c r="DC252">
        <v>238</v>
      </c>
      <c r="DD252">
        <v>10</v>
      </c>
      <c r="DE252">
        <v>21</v>
      </c>
      <c r="DF252">
        <v>648</v>
      </c>
      <c r="DG252">
        <v>385</v>
      </c>
      <c r="DH252">
        <v>237</v>
      </c>
      <c r="DI252">
        <v>1548</v>
      </c>
      <c r="DJ252">
        <v>1257</v>
      </c>
      <c r="DK252">
        <v>102</v>
      </c>
      <c r="DL252">
        <v>571</v>
      </c>
      <c r="DM252">
        <v>2085</v>
      </c>
      <c r="DN252">
        <v>2861</v>
      </c>
      <c r="DO252">
        <v>1122</v>
      </c>
      <c r="DP252">
        <v>897</v>
      </c>
      <c r="DQ252">
        <v>2509</v>
      </c>
      <c r="DR252">
        <v>264</v>
      </c>
      <c r="DS252">
        <v>246</v>
      </c>
      <c r="DT252">
        <v>755</v>
      </c>
      <c r="DU252">
        <v>10069</v>
      </c>
      <c r="DV252">
        <v>5150</v>
      </c>
      <c r="DW252">
        <v>2276</v>
      </c>
      <c r="DX252">
        <v>543</v>
      </c>
      <c r="DY252">
        <v>149</v>
      </c>
      <c r="DZ252">
        <v>1502</v>
      </c>
      <c r="EA252">
        <v>119</v>
      </c>
      <c r="EB252">
        <v>955</v>
      </c>
      <c r="EC252">
        <v>2874</v>
      </c>
      <c r="ED252">
        <v>861</v>
      </c>
      <c r="EE252">
        <v>1287</v>
      </c>
      <c r="EF252">
        <v>3778</v>
      </c>
      <c r="EI252">
        <v>21545</v>
      </c>
      <c r="EJ252">
        <v>5360</v>
      </c>
      <c r="EK252">
        <v>39</v>
      </c>
      <c r="EL252">
        <v>300</v>
      </c>
      <c r="EM252">
        <v>227</v>
      </c>
      <c r="EN252">
        <v>677</v>
      </c>
      <c r="EO252">
        <v>28</v>
      </c>
      <c r="EP252">
        <v>597</v>
      </c>
      <c r="EQ252">
        <v>9656</v>
      </c>
      <c r="ER252">
        <v>10069</v>
      </c>
      <c r="ES252">
        <v>300</v>
      </c>
      <c r="ET252">
        <v>2893</v>
      </c>
      <c r="EU252">
        <v>4595</v>
      </c>
      <c r="EV252">
        <v>1362</v>
      </c>
      <c r="EW252">
        <v>6876</v>
      </c>
      <c r="EX252">
        <v>10069</v>
      </c>
    </row>
    <row r="253" spans="1:154" x14ac:dyDescent="0.2">
      <c r="A253">
        <v>20602</v>
      </c>
      <c r="B253" t="s">
        <v>589</v>
      </c>
      <c r="C253" t="s">
        <v>590</v>
      </c>
      <c r="D253" t="s">
        <v>345</v>
      </c>
      <c r="H253">
        <v>27806</v>
      </c>
      <c r="I253">
        <v>1569</v>
      </c>
      <c r="J253">
        <v>4028</v>
      </c>
      <c r="K253">
        <v>276</v>
      </c>
      <c r="L253">
        <v>3262</v>
      </c>
      <c r="M253">
        <v>256</v>
      </c>
      <c r="N253">
        <v>10211</v>
      </c>
      <c r="O253">
        <v>795</v>
      </c>
      <c r="P253">
        <v>13547</v>
      </c>
      <c r="Q253">
        <v>498</v>
      </c>
      <c r="R253">
        <v>5871</v>
      </c>
      <c r="S253">
        <v>214</v>
      </c>
      <c r="T253">
        <v>16944</v>
      </c>
      <c r="U253">
        <v>591</v>
      </c>
      <c r="V253">
        <v>219</v>
      </c>
      <c r="W253">
        <v>80</v>
      </c>
      <c r="X253">
        <v>347</v>
      </c>
      <c r="Y253">
        <v>0</v>
      </c>
      <c r="Z253">
        <v>897</v>
      </c>
      <c r="AA253">
        <v>339</v>
      </c>
      <c r="AB253">
        <v>3528</v>
      </c>
      <c r="AC253">
        <v>345</v>
      </c>
      <c r="AD253">
        <v>2865</v>
      </c>
      <c r="AE253">
        <v>652</v>
      </c>
      <c r="AF253">
        <v>5400</v>
      </c>
      <c r="AG253">
        <v>214</v>
      </c>
      <c r="AH253">
        <v>24585</v>
      </c>
      <c r="AI253">
        <v>955</v>
      </c>
      <c r="AJ253">
        <v>3221</v>
      </c>
      <c r="AK253">
        <v>614</v>
      </c>
      <c r="AL253">
        <v>1552</v>
      </c>
      <c r="AM253">
        <v>221</v>
      </c>
      <c r="AN253">
        <v>1669</v>
      </c>
      <c r="AO253">
        <v>393</v>
      </c>
      <c r="AP253">
        <v>13196</v>
      </c>
      <c r="AQ253">
        <v>797</v>
      </c>
      <c r="AR253">
        <v>14610</v>
      </c>
      <c r="AS253">
        <v>772</v>
      </c>
      <c r="AT253">
        <v>3502</v>
      </c>
      <c r="AU253">
        <v>159</v>
      </c>
      <c r="AV253">
        <v>24304</v>
      </c>
      <c r="AW253">
        <v>1410</v>
      </c>
      <c r="AX253">
        <v>1068</v>
      </c>
      <c r="AY253">
        <v>136</v>
      </c>
      <c r="AZ253">
        <v>5605</v>
      </c>
      <c r="BA253">
        <v>360</v>
      </c>
      <c r="BB253">
        <v>5894</v>
      </c>
      <c r="BC253">
        <v>287</v>
      </c>
      <c r="BD253">
        <v>5320</v>
      </c>
      <c r="BE253">
        <v>178</v>
      </c>
      <c r="BF253">
        <v>2852</v>
      </c>
      <c r="BG253">
        <v>140</v>
      </c>
      <c r="BH253">
        <v>14328</v>
      </c>
      <c r="BI253">
        <v>1033</v>
      </c>
      <c r="BJ253">
        <v>13534</v>
      </c>
      <c r="BK253">
        <v>912</v>
      </c>
      <c r="BL253">
        <v>794</v>
      </c>
      <c r="BM253">
        <v>121</v>
      </c>
      <c r="BN253">
        <v>10831</v>
      </c>
      <c r="BO253">
        <v>663</v>
      </c>
      <c r="BP253">
        <v>3525</v>
      </c>
      <c r="BQ253">
        <v>382</v>
      </c>
      <c r="BR253">
        <v>2824</v>
      </c>
      <c r="BS253">
        <v>128</v>
      </c>
      <c r="BT253">
        <v>7552</v>
      </c>
      <c r="BU253">
        <v>396</v>
      </c>
      <c r="BV253">
        <v>17180</v>
      </c>
      <c r="BW253">
        <v>1173</v>
      </c>
      <c r="BX253">
        <v>3074</v>
      </c>
      <c r="BY253">
        <v>0</v>
      </c>
      <c r="BZ253">
        <v>1915</v>
      </c>
      <c r="CA253">
        <v>137</v>
      </c>
      <c r="CB253">
        <v>5637</v>
      </c>
      <c r="CC253">
        <v>259</v>
      </c>
      <c r="CD253">
        <v>2367</v>
      </c>
      <c r="CE253">
        <v>212</v>
      </c>
      <c r="CF253">
        <v>4115</v>
      </c>
      <c r="CG253">
        <v>446</v>
      </c>
      <c r="CH253">
        <v>3963</v>
      </c>
      <c r="CI253">
        <v>305</v>
      </c>
      <c r="CJ253">
        <v>3132</v>
      </c>
      <c r="CK253">
        <v>91</v>
      </c>
      <c r="CL253">
        <v>3603</v>
      </c>
      <c r="CM253">
        <v>119</v>
      </c>
      <c r="CN253">
        <v>3074</v>
      </c>
      <c r="CO253">
        <v>0</v>
      </c>
      <c r="CP253">
        <v>1569</v>
      </c>
      <c r="CQ253">
        <v>26237</v>
      </c>
      <c r="CR253">
        <v>18762</v>
      </c>
      <c r="CS253">
        <v>10883</v>
      </c>
      <c r="CT253">
        <v>23498</v>
      </c>
      <c r="CU253">
        <v>3116</v>
      </c>
      <c r="CV253">
        <v>1235</v>
      </c>
      <c r="CW253">
        <v>1913</v>
      </c>
      <c r="CX253">
        <v>1078</v>
      </c>
      <c r="CY253">
        <v>268</v>
      </c>
      <c r="CZ253">
        <v>20</v>
      </c>
      <c r="DA253">
        <v>174</v>
      </c>
      <c r="DB253">
        <v>40</v>
      </c>
      <c r="DC253">
        <v>761</v>
      </c>
      <c r="DD253">
        <v>97</v>
      </c>
      <c r="DE253">
        <v>9</v>
      </c>
      <c r="DF253">
        <v>924</v>
      </c>
      <c r="DG253">
        <v>394</v>
      </c>
      <c r="DH253">
        <v>245</v>
      </c>
      <c r="DI253">
        <v>1616</v>
      </c>
      <c r="DJ253">
        <v>723</v>
      </c>
      <c r="DK253">
        <v>162</v>
      </c>
      <c r="DL253">
        <v>742</v>
      </c>
      <c r="DM253">
        <v>1936</v>
      </c>
      <c r="DN253">
        <v>3291</v>
      </c>
      <c r="DO253">
        <v>1069</v>
      </c>
      <c r="DP253">
        <v>559</v>
      </c>
      <c r="DQ253">
        <v>2776</v>
      </c>
      <c r="DR253">
        <v>452</v>
      </c>
      <c r="DS253">
        <v>357</v>
      </c>
      <c r="DT253">
        <v>1850</v>
      </c>
      <c r="DU253">
        <v>10046</v>
      </c>
      <c r="DV253">
        <v>4209</v>
      </c>
      <c r="DW253">
        <v>1997</v>
      </c>
      <c r="DX253">
        <v>800</v>
      </c>
      <c r="DY253">
        <v>436</v>
      </c>
      <c r="DZ253">
        <v>1443</v>
      </c>
      <c r="EA253">
        <v>105</v>
      </c>
      <c r="EB253">
        <v>1014</v>
      </c>
      <c r="EC253">
        <v>3594</v>
      </c>
      <c r="ED253">
        <v>910</v>
      </c>
      <c r="EE253">
        <v>1770</v>
      </c>
      <c r="EF253">
        <v>4069</v>
      </c>
      <c r="EI253">
        <v>20561</v>
      </c>
      <c r="EJ253">
        <v>7564</v>
      </c>
      <c r="EK253">
        <v>149</v>
      </c>
      <c r="EL253">
        <v>227</v>
      </c>
      <c r="EM253">
        <v>858</v>
      </c>
      <c r="EN253">
        <v>389</v>
      </c>
      <c r="EO253">
        <v>272</v>
      </c>
      <c r="EP253">
        <v>1334</v>
      </c>
      <c r="EQ253">
        <v>9385</v>
      </c>
      <c r="ER253">
        <v>10046</v>
      </c>
      <c r="ES253">
        <v>445</v>
      </c>
      <c r="ET253">
        <v>2947</v>
      </c>
      <c r="EU253">
        <v>4154</v>
      </c>
      <c r="EV253">
        <v>1532</v>
      </c>
      <c r="EW253">
        <v>6654</v>
      </c>
      <c r="EX253">
        <v>10046</v>
      </c>
    </row>
    <row r="254" spans="1:154" x14ac:dyDescent="0.2">
      <c r="A254">
        <v>20603</v>
      </c>
      <c r="B254" t="s">
        <v>589</v>
      </c>
      <c r="C254" t="s">
        <v>590</v>
      </c>
      <c r="D254" t="s">
        <v>345</v>
      </c>
      <c r="H254">
        <v>31457</v>
      </c>
      <c r="I254">
        <v>1110</v>
      </c>
      <c r="J254">
        <v>2847</v>
      </c>
      <c r="K254">
        <v>129</v>
      </c>
      <c r="L254">
        <v>1390</v>
      </c>
      <c r="M254">
        <v>120</v>
      </c>
      <c r="N254">
        <v>7606</v>
      </c>
      <c r="O254">
        <v>380</v>
      </c>
      <c r="P254">
        <v>20971</v>
      </c>
      <c r="Q254">
        <v>601</v>
      </c>
      <c r="R254">
        <v>5294</v>
      </c>
      <c r="S254">
        <v>52</v>
      </c>
      <c r="T254">
        <v>19757</v>
      </c>
      <c r="U254">
        <v>843</v>
      </c>
      <c r="V254">
        <v>81</v>
      </c>
      <c r="W254">
        <v>0</v>
      </c>
      <c r="X254">
        <v>2214</v>
      </c>
      <c r="Y254">
        <v>128</v>
      </c>
      <c r="Z254">
        <v>490</v>
      </c>
      <c r="AA254">
        <v>0</v>
      </c>
      <c r="AB254">
        <v>3621</v>
      </c>
      <c r="AC254">
        <v>87</v>
      </c>
      <c r="AD254">
        <v>2976</v>
      </c>
      <c r="AE254">
        <v>68</v>
      </c>
      <c r="AF254">
        <v>4889</v>
      </c>
      <c r="AG254">
        <v>52</v>
      </c>
      <c r="AH254">
        <v>27938</v>
      </c>
      <c r="AI254">
        <v>986</v>
      </c>
      <c r="AJ254">
        <v>3519</v>
      </c>
      <c r="AK254">
        <v>124</v>
      </c>
      <c r="AL254">
        <v>2245</v>
      </c>
      <c r="AM254">
        <v>76</v>
      </c>
      <c r="AN254">
        <v>1274</v>
      </c>
      <c r="AO254">
        <v>48</v>
      </c>
      <c r="AP254">
        <v>14752</v>
      </c>
      <c r="AQ254">
        <v>665</v>
      </c>
      <c r="AR254">
        <v>16705</v>
      </c>
      <c r="AS254">
        <v>445</v>
      </c>
      <c r="AT254">
        <v>2278</v>
      </c>
      <c r="AU254">
        <v>95</v>
      </c>
      <c r="AV254">
        <v>29179</v>
      </c>
      <c r="AW254">
        <v>1015</v>
      </c>
      <c r="AX254">
        <v>760</v>
      </c>
      <c r="AY254">
        <v>68</v>
      </c>
      <c r="AZ254">
        <v>4796</v>
      </c>
      <c r="BA254">
        <v>261</v>
      </c>
      <c r="BB254">
        <v>6778</v>
      </c>
      <c r="BC254">
        <v>245</v>
      </c>
      <c r="BD254">
        <v>8264</v>
      </c>
      <c r="BE254">
        <v>239</v>
      </c>
      <c r="BF254">
        <v>2776</v>
      </c>
      <c r="BG254">
        <v>136</v>
      </c>
      <c r="BH254">
        <v>17175</v>
      </c>
      <c r="BI254">
        <v>804</v>
      </c>
      <c r="BJ254">
        <v>16317</v>
      </c>
      <c r="BK254">
        <v>654</v>
      </c>
      <c r="BL254">
        <v>858</v>
      </c>
      <c r="BM254">
        <v>150</v>
      </c>
      <c r="BN254">
        <v>13698</v>
      </c>
      <c r="BO254">
        <v>514</v>
      </c>
      <c r="BP254">
        <v>3337</v>
      </c>
      <c r="BQ254">
        <v>220</v>
      </c>
      <c r="BR254">
        <v>2916</v>
      </c>
      <c r="BS254">
        <v>206</v>
      </c>
      <c r="BT254">
        <v>8579</v>
      </c>
      <c r="BU254">
        <v>159</v>
      </c>
      <c r="BV254">
        <v>19951</v>
      </c>
      <c r="BW254">
        <v>940</v>
      </c>
      <c r="BX254">
        <v>2927</v>
      </c>
      <c r="BY254">
        <v>11</v>
      </c>
      <c r="BZ254">
        <v>1857</v>
      </c>
      <c r="CA254">
        <v>81</v>
      </c>
      <c r="CB254">
        <v>6722</v>
      </c>
      <c r="CC254">
        <v>78</v>
      </c>
      <c r="CD254">
        <v>2280</v>
      </c>
      <c r="CE254">
        <v>138</v>
      </c>
      <c r="CF254">
        <v>3262</v>
      </c>
      <c r="CG254">
        <v>214</v>
      </c>
      <c r="CH254">
        <v>4740</v>
      </c>
      <c r="CI254">
        <v>160</v>
      </c>
      <c r="CJ254">
        <v>5199</v>
      </c>
      <c r="CK254">
        <v>359</v>
      </c>
      <c r="CL254">
        <v>4470</v>
      </c>
      <c r="CM254">
        <v>69</v>
      </c>
      <c r="CN254">
        <v>2927</v>
      </c>
      <c r="CO254">
        <v>11</v>
      </c>
      <c r="CP254">
        <v>1110</v>
      </c>
      <c r="CQ254">
        <v>30347</v>
      </c>
      <c r="CR254">
        <v>27662</v>
      </c>
      <c r="CS254">
        <v>8101</v>
      </c>
      <c r="CT254">
        <v>26477</v>
      </c>
      <c r="CU254">
        <v>3901</v>
      </c>
      <c r="CV254">
        <v>947</v>
      </c>
      <c r="CW254">
        <v>1136</v>
      </c>
      <c r="CX254">
        <v>222</v>
      </c>
      <c r="CY254">
        <v>1105</v>
      </c>
      <c r="CZ254">
        <v>480</v>
      </c>
      <c r="DA254">
        <v>1104</v>
      </c>
      <c r="DB254">
        <v>219</v>
      </c>
      <c r="DC254">
        <v>556</v>
      </c>
      <c r="DD254">
        <v>26</v>
      </c>
      <c r="DE254">
        <v>6</v>
      </c>
      <c r="DF254">
        <v>610</v>
      </c>
      <c r="DG254">
        <v>381</v>
      </c>
      <c r="DH254">
        <v>177</v>
      </c>
      <c r="DI254">
        <v>1327</v>
      </c>
      <c r="DJ254">
        <v>1488</v>
      </c>
      <c r="DK254">
        <v>274</v>
      </c>
      <c r="DL254">
        <v>951</v>
      </c>
      <c r="DM254">
        <v>1977</v>
      </c>
      <c r="DN254">
        <v>3884</v>
      </c>
      <c r="DO254">
        <v>1439</v>
      </c>
      <c r="DP254">
        <v>764</v>
      </c>
      <c r="DQ254">
        <v>4310</v>
      </c>
      <c r="DR254">
        <v>310</v>
      </c>
      <c r="DS254">
        <v>181</v>
      </c>
      <c r="DT254">
        <v>861</v>
      </c>
      <c r="DU254">
        <v>11324</v>
      </c>
      <c r="DV254">
        <v>6143</v>
      </c>
      <c r="DW254">
        <v>2719</v>
      </c>
      <c r="DX254">
        <v>650</v>
      </c>
      <c r="DY254">
        <v>257</v>
      </c>
      <c r="DZ254">
        <v>1265</v>
      </c>
      <c r="EA254">
        <v>76</v>
      </c>
      <c r="EB254">
        <v>953</v>
      </c>
      <c r="EC254">
        <v>3266</v>
      </c>
      <c r="ED254">
        <v>750</v>
      </c>
      <c r="EE254">
        <v>1784</v>
      </c>
      <c r="EF254">
        <v>4274</v>
      </c>
      <c r="EI254">
        <v>27573</v>
      </c>
      <c r="EJ254">
        <v>4231</v>
      </c>
      <c r="EK254">
        <v>228</v>
      </c>
      <c r="EL254">
        <v>141</v>
      </c>
      <c r="EM254">
        <v>179</v>
      </c>
      <c r="EN254">
        <v>435</v>
      </c>
      <c r="EO254">
        <v>92</v>
      </c>
      <c r="EP254">
        <v>725</v>
      </c>
      <c r="EQ254">
        <v>10689</v>
      </c>
      <c r="ER254">
        <v>11324</v>
      </c>
      <c r="ES254">
        <v>357</v>
      </c>
      <c r="ET254">
        <v>2927</v>
      </c>
      <c r="EU254">
        <v>4691</v>
      </c>
      <c r="EV254">
        <v>2358</v>
      </c>
      <c r="EW254">
        <v>8040</v>
      </c>
      <c r="EX254">
        <v>11324</v>
      </c>
    </row>
    <row r="255" spans="1:154" x14ac:dyDescent="0.2">
      <c r="A255">
        <v>20613</v>
      </c>
      <c r="B255" t="s">
        <v>589</v>
      </c>
      <c r="C255" t="s">
        <v>591</v>
      </c>
      <c r="D255" t="s">
        <v>592</v>
      </c>
      <c r="H255">
        <v>17366</v>
      </c>
      <c r="I255">
        <v>730</v>
      </c>
      <c r="J255">
        <v>1660</v>
      </c>
      <c r="K255">
        <v>100</v>
      </c>
      <c r="L255">
        <v>1096</v>
      </c>
      <c r="M255">
        <v>88</v>
      </c>
      <c r="N255">
        <v>3915</v>
      </c>
      <c r="O255">
        <v>326</v>
      </c>
      <c r="P255">
        <v>11757</v>
      </c>
      <c r="Q255">
        <v>304</v>
      </c>
      <c r="R255">
        <v>3099</v>
      </c>
      <c r="S255">
        <v>48</v>
      </c>
      <c r="T255">
        <v>12071</v>
      </c>
      <c r="U255">
        <v>606</v>
      </c>
      <c r="V255">
        <v>11</v>
      </c>
      <c r="W255">
        <v>0</v>
      </c>
      <c r="X255">
        <v>262</v>
      </c>
      <c r="Y255">
        <v>0</v>
      </c>
      <c r="Z255">
        <v>548</v>
      </c>
      <c r="AA255">
        <v>0</v>
      </c>
      <c r="AB255">
        <v>1375</v>
      </c>
      <c r="AC255">
        <v>76</v>
      </c>
      <c r="AD255">
        <v>949</v>
      </c>
      <c r="AE255">
        <v>26</v>
      </c>
      <c r="AF255">
        <v>2967</v>
      </c>
      <c r="AG255">
        <v>48</v>
      </c>
      <c r="AH255">
        <v>16264</v>
      </c>
      <c r="AI255">
        <v>615</v>
      </c>
      <c r="AJ255">
        <v>1102</v>
      </c>
      <c r="AK255">
        <v>115</v>
      </c>
      <c r="AL255">
        <v>801</v>
      </c>
      <c r="AM255">
        <v>27</v>
      </c>
      <c r="AN255">
        <v>301</v>
      </c>
      <c r="AO255">
        <v>88</v>
      </c>
      <c r="AP255">
        <v>8000</v>
      </c>
      <c r="AQ255">
        <v>305</v>
      </c>
      <c r="AR255">
        <v>9366</v>
      </c>
      <c r="AS255">
        <v>425</v>
      </c>
      <c r="AT255">
        <v>2208</v>
      </c>
      <c r="AU255">
        <v>72</v>
      </c>
      <c r="AV255">
        <v>15158</v>
      </c>
      <c r="AW255">
        <v>658</v>
      </c>
      <c r="AX255">
        <v>599</v>
      </c>
      <c r="AY255">
        <v>104</v>
      </c>
      <c r="AZ255">
        <v>3414</v>
      </c>
      <c r="BA255">
        <v>331</v>
      </c>
      <c r="BB255">
        <v>4130</v>
      </c>
      <c r="BC255">
        <v>90</v>
      </c>
      <c r="BD255">
        <v>4657</v>
      </c>
      <c r="BE255">
        <v>0</v>
      </c>
      <c r="BF255">
        <v>1818</v>
      </c>
      <c r="BG255">
        <v>279</v>
      </c>
      <c r="BH255">
        <v>9302</v>
      </c>
      <c r="BI255">
        <v>251</v>
      </c>
      <c r="BJ255">
        <v>8882</v>
      </c>
      <c r="BK255">
        <v>199</v>
      </c>
      <c r="BL255">
        <v>420</v>
      </c>
      <c r="BM255">
        <v>52</v>
      </c>
      <c r="BN255">
        <v>7361</v>
      </c>
      <c r="BO255">
        <v>158</v>
      </c>
      <c r="BP255">
        <v>1898</v>
      </c>
      <c r="BQ255">
        <v>86</v>
      </c>
      <c r="BR255">
        <v>1861</v>
      </c>
      <c r="BS255">
        <v>286</v>
      </c>
      <c r="BT255">
        <v>3434</v>
      </c>
      <c r="BU255">
        <v>126</v>
      </c>
      <c r="BV255">
        <v>11120</v>
      </c>
      <c r="BW255">
        <v>530</v>
      </c>
      <c r="BX255">
        <v>2812</v>
      </c>
      <c r="BY255">
        <v>74</v>
      </c>
      <c r="BZ255">
        <v>1060</v>
      </c>
      <c r="CA255">
        <v>8</v>
      </c>
      <c r="CB255">
        <v>2374</v>
      </c>
      <c r="CC255">
        <v>118</v>
      </c>
      <c r="CD255">
        <v>1132</v>
      </c>
      <c r="CE255">
        <v>79</v>
      </c>
      <c r="CF255">
        <v>1673</v>
      </c>
      <c r="CG255">
        <v>322</v>
      </c>
      <c r="CH255">
        <v>2569</v>
      </c>
      <c r="CI255">
        <v>93</v>
      </c>
      <c r="CJ255">
        <v>2609</v>
      </c>
      <c r="CK255">
        <v>26</v>
      </c>
      <c r="CL255">
        <v>3137</v>
      </c>
      <c r="CM255">
        <v>10</v>
      </c>
      <c r="CN255">
        <v>2812</v>
      </c>
      <c r="CO255">
        <v>74</v>
      </c>
      <c r="CP255">
        <v>730</v>
      </c>
      <c r="CQ255">
        <v>16636</v>
      </c>
      <c r="CR255">
        <v>14549</v>
      </c>
      <c r="CS255">
        <v>5230</v>
      </c>
      <c r="CT255">
        <v>15670</v>
      </c>
      <c r="CU255">
        <v>1286</v>
      </c>
      <c r="CV255">
        <v>361</v>
      </c>
      <c r="CW255">
        <v>344</v>
      </c>
      <c r="CX255">
        <v>72</v>
      </c>
      <c r="CY255">
        <v>449</v>
      </c>
      <c r="CZ255">
        <v>148</v>
      </c>
      <c r="DA255">
        <v>164</v>
      </c>
      <c r="DB255">
        <v>60</v>
      </c>
      <c r="DC255">
        <v>329</v>
      </c>
      <c r="DD255">
        <v>81</v>
      </c>
      <c r="DE255">
        <v>128</v>
      </c>
      <c r="DF255">
        <v>404</v>
      </c>
      <c r="DG255">
        <v>151</v>
      </c>
      <c r="DH255">
        <v>140</v>
      </c>
      <c r="DI255">
        <v>633</v>
      </c>
      <c r="DJ255">
        <v>796</v>
      </c>
      <c r="DK255">
        <v>74</v>
      </c>
      <c r="DL255">
        <v>467</v>
      </c>
      <c r="DM255">
        <v>1654</v>
      </c>
      <c r="DN255">
        <v>1650</v>
      </c>
      <c r="DO255">
        <v>568</v>
      </c>
      <c r="DP255">
        <v>527</v>
      </c>
      <c r="DQ255">
        <v>2449</v>
      </c>
      <c r="DR255">
        <v>455</v>
      </c>
      <c r="DS255">
        <v>139</v>
      </c>
      <c r="DT255">
        <v>454</v>
      </c>
      <c r="DU255">
        <v>6179</v>
      </c>
      <c r="DV255">
        <v>3427</v>
      </c>
      <c r="DW255">
        <v>996</v>
      </c>
      <c r="DX255">
        <v>290</v>
      </c>
      <c r="DY255">
        <v>174</v>
      </c>
      <c r="DZ255">
        <v>742</v>
      </c>
      <c r="EA255">
        <v>21</v>
      </c>
      <c r="EB255">
        <v>469</v>
      </c>
      <c r="EC255">
        <v>1720</v>
      </c>
      <c r="ED255">
        <v>286</v>
      </c>
      <c r="EE255">
        <v>821</v>
      </c>
      <c r="EF255">
        <v>1794</v>
      </c>
      <c r="EI255">
        <v>16499</v>
      </c>
      <c r="EJ255">
        <v>1085</v>
      </c>
      <c r="EK255">
        <v>17</v>
      </c>
      <c r="EL255">
        <v>71</v>
      </c>
      <c r="EM255">
        <v>13</v>
      </c>
      <c r="EN255">
        <v>125</v>
      </c>
      <c r="EO255">
        <v>21</v>
      </c>
      <c r="EP255">
        <v>27</v>
      </c>
      <c r="EQ255">
        <v>5800</v>
      </c>
      <c r="ER255">
        <v>6179</v>
      </c>
      <c r="ES255">
        <v>183</v>
      </c>
      <c r="ET255">
        <v>1387</v>
      </c>
      <c r="EU255">
        <v>1936</v>
      </c>
      <c r="EV255">
        <v>1593</v>
      </c>
      <c r="EW255">
        <v>4609</v>
      </c>
      <c r="EX255">
        <v>6179</v>
      </c>
    </row>
    <row r="256" spans="1:154" x14ac:dyDescent="0.2">
      <c r="A256">
        <v>20639</v>
      </c>
      <c r="B256" t="s">
        <v>589</v>
      </c>
      <c r="C256" t="s">
        <v>593</v>
      </c>
      <c r="D256" t="s">
        <v>341</v>
      </c>
      <c r="H256">
        <v>15456</v>
      </c>
      <c r="I256">
        <v>729</v>
      </c>
      <c r="J256">
        <v>1046</v>
      </c>
      <c r="K256">
        <v>127</v>
      </c>
      <c r="L256">
        <v>704</v>
      </c>
      <c r="M256">
        <v>18</v>
      </c>
      <c r="N256">
        <v>4437</v>
      </c>
      <c r="O256">
        <v>358</v>
      </c>
      <c r="P256">
        <v>9959</v>
      </c>
      <c r="Q256">
        <v>244</v>
      </c>
      <c r="R256">
        <v>11983</v>
      </c>
      <c r="S256">
        <v>477</v>
      </c>
      <c r="T256">
        <v>1603</v>
      </c>
      <c r="U256">
        <v>124</v>
      </c>
      <c r="V256">
        <v>10</v>
      </c>
      <c r="W256">
        <v>0</v>
      </c>
      <c r="X256">
        <v>275</v>
      </c>
      <c r="Y256">
        <v>25</v>
      </c>
      <c r="Z256">
        <v>70</v>
      </c>
      <c r="AA256">
        <v>0</v>
      </c>
      <c r="AB256">
        <v>1515</v>
      </c>
      <c r="AC256">
        <v>103</v>
      </c>
      <c r="AD256">
        <v>797</v>
      </c>
      <c r="AE256">
        <v>61</v>
      </c>
      <c r="AF256">
        <v>11786</v>
      </c>
      <c r="AG256">
        <v>477</v>
      </c>
      <c r="AH256">
        <v>14966</v>
      </c>
      <c r="AI256">
        <v>704</v>
      </c>
      <c r="AJ256">
        <v>490</v>
      </c>
      <c r="AK256">
        <v>25</v>
      </c>
      <c r="AL256">
        <v>294</v>
      </c>
      <c r="AM256">
        <v>25</v>
      </c>
      <c r="AN256">
        <v>196</v>
      </c>
      <c r="AO256">
        <v>0</v>
      </c>
      <c r="AP256">
        <v>7557</v>
      </c>
      <c r="AQ256">
        <v>418</v>
      </c>
      <c r="AR256">
        <v>7899</v>
      </c>
      <c r="AS256">
        <v>311</v>
      </c>
      <c r="AT256">
        <v>1825</v>
      </c>
      <c r="AU256">
        <v>98</v>
      </c>
      <c r="AV256">
        <v>13631</v>
      </c>
      <c r="AW256">
        <v>631</v>
      </c>
      <c r="AX256">
        <v>402</v>
      </c>
      <c r="AY256">
        <v>25</v>
      </c>
      <c r="AZ256">
        <v>2935</v>
      </c>
      <c r="BA256">
        <v>196</v>
      </c>
      <c r="BB256">
        <v>2796</v>
      </c>
      <c r="BC256">
        <v>207</v>
      </c>
      <c r="BD256">
        <v>3814</v>
      </c>
      <c r="BE256">
        <v>34</v>
      </c>
      <c r="BF256">
        <v>1717</v>
      </c>
      <c r="BG256">
        <v>52</v>
      </c>
      <c r="BH256">
        <v>6944</v>
      </c>
      <c r="BI256">
        <v>429</v>
      </c>
      <c r="BJ256">
        <v>6785</v>
      </c>
      <c r="BK256">
        <v>429</v>
      </c>
      <c r="BL256">
        <v>159</v>
      </c>
      <c r="BM256">
        <v>0</v>
      </c>
      <c r="BN256">
        <v>5269</v>
      </c>
      <c r="BO256">
        <v>214</v>
      </c>
      <c r="BP256">
        <v>1790</v>
      </c>
      <c r="BQ256">
        <v>215</v>
      </c>
      <c r="BR256">
        <v>1602</v>
      </c>
      <c r="BS256">
        <v>52</v>
      </c>
      <c r="BT256">
        <v>4358</v>
      </c>
      <c r="BU256">
        <v>248</v>
      </c>
      <c r="BV256">
        <v>8661</v>
      </c>
      <c r="BW256">
        <v>481</v>
      </c>
      <c r="BX256">
        <v>2437</v>
      </c>
      <c r="BY256">
        <v>0</v>
      </c>
      <c r="BZ256">
        <v>994</v>
      </c>
      <c r="CA256">
        <v>0</v>
      </c>
      <c r="CB256">
        <v>3364</v>
      </c>
      <c r="CC256">
        <v>248</v>
      </c>
      <c r="CD256">
        <v>1151</v>
      </c>
      <c r="CE256">
        <v>19</v>
      </c>
      <c r="CF256">
        <v>1059</v>
      </c>
      <c r="CG256">
        <v>95</v>
      </c>
      <c r="CH256">
        <v>2009</v>
      </c>
      <c r="CI256">
        <v>60</v>
      </c>
      <c r="CJ256">
        <v>1900</v>
      </c>
      <c r="CK256">
        <v>228</v>
      </c>
      <c r="CL256">
        <v>2542</v>
      </c>
      <c r="CM256">
        <v>79</v>
      </c>
      <c r="CN256">
        <v>2437</v>
      </c>
      <c r="CO256">
        <v>0</v>
      </c>
      <c r="CP256">
        <v>729</v>
      </c>
      <c r="CQ256">
        <v>14727</v>
      </c>
      <c r="CR256">
        <v>12824</v>
      </c>
      <c r="CS256">
        <v>4242</v>
      </c>
      <c r="CT256">
        <v>14085</v>
      </c>
      <c r="CU256">
        <v>676</v>
      </c>
      <c r="CV256">
        <v>239</v>
      </c>
      <c r="CW256">
        <v>170</v>
      </c>
      <c r="CX256">
        <v>38</v>
      </c>
      <c r="CY256">
        <v>224</v>
      </c>
      <c r="CZ256">
        <v>48</v>
      </c>
      <c r="DA256">
        <v>266</v>
      </c>
      <c r="DB256">
        <v>138</v>
      </c>
      <c r="DC256">
        <v>16</v>
      </c>
      <c r="DD256">
        <v>15</v>
      </c>
      <c r="DE256">
        <v>8</v>
      </c>
      <c r="DF256">
        <v>913</v>
      </c>
      <c r="DG256">
        <v>214</v>
      </c>
      <c r="DH256">
        <v>82</v>
      </c>
      <c r="DI256">
        <v>568</v>
      </c>
      <c r="DJ256">
        <v>434</v>
      </c>
      <c r="DK256">
        <v>117</v>
      </c>
      <c r="DL256">
        <v>330</v>
      </c>
      <c r="DM256">
        <v>668</v>
      </c>
      <c r="DN256">
        <v>1454</v>
      </c>
      <c r="DO256">
        <v>550</v>
      </c>
      <c r="DP256">
        <v>434</v>
      </c>
      <c r="DQ256">
        <v>1661</v>
      </c>
      <c r="DR256">
        <v>276</v>
      </c>
      <c r="DS256">
        <v>74</v>
      </c>
      <c r="DT256">
        <v>155</v>
      </c>
      <c r="DU256">
        <v>4898</v>
      </c>
      <c r="DV256">
        <v>3424</v>
      </c>
      <c r="DW256">
        <v>1580</v>
      </c>
      <c r="DX256">
        <v>377</v>
      </c>
      <c r="DY256">
        <v>171</v>
      </c>
      <c r="DZ256">
        <v>388</v>
      </c>
      <c r="EA256">
        <v>59</v>
      </c>
      <c r="EB256">
        <v>229</v>
      </c>
      <c r="EC256">
        <v>709</v>
      </c>
      <c r="ED256">
        <v>46</v>
      </c>
      <c r="EE256">
        <v>428</v>
      </c>
      <c r="EF256">
        <v>1966</v>
      </c>
      <c r="EI256">
        <v>14391</v>
      </c>
      <c r="EJ256">
        <v>1134</v>
      </c>
      <c r="EK256">
        <v>94</v>
      </c>
      <c r="EL256">
        <v>50</v>
      </c>
      <c r="EM256">
        <v>30</v>
      </c>
      <c r="EN256">
        <v>0</v>
      </c>
      <c r="EO256">
        <v>15</v>
      </c>
      <c r="EP256">
        <v>92</v>
      </c>
      <c r="EQ256">
        <v>4599</v>
      </c>
      <c r="ER256">
        <v>4898</v>
      </c>
      <c r="ES256">
        <v>111</v>
      </c>
      <c r="ET256">
        <v>603</v>
      </c>
      <c r="EU256">
        <v>2003</v>
      </c>
      <c r="EV256">
        <v>1338</v>
      </c>
      <c r="EW256">
        <v>4184</v>
      </c>
      <c r="EX256">
        <v>4898</v>
      </c>
    </row>
    <row r="257" spans="1:154" x14ac:dyDescent="0.2">
      <c r="A257">
        <v>20640</v>
      </c>
      <c r="B257" t="s">
        <v>589</v>
      </c>
      <c r="C257" t="s">
        <v>594</v>
      </c>
      <c r="D257" t="s">
        <v>345</v>
      </c>
      <c r="H257">
        <v>10183</v>
      </c>
      <c r="I257">
        <v>617</v>
      </c>
      <c r="J257">
        <v>1055</v>
      </c>
      <c r="K257">
        <v>167</v>
      </c>
      <c r="L257">
        <v>862</v>
      </c>
      <c r="M257">
        <v>154</v>
      </c>
      <c r="N257">
        <v>3678</v>
      </c>
      <c r="O257">
        <v>161</v>
      </c>
      <c r="P257">
        <v>5450</v>
      </c>
      <c r="Q257">
        <v>289</v>
      </c>
      <c r="R257">
        <v>4238</v>
      </c>
      <c r="S257">
        <v>173</v>
      </c>
      <c r="T257">
        <v>4585</v>
      </c>
      <c r="U257">
        <v>386</v>
      </c>
      <c r="V257">
        <v>52</v>
      </c>
      <c r="W257">
        <v>0</v>
      </c>
      <c r="X257">
        <v>128</v>
      </c>
      <c r="Y257">
        <v>9</v>
      </c>
      <c r="Z257">
        <v>130</v>
      </c>
      <c r="AA257">
        <v>17</v>
      </c>
      <c r="AB257">
        <v>1050</v>
      </c>
      <c r="AC257">
        <v>32</v>
      </c>
      <c r="AD257">
        <v>710</v>
      </c>
      <c r="AE257">
        <v>21</v>
      </c>
      <c r="AF257">
        <v>4178</v>
      </c>
      <c r="AG257">
        <v>161</v>
      </c>
      <c r="AH257">
        <v>9828</v>
      </c>
      <c r="AI257">
        <v>599</v>
      </c>
      <c r="AJ257">
        <v>355</v>
      </c>
      <c r="AK257">
        <v>18</v>
      </c>
      <c r="AL257">
        <v>170</v>
      </c>
      <c r="AM257">
        <v>9</v>
      </c>
      <c r="AN257">
        <v>185</v>
      </c>
      <c r="AO257">
        <v>9</v>
      </c>
      <c r="AP257">
        <v>4602</v>
      </c>
      <c r="AQ257">
        <v>301</v>
      </c>
      <c r="AR257">
        <v>5581</v>
      </c>
      <c r="AS257">
        <v>316</v>
      </c>
      <c r="AT257">
        <v>1609</v>
      </c>
      <c r="AU257">
        <v>30</v>
      </c>
      <c r="AV257">
        <v>8574</v>
      </c>
      <c r="AW257">
        <v>587</v>
      </c>
      <c r="AX257">
        <v>505</v>
      </c>
      <c r="AY257">
        <v>30</v>
      </c>
      <c r="AZ257">
        <v>2635</v>
      </c>
      <c r="BA257">
        <v>216</v>
      </c>
      <c r="BB257">
        <v>2261</v>
      </c>
      <c r="BC257">
        <v>33</v>
      </c>
      <c r="BD257">
        <v>1646</v>
      </c>
      <c r="BE257">
        <v>13</v>
      </c>
      <c r="BF257">
        <v>1212</v>
      </c>
      <c r="BG257">
        <v>125</v>
      </c>
      <c r="BH257">
        <v>5246</v>
      </c>
      <c r="BI257">
        <v>437</v>
      </c>
      <c r="BJ257">
        <v>5027</v>
      </c>
      <c r="BK257">
        <v>383</v>
      </c>
      <c r="BL257">
        <v>219</v>
      </c>
      <c r="BM257">
        <v>54</v>
      </c>
      <c r="BN257">
        <v>3796</v>
      </c>
      <c r="BO257">
        <v>105</v>
      </c>
      <c r="BP257">
        <v>1492</v>
      </c>
      <c r="BQ257">
        <v>353</v>
      </c>
      <c r="BR257">
        <v>1170</v>
      </c>
      <c r="BS257">
        <v>104</v>
      </c>
      <c r="BT257">
        <v>2251</v>
      </c>
      <c r="BU257">
        <v>55</v>
      </c>
      <c r="BV257">
        <v>6458</v>
      </c>
      <c r="BW257">
        <v>562</v>
      </c>
      <c r="BX257">
        <v>1474</v>
      </c>
      <c r="BY257">
        <v>0</v>
      </c>
      <c r="BZ257">
        <v>611</v>
      </c>
      <c r="CA257">
        <v>15</v>
      </c>
      <c r="CB257">
        <v>1640</v>
      </c>
      <c r="CC257">
        <v>40</v>
      </c>
      <c r="CD257">
        <v>885</v>
      </c>
      <c r="CE257">
        <v>270</v>
      </c>
      <c r="CF257">
        <v>1217</v>
      </c>
      <c r="CG257">
        <v>105</v>
      </c>
      <c r="CH257">
        <v>1418</v>
      </c>
      <c r="CI257">
        <v>84</v>
      </c>
      <c r="CJ257">
        <v>1510</v>
      </c>
      <c r="CK257">
        <v>33</v>
      </c>
      <c r="CL257">
        <v>1428</v>
      </c>
      <c r="CM257">
        <v>70</v>
      </c>
      <c r="CN257">
        <v>1474</v>
      </c>
      <c r="CO257">
        <v>0</v>
      </c>
      <c r="CP257">
        <v>617</v>
      </c>
      <c r="CQ257">
        <v>9566</v>
      </c>
      <c r="CR257">
        <v>8038</v>
      </c>
      <c r="CS257">
        <v>3277</v>
      </c>
      <c r="CT257">
        <v>9570</v>
      </c>
      <c r="CU257">
        <v>610</v>
      </c>
      <c r="CV257">
        <v>115</v>
      </c>
      <c r="CW257">
        <v>245</v>
      </c>
      <c r="CX257">
        <v>48</v>
      </c>
      <c r="CY257">
        <v>165</v>
      </c>
      <c r="CZ257">
        <v>19</v>
      </c>
      <c r="DA257">
        <v>116</v>
      </c>
      <c r="DB257">
        <v>48</v>
      </c>
      <c r="DC257">
        <v>84</v>
      </c>
      <c r="DD257">
        <v>0</v>
      </c>
      <c r="DE257">
        <v>6</v>
      </c>
      <c r="DF257">
        <v>529</v>
      </c>
      <c r="DG257">
        <v>172</v>
      </c>
      <c r="DH257">
        <v>0</v>
      </c>
      <c r="DI257">
        <v>351</v>
      </c>
      <c r="DJ257">
        <v>302</v>
      </c>
      <c r="DK257">
        <v>51</v>
      </c>
      <c r="DL257">
        <v>265</v>
      </c>
      <c r="DM257">
        <v>904</v>
      </c>
      <c r="DN257">
        <v>1100</v>
      </c>
      <c r="DO257">
        <v>520</v>
      </c>
      <c r="DP257">
        <v>184</v>
      </c>
      <c r="DQ257">
        <v>1022</v>
      </c>
      <c r="DR257">
        <v>238</v>
      </c>
      <c r="DS257">
        <v>104</v>
      </c>
      <c r="DT257">
        <v>569</v>
      </c>
      <c r="DU257">
        <v>4163</v>
      </c>
      <c r="DV257">
        <v>1648</v>
      </c>
      <c r="DW257">
        <v>895</v>
      </c>
      <c r="DX257">
        <v>291</v>
      </c>
      <c r="DY257">
        <v>25</v>
      </c>
      <c r="DZ257">
        <v>741</v>
      </c>
      <c r="EA257">
        <v>12</v>
      </c>
      <c r="EB257">
        <v>594</v>
      </c>
      <c r="EC257">
        <v>1483</v>
      </c>
      <c r="ED257">
        <v>120</v>
      </c>
      <c r="EE257">
        <v>896</v>
      </c>
      <c r="EF257">
        <v>1224</v>
      </c>
      <c r="EI257">
        <v>8567</v>
      </c>
      <c r="EJ257">
        <v>1798</v>
      </c>
      <c r="EK257">
        <v>116</v>
      </c>
      <c r="EL257">
        <v>27</v>
      </c>
      <c r="EM257">
        <v>63</v>
      </c>
      <c r="EN257">
        <v>101</v>
      </c>
      <c r="EO257">
        <v>41</v>
      </c>
      <c r="EP257">
        <v>343</v>
      </c>
      <c r="EQ257">
        <v>3670</v>
      </c>
      <c r="ER257">
        <v>4163</v>
      </c>
      <c r="ES257">
        <v>239</v>
      </c>
      <c r="ET257">
        <v>1307</v>
      </c>
      <c r="EU257">
        <v>1330</v>
      </c>
      <c r="EV257">
        <v>904</v>
      </c>
      <c r="EW257">
        <v>2617</v>
      </c>
      <c r="EX257">
        <v>4163</v>
      </c>
    </row>
    <row r="258" spans="1:154" x14ac:dyDescent="0.2">
      <c r="A258">
        <v>20646</v>
      </c>
      <c r="B258" t="s">
        <v>589</v>
      </c>
      <c r="C258" t="s">
        <v>595</v>
      </c>
      <c r="D258" t="s">
        <v>345</v>
      </c>
      <c r="H258">
        <v>20807</v>
      </c>
      <c r="I258">
        <v>527</v>
      </c>
      <c r="J258">
        <v>1415</v>
      </c>
      <c r="K258">
        <v>132</v>
      </c>
      <c r="L258">
        <v>1170</v>
      </c>
      <c r="M258">
        <v>132</v>
      </c>
      <c r="N258">
        <v>5838</v>
      </c>
      <c r="O258">
        <v>63</v>
      </c>
      <c r="P258">
        <v>13501</v>
      </c>
      <c r="Q258">
        <v>332</v>
      </c>
      <c r="R258">
        <v>12902</v>
      </c>
      <c r="S258">
        <v>249</v>
      </c>
      <c r="T258">
        <v>5021</v>
      </c>
      <c r="U258">
        <v>167</v>
      </c>
      <c r="V258">
        <v>112</v>
      </c>
      <c r="W258">
        <v>0</v>
      </c>
      <c r="X258">
        <v>625</v>
      </c>
      <c r="Y258">
        <v>6</v>
      </c>
      <c r="Z258">
        <v>380</v>
      </c>
      <c r="AA258">
        <v>85</v>
      </c>
      <c r="AB258">
        <v>1767</v>
      </c>
      <c r="AC258">
        <v>20</v>
      </c>
      <c r="AD258">
        <v>867</v>
      </c>
      <c r="AE258">
        <v>74</v>
      </c>
      <c r="AF258">
        <v>12764</v>
      </c>
      <c r="AG258">
        <v>249</v>
      </c>
      <c r="AH258">
        <v>19603</v>
      </c>
      <c r="AI258">
        <v>527</v>
      </c>
      <c r="AJ258">
        <v>1204</v>
      </c>
      <c r="AK258">
        <v>0</v>
      </c>
      <c r="AL258">
        <v>689</v>
      </c>
      <c r="AM258">
        <v>0</v>
      </c>
      <c r="AN258">
        <v>515</v>
      </c>
      <c r="AO258">
        <v>0</v>
      </c>
      <c r="AP258">
        <v>10293</v>
      </c>
      <c r="AQ258">
        <v>340</v>
      </c>
      <c r="AR258">
        <v>10514</v>
      </c>
      <c r="AS258">
        <v>187</v>
      </c>
      <c r="AT258">
        <v>1879</v>
      </c>
      <c r="AU258">
        <v>26</v>
      </c>
      <c r="AV258">
        <v>18928</v>
      </c>
      <c r="AW258">
        <v>501</v>
      </c>
      <c r="AX258">
        <v>456</v>
      </c>
      <c r="AY258">
        <v>23</v>
      </c>
      <c r="AZ258">
        <v>3952</v>
      </c>
      <c r="BA258">
        <v>173</v>
      </c>
      <c r="BB258">
        <v>4680</v>
      </c>
      <c r="BC258">
        <v>45</v>
      </c>
      <c r="BD258">
        <v>5107</v>
      </c>
      <c r="BE258">
        <v>53</v>
      </c>
      <c r="BF258">
        <v>2036</v>
      </c>
      <c r="BG258">
        <v>139</v>
      </c>
      <c r="BH258">
        <v>10155</v>
      </c>
      <c r="BI258">
        <v>153</v>
      </c>
      <c r="BJ258">
        <v>9791</v>
      </c>
      <c r="BK258">
        <v>109</v>
      </c>
      <c r="BL258">
        <v>364</v>
      </c>
      <c r="BM258">
        <v>44</v>
      </c>
      <c r="BN258">
        <v>7948</v>
      </c>
      <c r="BO258">
        <v>109</v>
      </c>
      <c r="BP258">
        <v>2305</v>
      </c>
      <c r="BQ258">
        <v>20</v>
      </c>
      <c r="BR258">
        <v>1938</v>
      </c>
      <c r="BS258">
        <v>163</v>
      </c>
      <c r="BT258">
        <v>5020</v>
      </c>
      <c r="BU258">
        <v>221</v>
      </c>
      <c r="BV258">
        <v>12191</v>
      </c>
      <c r="BW258">
        <v>292</v>
      </c>
      <c r="BX258">
        <v>3596</v>
      </c>
      <c r="BY258">
        <v>14</v>
      </c>
      <c r="BZ258">
        <v>1087</v>
      </c>
      <c r="CA258">
        <v>0</v>
      </c>
      <c r="CB258">
        <v>3933</v>
      </c>
      <c r="CC258">
        <v>221</v>
      </c>
      <c r="CD258">
        <v>1592</v>
      </c>
      <c r="CE258">
        <v>12</v>
      </c>
      <c r="CF258">
        <v>1663</v>
      </c>
      <c r="CG258">
        <v>46</v>
      </c>
      <c r="CH258">
        <v>2953</v>
      </c>
      <c r="CI258">
        <v>119</v>
      </c>
      <c r="CJ258">
        <v>2832</v>
      </c>
      <c r="CK258">
        <v>62</v>
      </c>
      <c r="CL258">
        <v>3151</v>
      </c>
      <c r="CM258">
        <v>53</v>
      </c>
      <c r="CN258">
        <v>3596</v>
      </c>
      <c r="CO258">
        <v>14</v>
      </c>
      <c r="CP258">
        <v>527</v>
      </c>
      <c r="CQ258">
        <v>20280</v>
      </c>
      <c r="CR258">
        <v>17526</v>
      </c>
      <c r="CS258">
        <v>6077</v>
      </c>
      <c r="CT258">
        <v>19188</v>
      </c>
      <c r="CU258">
        <v>1278</v>
      </c>
      <c r="CV258">
        <v>325</v>
      </c>
      <c r="CW258">
        <v>443</v>
      </c>
      <c r="CX258">
        <v>92</v>
      </c>
      <c r="CY258">
        <v>425</v>
      </c>
      <c r="CZ258">
        <v>85</v>
      </c>
      <c r="DA258">
        <v>249</v>
      </c>
      <c r="DB258">
        <v>112</v>
      </c>
      <c r="DC258">
        <v>161</v>
      </c>
      <c r="DD258">
        <v>36</v>
      </c>
      <c r="DE258">
        <v>45</v>
      </c>
      <c r="DF258">
        <v>863</v>
      </c>
      <c r="DG258">
        <v>402</v>
      </c>
      <c r="DH258">
        <v>153</v>
      </c>
      <c r="DI258">
        <v>1177</v>
      </c>
      <c r="DJ258">
        <v>511</v>
      </c>
      <c r="DK258">
        <v>116</v>
      </c>
      <c r="DL258">
        <v>807</v>
      </c>
      <c r="DM258">
        <v>1419</v>
      </c>
      <c r="DN258">
        <v>2134</v>
      </c>
      <c r="DO258">
        <v>653</v>
      </c>
      <c r="DP258">
        <v>524</v>
      </c>
      <c r="DQ258">
        <v>2058</v>
      </c>
      <c r="DR258">
        <v>281</v>
      </c>
      <c r="DS258">
        <v>113</v>
      </c>
      <c r="DT258">
        <v>619</v>
      </c>
      <c r="DU258">
        <v>7756</v>
      </c>
      <c r="DV258">
        <v>4091</v>
      </c>
      <c r="DW258">
        <v>1696</v>
      </c>
      <c r="DX258">
        <v>323</v>
      </c>
      <c r="DY258">
        <v>55</v>
      </c>
      <c r="DZ258">
        <v>1334</v>
      </c>
      <c r="EA258">
        <v>176</v>
      </c>
      <c r="EB258">
        <v>1040</v>
      </c>
      <c r="EC258">
        <v>2008</v>
      </c>
      <c r="ED258">
        <v>301</v>
      </c>
      <c r="EE258">
        <v>1232</v>
      </c>
      <c r="EF258">
        <v>2524</v>
      </c>
      <c r="EI258">
        <v>18352</v>
      </c>
      <c r="EJ258">
        <v>2453</v>
      </c>
      <c r="EK258">
        <v>289</v>
      </c>
      <c r="EL258">
        <v>100</v>
      </c>
      <c r="EM258">
        <v>109</v>
      </c>
      <c r="EN258">
        <v>182</v>
      </c>
      <c r="EO258">
        <v>30</v>
      </c>
      <c r="EP258">
        <v>272</v>
      </c>
      <c r="EQ258">
        <v>7270</v>
      </c>
      <c r="ER258">
        <v>7756</v>
      </c>
      <c r="ES258">
        <v>326</v>
      </c>
      <c r="ET258">
        <v>1944</v>
      </c>
      <c r="EU258">
        <v>2769</v>
      </c>
      <c r="EV258">
        <v>1616</v>
      </c>
      <c r="EW258">
        <v>5486</v>
      </c>
      <c r="EX258">
        <v>7756</v>
      </c>
    </row>
    <row r="259" spans="1:154" x14ac:dyDescent="0.2">
      <c r="A259">
        <v>20650</v>
      </c>
      <c r="B259" t="s">
        <v>589</v>
      </c>
      <c r="C259" t="s">
        <v>596</v>
      </c>
      <c r="D259" t="s">
        <v>597</v>
      </c>
      <c r="H259">
        <v>15249</v>
      </c>
      <c r="I259">
        <v>455</v>
      </c>
      <c r="J259">
        <v>835</v>
      </c>
      <c r="K259">
        <v>54</v>
      </c>
      <c r="L259">
        <v>375</v>
      </c>
      <c r="M259">
        <v>54</v>
      </c>
      <c r="N259">
        <v>3886</v>
      </c>
      <c r="O259">
        <v>217</v>
      </c>
      <c r="P259">
        <v>10500</v>
      </c>
      <c r="Q259">
        <v>184</v>
      </c>
      <c r="R259">
        <v>12084</v>
      </c>
      <c r="S259">
        <v>402</v>
      </c>
      <c r="T259">
        <v>884</v>
      </c>
      <c r="U259">
        <v>37</v>
      </c>
      <c r="V259">
        <v>0</v>
      </c>
      <c r="W259">
        <v>0</v>
      </c>
      <c r="X259">
        <v>374</v>
      </c>
      <c r="Y259">
        <v>0</v>
      </c>
      <c r="Z259">
        <v>221</v>
      </c>
      <c r="AA259">
        <v>0</v>
      </c>
      <c r="AB259">
        <v>1686</v>
      </c>
      <c r="AC259">
        <v>16</v>
      </c>
      <c r="AD259">
        <v>1106</v>
      </c>
      <c r="AE259">
        <v>0</v>
      </c>
      <c r="AF259">
        <v>12024</v>
      </c>
      <c r="AG259">
        <v>402</v>
      </c>
      <c r="AH259">
        <v>14561</v>
      </c>
      <c r="AI259">
        <v>455</v>
      </c>
      <c r="AJ259">
        <v>688</v>
      </c>
      <c r="AK259">
        <v>0</v>
      </c>
      <c r="AL259">
        <v>374</v>
      </c>
      <c r="AM259">
        <v>0</v>
      </c>
      <c r="AN259">
        <v>314</v>
      </c>
      <c r="AO259">
        <v>0</v>
      </c>
      <c r="AP259">
        <v>7283</v>
      </c>
      <c r="AQ259">
        <v>346</v>
      </c>
      <c r="AR259">
        <v>7966</v>
      </c>
      <c r="AS259">
        <v>109</v>
      </c>
      <c r="AT259">
        <v>1753</v>
      </c>
      <c r="AU259">
        <v>7</v>
      </c>
      <c r="AV259">
        <v>13496</v>
      </c>
      <c r="AW259">
        <v>448</v>
      </c>
      <c r="AX259">
        <v>477</v>
      </c>
      <c r="AY259">
        <v>58</v>
      </c>
      <c r="AZ259">
        <v>2677</v>
      </c>
      <c r="BA259">
        <v>243</v>
      </c>
      <c r="BB259">
        <v>2233</v>
      </c>
      <c r="BC259">
        <v>0</v>
      </c>
      <c r="BD259">
        <v>4156</v>
      </c>
      <c r="BE259">
        <v>42</v>
      </c>
      <c r="BF259">
        <v>1881</v>
      </c>
      <c r="BG259">
        <v>163</v>
      </c>
      <c r="BH259">
        <v>6942</v>
      </c>
      <c r="BI259">
        <v>204</v>
      </c>
      <c r="BJ259">
        <v>6641</v>
      </c>
      <c r="BK259">
        <v>204</v>
      </c>
      <c r="BL259">
        <v>301</v>
      </c>
      <c r="BM259">
        <v>0</v>
      </c>
      <c r="BN259">
        <v>5640</v>
      </c>
      <c r="BO259">
        <v>180</v>
      </c>
      <c r="BP259">
        <v>1660</v>
      </c>
      <c r="BQ259">
        <v>46</v>
      </c>
      <c r="BR259">
        <v>1523</v>
      </c>
      <c r="BS259">
        <v>141</v>
      </c>
      <c r="BT259">
        <v>4534</v>
      </c>
      <c r="BU259">
        <v>88</v>
      </c>
      <c r="BV259">
        <v>8823</v>
      </c>
      <c r="BW259">
        <v>367</v>
      </c>
      <c r="BX259">
        <v>1892</v>
      </c>
      <c r="BY259">
        <v>0</v>
      </c>
      <c r="BZ259">
        <v>915</v>
      </c>
      <c r="CA259">
        <v>17</v>
      </c>
      <c r="CB259">
        <v>3619</v>
      </c>
      <c r="CC259">
        <v>71</v>
      </c>
      <c r="CD259">
        <v>1172</v>
      </c>
      <c r="CE259">
        <v>24</v>
      </c>
      <c r="CF259">
        <v>1407</v>
      </c>
      <c r="CG259">
        <v>96</v>
      </c>
      <c r="CH259">
        <v>1926</v>
      </c>
      <c r="CI259">
        <v>37</v>
      </c>
      <c r="CJ259">
        <v>2309</v>
      </c>
      <c r="CK259">
        <v>31</v>
      </c>
      <c r="CL259">
        <v>2009</v>
      </c>
      <c r="CM259">
        <v>179</v>
      </c>
      <c r="CN259">
        <v>1892</v>
      </c>
      <c r="CO259">
        <v>0</v>
      </c>
      <c r="CP259">
        <v>455</v>
      </c>
      <c r="CQ259">
        <v>14794</v>
      </c>
      <c r="CR259">
        <v>13106</v>
      </c>
      <c r="CS259">
        <v>3714</v>
      </c>
      <c r="CT259">
        <v>14013</v>
      </c>
      <c r="CU259">
        <v>1389</v>
      </c>
      <c r="CV259">
        <v>425</v>
      </c>
      <c r="CW259">
        <v>403</v>
      </c>
      <c r="CX259">
        <v>71</v>
      </c>
      <c r="CY259">
        <v>697</v>
      </c>
      <c r="CZ259">
        <v>331</v>
      </c>
      <c r="DA259">
        <v>249</v>
      </c>
      <c r="DB259">
        <v>10</v>
      </c>
      <c r="DC259">
        <v>40</v>
      </c>
      <c r="DD259">
        <v>13</v>
      </c>
      <c r="DE259">
        <v>103</v>
      </c>
      <c r="DF259">
        <v>468</v>
      </c>
      <c r="DG259">
        <v>545</v>
      </c>
      <c r="DH259">
        <v>35</v>
      </c>
      <c r="DI259">
        <v>505</v>
      </c>
      <c r="DJ259">
        <v>461</v>
      </c>
      <c r="DK259">
        <v>48</v>
      </c>
      <c r="DL259">
        <v>90</v>
      </c>
      <c r="DM259">
        <v>1268</v>
      </c>
      <c r="DN259">
        <v>1241</v>
      </c>
      <c r="DO259">
        <v>186</v>
      </c>
      <c r="DP259">
        <v>390</v>
      </c>
      <c r="DQ259">
        <v>1710</v>
      </c>
      <c r="DR259">
        <v>214</v>
      </c>
      <c r="DS259">
        <v>129</v>
      </c>
      <c r="DT259">
        <v>444</v>
      </c>
      <c r="DU259">
        <v>5642</v>
      </c>
      <c r="DV259">
        <v>3443</v>
      </c>
      <c r="DW259">
        <v>1778</v>
      </c>
      <c r="DX259">
        <v>308</v>
      </c>
      <c r="DY259">
        <v>50</v>
      </c>
      <c r="DZ259">
        <v>632</v>
      </c>
      <c r="EA259">
        <v>53</v>
      </c>
      <c r="EB259">
        <v>467</v>
      </c>
      <c r="EC259">
        <v>1259</v>
      </c>
      <c r="ED259">
        <v>150</v>
      </c>
      <c r="EE259">
        <v>675</v>
      </c>
      <c r="EF259">
        <v>2208</v>
      </c>
      <c r="EI259">
        <v>12644</v>
      </c>
      <c r="EJ259">
        <v>3071</v>
      </c>
      <c r="EK259">
        <v>210</v>
      </c>
      <c r="EL259">
        <v>203</v>
      </c>
      <c r="EM259">
        <v>140</v>
      </c>
      <c r="EN259">
        <v>158</v>
      </c>
      <c r="EO259">
        <v>99</v>
      </c>
      <c r="EP259">
        <v>296</v>
      </c>
      <c r="EQ259">
        <v>5288</v>
      </c>
      <c r="ER259">
        <v>5642</v>
      </c>
      <c r="ES259">
        <v>204</v>
      </c>
      <c r="ET259">
        <v>1065</v>
      </c>
      <c r="EU259">
        <v>1990</v>
      </c>
      <c r="EV259">
        <v>1889</v>
      </c>
      <c r="EW259">
        <v>4373</v>
      </c>
      <c r="EX259">
        <v>5642</v>
      </c>
    </row>
    <row r="260" spans="1:154" x14ac:dyDescent="0.2">
      <c r="A260">
        <v>20653</v>
      </c>
      <c r="B260" t="s">
        <v>589</v>
      </c>
      <c r="C260" t="s">
        <v>598</v>
      </c>
      <c r="D260" t="s">
        <v>597</v>
      </c>
      <c r="H260">
        <v>26032</v>
      </c>
      <c r="I260">
        <v>827</v>
      </c>
      <c r="J260">
        <v>5241</v>
      </c>
      <c r="K260">
        <v>142</v>
      </c>
      <c r="L260">
        <v>3933</v>
      </c>
      <c r="M260">
        <v>93</v>
      </c>
      <c r="N260">
        <v>8162</v>
      </c>
      <c r="O260">
        <v>414</v>
      </c>
      <c r="P260">
        <v>12434</v>
      </c>
      <c r="Q260">
        <v>254</v>
      </c>
      <c r="R260">
        <v>13558</v>
      </c>
      <c r="S260">
        <v>369</v>
      </c>
      <c r="T260">
        <v>7668</v>
      </c>
      <c r="U260">
        <v>322</v>
      </c>
      <c r="V260">
        <v>0</v>
      </c>
      <c r="W260">
        <v>0</v>
      </c>
      <c r="X260">
        <v>1019</v>
      </c>
      <c r="Y260">
        <v>76</v>
      </c>
      <c r="Z260">
        <v>776</v>
      </c>
      <c r="AA260">
        <v>51</v>
      </c>
      <c r="AB260">
        <v>3011</v>
      </c>
      <c r="AC260">
        <v>9</v>
      </c>
      <c r="AD260">
        <v>1723</v>
      </c>
      <c r="AE260">
        <v>101</v>
      </c>
      <c r="AF260">
        <v>13277</v>
      </c>
      <c r="AG260">
        <v>331</v>
      </c>
      <c r="AH260">
        <v>24835</v>
      </c>
      <c r="AI260">
        <v>692</v>
      </c>
      <c r="AJ260">
        <v>1197</v>
      </c>
      <c r="AK260">
        <v>135</v>
      </c>
      <c r="AL260">
        <v>450</v>
      </c>
      <c r="AM260">
        <v>0</v>
      </c>
      <c r="AN260">
        <v>747</v>
      </c>
      <c r="AO260">
        <v>135</v>
      </c>
      <c r="AP260">
        <v>13311</v>
      </c>
      <c r="AQ260">
        <v>255</v>
      </c>
      <c r="AR260">
        <v>12721</v>
      </c>
      <c r="AS260">
        <v>572</v>
      </c>
      <c r="AT260">
        <v>3833</v>
      </c>
      <c r="AU260">
        <v>88</v>
      </c>
      <c r="AV260">
        <v>22199</v>
      </c>
      <c r="AW260">
        <v>739</v>
      </c>
      <c r="AX260">
        <v>1700</v>
      </c>
      <c r="AY260">
        <v>22</v>
      </c>
      <c r="AZ260">
        <v>4607</v>
      </c>
      <c r="BA260">
        <v>99</v>
      </c>
      <c r="BB260">
        <v>5098</v>
      </c>
      <c r="BC260">
        <v>285</v>
      </c>
      <c r="BD260">
        <v>6136</v>
      </c>
      <c r="BE260">
        <v>187</v>
      </c>
      <c r="BF260">
        <v>3159</v>
      </c>
      <c r="BG260">
        <v>202</v>
      </c>
      <c r="BH260">
        <v>13222</v>
      </c>
      <c r="BI260">
        <v>502</v>
      </c>
      <c r="BJ260">
        <v>12698</v>
      </c>
      <c r="BK260">
        <v>481</v>
      </c>
      <c r="BL260">
        <v>524</v>
      </c>
      <c r="BM260">
        <v>21</v>
      </c>
      <c r="BN260">
        <v>10264</v>
      </c>
      <c r="BO260">
        <v>243</v>
      </c>
      <c r="BP260">
        <v>3148</v>
      </c>
      <c r="BQ260">
        <v>309</v>
      </c>
      <c r="BR260">
        <v>2969</v>
      </c>
      <c r="BS260">
        <v>152</v>
      </c>
      <c r="BT260">
        <v>6014</v>
      </c>
      <c r="BU260">
        <v>107</v>
      </c>
      <c r="BV260">
        <v>16381</v>
      </c>
      <c r="BW260">
        <v>704</v>
      </c>
      <c r="BX260">
        <v>3637</v>
      </c>
      <c r="BY260">
        <v>16</v>
      </c>
      <c r="BZ260">
        <v>1977</v>
      </c>
      <c r="CA260">
        <v>0</v>
      </c>
      <c r="CB260">
        <v>4037</v>
      </c>
      <c r="CC260">
        <v>107</v>
      </c>
      <c r="CD260">
        <v>2477</v>
      </c>
      <c r="CE260">
        <v>127</v>
      </c>
      <c r="CF260">
        <v>4511</v>
      </c>
      <c r="CG260">
        <v>53</v>
      </c>
      <c r="CH260">
        <v>3111</v>
      </c>
      <c r="CI260">
        <v>170</v>
      </c>
      <c r="CJ260">
        <v>2895</v>
      </c>
      <c r="CK260">
        <v>179</v>
      </c>
      <c r="CL260">
        <v>3387</v>
      </c>
      <c r="CM260">
        <v>175</v>
      </c>
      <c r="CN260">
        <v>3637</v>
      </c>
      <c r="CO260">
        <v>16</v>
      </c>
      <c r="CP260">
        <v>827</v>
      </c>
      <c r="CQ260">
        <v>25205</v>
      </c>
      <c r="CR260">
        <v>17616</v>
      </c>
      <c r="CS260">
        <v>11859</v>
      </c>
      <c r="CT260">
        <v>23214</v>
      </c>
      <c r="CU260">
        <v>1949</v>
      </c>
      <c r="CV260">
        <v>875</v>
      </c>
      <c r="CW260">
        <v>786</v>
      </c>
      <c r="CX260">
        <v>264</v>
      </c>
      <c r="CY260">
        <v>70</v>
      </c>
      <c r="CZ260">
        <v>0</v>
      </c>
      <c r="DA260">
        <v>897</v>
      </c>
      <c r="DB260">
        <v>589</v>
      </c>
      <c r="DC260">
        <v>196</v>
      </c>
      <c r="DD260">
        <v>22</v>
      </c>
      <c r="DE260">
        <v>48</v>
      </c>
      <c r="DF260">
        <v>502</v>
      </c>
      <c r="DG260">
        <v>1123</v>
      </c>
      <c r="DH260">
        <v>158</v>
      </c>
      <c r="DI260">
        <v>1217</v>
      </c>
      <c r="DJ260">
        <v>517</v>
      </c>
      <c r="DK260">
        <v>71</v>
      </c>
      <c r="DL260">
        <v>512</v>
      </c>
      <c r="DM260">
        <v>2626</v>
      </c>
      <c r="DN260">
        <v>2423</v>
      </c>
      <c r="DO260">
        <v>1424</v>
      </c>
      <c r="DP260">
        <v>472</v>
      </c>
      <c r="DQ260">
        <v>2823</v>
      </c>
      <c r="DR260">
        <v>719</v>
      </c>
      <c r="DS260">
        <v>712</v>
      </c>
      <c r="DT260">
        <v>2456</v>
      </c>
      <c r="DU260">
        <v>11028</v>
      </c>
      <c r="DV260">
        <v>4419</v>
      </c>
      <c r="DW260">
        <v>1606</v>
      </c>
      <c r="DX260">
        <v>869</v>
      </c>
      <c r="DY260">
        <v>296</v>
      </c>
      <c r="DZ260">
        <v>2756</v>
      </c>
      <c r="EA260">
        <v>126</v>
      </c>
      <c r="EB260">
        <v>2112</v>
      </c>
      <c r="EC260">
        <v>2984</v>
      </c>
      <c r="ED260">
        <v>1164</v>
      </c>
      <c r="EE260">
        <v>1237</v>
      </c>
      <c r="EF260">
        <v>3522</v>
      </c>
      <c r="EI260">
        <v>17211</v>
      </c>
      <c r="EJ260">
        <v>9317</v>
      </c>
      <c r="EK260">
        <v>670</v>
      </c>
      <c r="EL260">
        <v>802</v>
      </c>
      <c r="EM260">
        <v>292</v>
      </c>
      <c r="EN260">
        <v>325</v>
      </c>
      <c r="EO260">
        <v>269</v>
      </c>
      <c r="EP260">
        <v>2044</v>
      </c>
      <c r="EQ260">
        <v>9962</v>
      </c>
      <c r="ER260">
        <v>11028</v>
      </c>
      <c r="ES260">
        <v>554</v>
      </c>
      <c r="ET260">
        <v>4373</v>
      </c>
      <c r="EU260">
        <v>3902</v>
      </c>
      <c r="EV260">
        <v>1724</v>
      </c>
      <c r="EW260">
        <v>6101</v>
      </c>
      <c r="EX260">
        <v>11028</v>
      </c>
    </row>
    <row r="261" spans="1:154" x14ac:dyDescent="0.2">
      <c r="A261">
        <v>20657</v>
      </c>
      <c r="B261" t="s">
        <v>589</v>
      </c>
      <c r="C261" t="s">
        <v>599</v>
      </c>
      <c r="D261" t="s">
        <v>341</v>
      </c>
      <c r="H261">
        <v>20477</v>
      </c>
      <c r="I261">
        <v>708</v>
      </c>
      <c r="J261">
        <v>1445</v>
      </c>
      <c r="K261">
        <v>40</v>
      </c>
      <c r="L261">
        <v>791</v>
      </c>
      <c r="M261">
        <v>40</v>
      </c>
      <c r="N261">
        <v>7010</v>
      </c>
      <c r="O261">
        <v>537</v>
      </c>
      <c r="P261">
        <v>12022</v>
      </c>
      <c r="Q261">
        <v>131</v>
      </c>
      <c r="R261">
        <v>15063</v>
      </c>
      <c r="S261">
        <v>499</v>
      </c>
      <c r="T261">
        <v>3146</v>
      </c>
      <c r="U261">
        <v>117</v>
      </c>
      <c r="V261">
        <v>111</v>
      </c>
      <c r="W261">
        <v>0</v>
      </c>
      <c r="X261">
        <v>266</v>
      </c>
      <c r="Y261">
        <v>33</v>
      </c>
      <c r="Z261">
        <v>141</v>
      </c>
      <c r="AA261">
        <v>0</v>
      </c>
      <c r="AB261">
        <v>1750</v>
      </c>
      <c r="AC261">
        <v>59</v>
      </c>
      <c r="AD261">
        <v>1363</v>
      </c>
      <c r="AE261">
        <v>45</v>
      </c>
      <c r="AF261">
        <v>14607</v>
      </c>
      <c r="AG261">
        <v>499</v>
      </c>
      <c r="AH261">
        <v>19688</v>
      </c>
      <c r="AI261">
        <v>630</v>
      </c>
      <c r="AJ261">
        <v>789</v>
      </c>
      <c r="AK261">
        <v>78</v>
      </c>
      <c r="AL261">
        <v>630</v>
      </c>
      <c r="AM261">
        <v>56</v>
      </c>
      <c r="AN261">
        <v>159</v>
      </c>
      <c r="AO261">
        <v>22</v>
      </c>
      <c r="AP261">
        <v>10450</v>
      </c>
      <c r="AQ261">
        <v>358</v>
      </c>
      <c r="AR261">
        <v>10027</v>
      </c>
      <c r="AS261">
        <v>350</v>
      </c>
      <c r="AT261">
        <v>2240</v>
      </c>
      <c r="AU261">
        <v>38</v>
      </c>
      <c r="AV261">
        <v>18237</v>
      </c>
      <c r="AW261">
        <v>670</v>
      </c>
      <c r="AX261">
        <v>789</v>
      </c>
      <c r="AY261">
        <v>109</v>
      </c>
      <c r="AZ261">
        <v>3925</v>
      </c>
      <c r="BA261">
        <v>219</v>
      </c>
      <c r="BB261">
        <v>4629</v>
      </c>
      <c r="BC261">
        <v>92</v>
      </c>
      <c r="BD261">
        <v>4681</v>
      </c>
      <c r="BE261">
        <v>22</v>
      </c>
      <c r="BF261">
        <v>2615</v>
      </c>
      <c r="BG261">
        <v>164</v>
      </c>
      <c r="BH261">
        <v>10561</v>
      </c>
      <c r="BI261">
        <v>525</v>
      </c>
      <c r="BJ261">
        <v>10236</v>
      </c>
      <c r="BK261">
        <v>502</v>
      </c>
      <c r="BL261">
        <v>325</v>
      </c>
      <c r="BM261">
        <v>23</v>
      </c>
      <c r="BN261">
        <v>7732</v>
      </c>
      <c r="BO261">
        <v>244</v>
      </c>
      <c r="BP261">
        <v>3101</v>
      </c>
      <c r="BQ261">
        <v>258</v>
      </c>
      <c r="BR261">
        <v>2343</v>
      </c>
      <c r="BS261">
        <v>187</v>
      </c>
      <c r="BT261">
        <v>4649</v>
      </c>
      <c r="BU261">
        <v>19</v>
      </c>
      <c r="BV261">
        <v>13176</v>
      </c>
      <c r="BW261">
        <v>689</v>
      </c>
      <c r="BX261">
        <v>2652</v>
      </c>
      <c r="BY261">
        <v>0</v>
      </c>
      <c r="BZ261">
        <v>1290</v>
      </c>
      <c r="CA261">
        <v>0</v>
      </c>
      <c r="CB261">
        <v>3359</v>
      </c>
      <c r="CC261">
        <v>19</v>
      </c>
      <c r="CD261">
        <v>1804</v>
      </c>
      <c r="CE261">
        <v>247</v>
      </c>
      <c r="CF261">
        <v>2847</v>
      </c>
      <c r="CG261">
        <v>76</v>
      </c>
      <c r="CH261">
        <v>2855</v>
      </c>
      <c r="CI261">
        <v>187</v>
      </c>
      <c r="CJ261">
        <v>2413</v>
      </c>
      <c r="CK261">
        <v>113</v>
      </c>
      <c r="CL261">
        <v>3257</v>
      </c>
      <c r="CM261">
        <v>66</v>
      </c>
      <c r="CN261">
        <v>2652</v>
      </c>
      <c r="CO261">
        <v>0</v>
      </c>
      <c r="CP261">
        <v>708</v>
      </c>
      <c r="CQ261">
        <v>19769</v>
      </c>
      <c r="CR261">
        <v>16489</v>
      </c>
      <c r="CS261">
        <v>5992</v>
      </c>
      <c r="CT261">
        <v>18044</v>
      </c>
      <c r="CU261">
        <v>1474</v>
      </c>
      <c r="CV261">
        <v>341</v>
      </c>
      <c r="CW261">
        <v>786</v>
      </c>
      <c r="CX261">
        <v>248</v>
      </c>
      <c r="CY261">
        <v>446</v>
      </c>
      <c r="CZ261">
        <v>78</v>
      </c>
      <c r="DA261">
        <v>178</v>
      </c>
      <c r="DB261">
        <v>15</v>
      </c>
      <c r="DC261">
        <v>64</v>
      </c>
      <c r="DD261">
        <v>0</v>
      </c>
      <c r="DE261">
        <v>0</v>
      </c>
      <c r="DF261">
        <v>1332</v>
      </c>
      <c r="DG261">
        <v>474</v>
      </c>
      <c r="DH261">
        <v>245</v>
      </c>
      <c r="DI261">
        <v>1135</v>
      </c>
      <c r="DJ261">
        <v>778</v>
      </c>
      <c r="DK261">
        <v>312</v>
      </c>
      <c r="DL261">
        <v>337</v>
      </c>
      <c r="DM261">
        <v>1280</v>
      </c>
      <c r="DN261">
        <v>2824</v>
      </c>
      <c r="DO261">
        <v>418</v>
      </c>
      <c r="DP261">
        <v>430</v>
      </c>
      <c r="DQ261">
        <v>1611</v>
      </c>
      <c r="DR261">
        <v>209</v>
      </c>
      <c r="DS261">
        <v>27</v>
      </c>
      <c r="DT261">
        <v>340</v>
      </c>
      <c r="DU261">
        <v>7371</v>
      </c>
      <c r="DV261">
        <v>4369</v>
      </c>
      <c r="DW261">
        <v>1983</v>
      </c>
      <c r="DX261">
        <v>679</v>
      </c>
      <c r="DY261">
        <v>142</v>
      </c>
      <c r="DZ261">
        <v>893</v>
      </c>
      <c r="EA261">
        <v>109</v>
      </c>
      <c r="EB261">
        <v>462</v>
      </c>
      <c r="EC261">
        <v>1430</v>
      </c>
      <c r="ED261">
        <v>125</v>
      </c>
      <c r="EE261">
        <v>814</v>
      </c>
      <c r="EF261">
        <v>2553</v>
      </c>
      <c r="EI261">
        <v>17941</v>
      </c>
      <c r="EJ261">
        <v>2737</v>
      </c>
      <c r="EK261">
        <v>245</v>
      </c>
      <c r="EL261">
        <v>93</v>
      </c>
      <c r="EM261">
        <v>255</v>
      </c>
      <c r="EN261">
        <v>0</v>
      </c>
      <c r="EO261">
        <v>12</v>
      </c>
      <c r="EP261">
        <v>239</v>
      </c>
      <c r="EQ261">
        <v>7091</v>
      </c>
      <c r="ER261">
        <v>7371</v>
      </c>
      <c r="ES261">
        <v>89</v>
      </c>
      <c r="ET261">
        <v>1165</v>
      </c>
      <c r="EU261">
        <v>3350</v>
      </c>
      <c r="EV261">
        <v>1790</v>
      </c>
      <c r="EW261">
        <v>6117</v>
      </c>
      <c r="EX261">
        <v>7371</v>
      </c>
    </row>
    <row r="262" spans="1:154" x14ac:dyDescent="0.2">
      <c r="A262">
        <v>20659</v>
      </c>
      <c r="B262" t="s">
        <v>589</v>
      </c>
      <c r="C262" t="s">
        <v>600</v>
      </c>
      <c r="D262" t="s">
        <v>597</v>
      </c>
      <c r="H262">
        <v>24210</v>
      </c>
      <c r="I262">
        <v>1848</v>
      </c>
      <c r="J262">
        <v>2300</v>
      </c>
      <c r="K262">
        <v>519</v>
      </c>
      <c r="L262">
        <v>1799</v>
      </c>
      <c r="M262">
        <v>411</v>
      </c>
      <c r="N262">
        <v>7967</v>
      </c>
      <c r="O262">
        <v>955</v>
      </c>
      <c r="P262">
        <v>13908</v>
      </c>
      <c r="Q262">
        <v>354</v>
      </c>
      <c r="R262">
        <v>20880</v>
      </c>
      <c r="S262">
        <v>1712</v>
      </c>
      <c r="T262">
        <v>1278</v>
      </c>
      <c r="U262">
        <v>62</v>
      </c>
      <c r="V262">
        <v>12</v>
      </c>
      <c r="W262">
        <v>0</v>
      </c>
      <c r="X262">
        <v>273</v>
      </c>
      <c r="Y262">
        <v>0</v>
      </c>
      <c r="Z262">
        <v>176</v>
      </c>
      <c r="AA262">
        <v>38</v>
      </c>
      <c r="AB262">
        <v>1591</v>
      </c>
      <c r="AC262">
        <v>36</v>
      </c>
      <c r="AD262">
        <v>736</v>
      </c>
      <c r="AE262">
        <v>45</v>
      </c>
      <c r="AF262">
        <v>20698</v>
      </c>
      <c r="AG262">
        <v>1667</v>
      </c>
      <c r="AH262">
        <v>23551</v>
      </c>
      <c r="AI262">
        <v>1760</v>
      </c>
      <c r="AJ262">
        <v>659</v>
      </c>
      <c r="AK262">
        <v>88</v>
      </c>
      <c r="AL262">
        <v>477</v>
      </c>
      <c r="AM262">
        <v>44</v>
      </c>
      <c r="AN262">
        <v>182</v>
      </c>
      <c r="AO262">
        <v>44</v>
      </c>
      <c r="AP262">
        <v>12063</v>
      </c>
      <c r="AQ262">
        <v>919</v>
      </c>
      <c r="AR262">
        <v>12147</v>
      </c>
      <c r="AS262">
        <v>929</v>
      </c>
      <c r="AT262">
        <v>2124</v>
      </c>
      <c r="AU262">
        <v>91</v>
      </c>
      <c r="AV262">
        <v>22086</v>
      </c>
      <c r="AW262">
        <v>1757</v>
      </c>
      <c r="AX262">
        <v>1126</v>
      </c>
      <c r="AY262">
        <v>389</v>
      </c>
      <c r="AZ262">
        <v>4970</v>
      </c>
      <c r="BA262">
        <v>131</v>
      </c>
      <c r="BB262">
        <v>5158</v>
      </c>
      <c r="BC262">
        <v>67</v>
      </c>
      <c r="BD262">
        <v>4158</v>
      </c>
      <c r="BE262">
        <v>39</v>
      </c>
      <c r="BF262">
        <v>2348</v>
      </c>
      <c r="BG262">
        <v>368</v>
      </c>
      <c r="BH262">
        <v>11243</v>
      </c>
      <c r="BI262">
        <v>397</v>
      </c>
      <c r="BJ262">
        <v>10943</v>
      </c>
      <c r="BK262">
        <v>357</v>
      </c>
      <c r="BL262">
        <v>300</v>
      </c>
      <c r="BM262">
        <v>40</v>
      </c>
      <c r="BN262">
        <v>9050</v>
      </c>
      <c r="BO262">
        <v>273</v>
      </c>
      <c r="BP262">
        <v>2383</v>
      </c>
      <c r="BQ262">
        <v>209</v>
      </c>
      <c r="BR262">
        <v>2158</v>
      </c>
      <c r="BS262">
        <v>283</v>
      </c>
      <c r="BT262">
        <v>7209</v>
      </c>
      <c r="BU262">
        <v>1071</v>
      </c>
      <c r="BV262">
        <v>13591</v>
      </c>
      <c r="BW262">
        <v>765</v>
      </c>
      <c r="BX262">
        <v>3410</v>
      </c>
      <c r="BY262">
        <v>12</v>
      </c>
      <c r="BZ262">
        <v>2084</v>
      </c>
      <c r="CA262">
        <v>226</v>
      </c>
      <c r="CB262">
        <v>5125</v>
      </c>
      <c r="CC262">
        <v>845</v>
      </c>
      <c r="CD262">
        <v>1589</v>
      </c>
      <c r="CE262">
        <v>151</v>
      </c>
      <c r="CF262">
        <v>2059</v>
      </c>
      <c r="CG262">
        <v>174</v>
      </c>
      <c r="CH262">
        <v>3871</v>
      </c>
      <c r="CI262">
        <v>192</v>
      </c>
      <c r="CJ262">
        <v>2789</v>
      </c>
      <c r="CK262">
        <v>149</v>
      </c>
      <c r="CL262">
        <v>3283</v>
      </c>
      <c r="CM262">
        <v>99</v>
      </c>
      <c r="CN262">
        <v>3410</v>
      </c>
      <c r="CO262">
        <v>12</v>
      </c>
      <c r="CP262">
        <v>1848</v>
      </c>
      <c r="CQ262">
        <v>22362</v>
      </c>
      <c r="CR262">
        <v>19720</v>
      </c>
      <c r="CS262">
        <v>5871</v>
      </c>
      <c r="CT262">
        <v>20761</v>
      </c>
      <c r="CU262">
        <v>1844</v>
      </c>
      <c r="CV262">
        <v>781</v>
      </c>
      <c r="CW262">
        <v>234</v>
      </c>
      <c r="CX262">
        <v>98</v>
      </c>
      <c r="CY262">
        <v>1389</v>
      </c>
      <c r="CZ262">
        <v>633</v>
      </c>
      <c r="DA262">
        <v>221</v>
      </c>
      <c r="DB262">
        <v>50</v>
      </c>
      <c r="DC262">
        <v>0</v>
      </c>
      <c r="DD262">
        <v>0</v>
      </c>
      <c r="DE262">
        <v>270</v>
      </c>
      <c r="DF262">
        <v>1485</v>
      </c>
      <c r="DG262">
        <v>403</v>
      </c>
      <c r="DH262">
        <v>121</v>
      </c>
      <c r="DI262">
        <v>1143</v>
      </c>
      <c r="DJ262">
        <v>555</v>
      </c>
      <c r="DK262">
        <v>60</v>
      </c>
      <c r="DL262">
        <v>464</v>
      </c>
      <c r="DM262">
        <v>1520</v>
      </c>
      <c r="DN262">
        <v>2484</v>
      </c>
      <c r="DO262">
        <v>542</v>
      </c>
      <c r="DP262">
        <v>698</v>
      </c>
      <c r="DQ262">
        <v>2372</v>
      </c>
      <c r="DR262">
        <v>139</v>
      </c>
      <c r="DS262">
        <v>288</v>
      </c>
      <c r="DT262">
        <v>509</v>
      </c>
      <c r="DU262">
        <v>8300</v>
      </c>
      <c r="DV262">
        <v>5240</v>
      </c>
      <c r="DW262">
        <v>2486</v>
      </c>
      <c r="DX262">
        <v>544</v>
      </c>
      <c r="DY262">
        <v>169</v>
      </c>
      <c r="DZ262">
        <v>937</v>
      </c>
      <c r="EA262">
        <v>103</v>
      </c>
      <c r="EB262">
        <v>688</v>
      </c>
      <c r="EC262">
        <v>1579</v>
      </c>
      <c r="ED262">
        <v>347</v>
      </c>
      <c r="EE262">
        <v>713</v>
      </c>
      <c r="EF262">
        <v>3394</v>
      </c>
      <c r="EI262">
        <v>21624</v>
      </c>
      <c r="EJ262">
        <v>2700</v>
      </c>
      <c r="EK262">
        <v>89</v>
      </c>
      <c r="EL262">
        <v>127</v>
      </c>
      <c r="EM262">
        <v>266</v>
      </c>
      <c r="EN262">
        <v>96</v>
      </c>
      <c r="EO262">
        <v>17</v>
      </c>
      <c r="EP262">
        <v>259</v>
      </c>
      <c r="EQ262">
        <v>7711</v>
      </c>
      <c r="ER262">
        <v>8300</v>
      </c>
      <c r="ES262">
        <v>349</v>
      </c>
      <c r="ET262">
        <v>1224</v>
      </c>
      <c r="EU262">
        <v>2666</v>
      </c>
      <c r="EV262">
        <v>2281</v>
      </c>
      <c r="EW262">
        <v>6727</v>
      </c>
      <c r="EX262">
        <v>8300</v>
      </c>
    </row>
    <row r="263" spans="1:154" x14ac:dyDescent="0.2">
      <c r="A263">
        <v>20678</v>
      </c>
      <c r="B263" t="s">
        <v>589</v>
      </c>
      <c r="C263" t="s">
        <v>601</v>
      </c>
      <c r="D263" t="s">
        <v>341</v>
      </c>
      <c r="H263">
        <v>12369</v>
      </c>
      <c r="I263">
        <v>324</v>
      </c>
      <c r="J263">
        <v>1146</v>
      </c>
      <c r="K263">
        <v>99</v>
      </c>
      <c r="L263">
        <v>939</v>
      </c>
      <c r="M263">
        <v>83</v>
      </c>
      <c r="N263">
        <v>3107</v>
      </c>
      <c r="O263">
        <v>186</v>
      </c>
      <c r="P263">
        <v>8116</v>
      </c>
      <c r="Q263">
        <v>39</v>
      </c>
      <c r="R263">
        <v>8608</v>
      </c>
      <c r="S263">
        <v>141</v>
      </c>
      <c r="T263">
        <v>1734</v>
      </c>
      <c r="U263">
        <v>58</v>
      </c>
      <c r="V263">
        <v>15</v>
      </c>
      <c r="W263">
        <v>0</v>
      </c>
      <c r="X263">
        <v>367</v>
      </c>
      <c r="Y263">
        <v>0</v>
      </c>
      <c r="Z263">
        <v>421</v>
      </c>
      <c r="AA263">
        <v>111</v>
      </c>
      <c r="AB263">
        <v>1224</v>
      </c>
      <c r="AC263">
        <v>14</v>
      </c>
      <c r="AD263">
        <v>937</v>
      </c>
      <c r="AE263">
        <v>125</v>
      </c>
      <c r="AF263">
        <v>8223</v>
      </c>
      <c r="AG263">
        <v>141</v>
      </c>
      <c r="AH263">
        <v>11542</v>
      </c>
      <c r="AI263">
        <v>227</v>
      </c>
      <c r="AJ263">
        <v>827</v>
      </c>
      <c r="AK263">
        <v>97</v>
      </c>
      <c r="AL263">
        <v>591</v>
      </c>
      <c r="AM263">
        <v>5</v>
      </c>
      <c r="AN263">
        <v>236</v>
      </c>
      <c r="AO263">
        <v>92</v>
      </c>
      <c r="AP263">
        <v>6224</v>
      </c>
      <c r="AQ263">
        <v>197</v>
      </c>
      <c r="AR263">
        <v>6145</v>
      </c>
      <c r="AS263">
        <v>127</v>
      </c>
      <c r="AT263">
        <v>1281</v>
      </c>
      <c r="AU263">
        <v>15</v>
      </c>
      <c r="AV263">
        <v>11088</v>
      </c>
      <c r="AW263">
        <v>309</v>
      </c>
      <c r="AX263">
        <v>437</v>
      </c>
      <c r="AY263">
        <v>88</v>
      </c>
      <c r="AZ263">
        <v>2531</v>
      </c>
      <c r="BA263">
        <v>140</v>
      </c>
      <c r="BB263">
        <v>2760</v>
      </c>
      <c r="BC263">
        <v>43</v>
      </c>
      <c r="BD263">
        <v>2550</v>
      </c>
      <c r="BE263">
        <v>41</v>
      </c>
      <c r="BF263">
        <v>1211</v>
      </c>
      <c r="BG263">
        <v>54</v>
      </c>
      <c r="BH263">
        <v>6298</v>
      </c>
      <c r="BI263">
        <v>246</v>
      </c>
      <c r="BJ263">
        <v>6137</v>
      </c>
      <c r="BK263">
        <v>246</v>
      </c>
      <c r="BL263">
        <v>161</v>
      </c>
      <c r="BM263">
        <v>0</v>
      </c>
      <c r="BN263">
        <v>4657</v>
      </c>
      <c r="BO263">
        <v>173</v>
      </c>
      <c r="BP263">
        <v>1681</v>
      </c>
      <c r="BQ263">
        <v>73</v>
      </c>
      <c r="BR263">
        <v>1171</v>
      </c>
      <c r="BS263">
        <v>54</v>
      </c>
      <c r="BT263">
        <v>2772</v>
      </c>
      <c r="BU263">
        <v>12</v>
      </c>
      <c r="BV263">
        <v>7509</v>
      </c>
      <c r="BW263">
        <v>300</v>
      </c>
      <c r="BX263">
        <v>2088</v>
      </c>
      <c r="BY263">
        <v>12</v>
      </c>
      <c r="BZ263">
        <v>1063</v>
      </c>
      <c r="CA263">
        <v>7</v>
      </c>
      <c r="CB263">
        <v>1709</v>
      </c>
      <c r="CC263">
        <v>5</v>
      </c>
      <c r="CD263">
        <v>1319</v>
      </c>
      <c r="CE263">
        <v>0</v>
      </c>
      <c r="CF263">
        <v>1430</v>
      </c>
      <c r="CG263">
        <v>180</v>
      </c>
      <c r="CH263">
        <v>1805</v>
      </c>
      <c r="CI263">
        <v>29</v>
      </c>
      <c r="CJ263">
        <v>1553</v>
      </c>
      <c r="CK263">
        <v>66</v>
      </c>
      <c r="CL263">
        <v>1402</v>
      </c>
      <c r="CM263">
        <v>25</v>
      </c>
      <c r="CN263">
        <v>2088</v>
      </c>
      <c r="CO263">
        <v>12</v>
      </c>
      <c r="CP263">
        <v>324</v>
      </c>
      <c r="CQ263">
        <v>12045</v>
      </c>
      <c r="CR263">
        <v>10317</v>
      </c>
      <c r="CS263">
        <v>3453</v>
      </c>
      <c r="CT263">
        <v>10766</v>
      </c>
      <c r="CU263">
        <v>999</v>
      </c>
      <c r="CV263">
        <v>301</v>
      </c>
      <c r="CW263">
        <v>556</v>
      </c>
      <c r="CX263">
        <v>135</v>
      </c>
      <c r="CY263">
        <v>209</v>
      </c>
      <c r="CZ263">
        <v>44</v>
      </c>
      <c r="DA263">
        <v>207</v>
      </c>
      <c r="DB263">
        <v>122</v>
      </c>
      <c r="DC263">
        <v>27</v>
      </c>
      <c r="DD263">
        <v>0</v>
      </c>
      <c r="DE263">
        <v>55</v>
      </c>
      <c r="DF263">
        <v>1060</v>
      </c>
      <c r="DG263">
        <v>227</v>
      </c>
      <c r="DH263">
        <v>187</v>
      </c>
      <c r="DI263">
        <v>468</v>
      </c>
      <c r="DJ263">
        <v>514</v>
      </c>
      <c r="DK263">
        <v>93</v>
      </c>
      <c r="DL263">
        <v>312</v>
      </c>
      <c r="DM263">
        <v>806</v>
      </c>
      <c r="DN263">
        <v>1150</v>
      </c>
      <c r="DO263">
        <v>470</v>
      </c>
      <c r="DP263">
        <v>413</v>
      </c>
      <c r="DQ263">
        <v>1164</v>
      </c>
      <c r="DR263">
        <v>225</v>
      </c>
      <c r="DS263">
        <v>72</v>
      </c>
      <c r="DT263">
        <v>428</v>
      </c>
      <c r="DU263">
        <v>4858</v>
      </c>
      <c r="DV263">
        <v>2559</v>
      </c>
      <c r="DW263">
        <v>1220</v>
      </c>
      <c r="DX263">
        <v>257</v>
      </c>
      <c r="DY263">
        <v>100</v>
      </c>
      <c r="DZ263">
        <v>866</v>
      </c>
      <c r="EA263">
        <v>78</v>
      </c>
      <c r="EB263">
        <v>469</v>
      </c>
      <c r="EC263">
        <v>1176</v>
      </c>
      <c r="ED263">
        <v>203</v>
      </c>
      <c r="EE263">
        <v>663</v>
      </c>
      <c r="EF263">
        <v>1670</v>
      </c>
      <c r="EI263">
        <v>10489</v>
      </c>
      <c r="EJ263">
        <v>1944</v>
      </c>
      <c r="EK263">
        <v>138</v>
      </c>
      <c r="EL263">
        <v>129</v>
      </c>
      <c r="EM263">
        <v>98</v>
      </c>
      <c r="EN263">
        <v>113</v>
      </c>
      <c r="EO263">
        <v>90</v>
      </c>
      <c r="EP263">
        <v>432</v>
      </c>
      <c r="EQ263">
        <v>4450</v>
      </c>
      <c r="ER263">
        <v>4858</v>
      </c>
      <c r="ES263">
        <v>313</v>
      </c>
      <c r="ET263">
        <v>935</v>
      </c>
      <c r="EU263">
        <v>1643</v>
      </c>
      <c r="EV263">
        <v>1347</v>
      </c>
      <c r="EW263">
        <v>3610</v>
      </c>
      <c r="EX263">
        <v>4858</v>
      </c>
    </row>
    <row r="264" spans="1:154" x14ac:dyDescent="0.2">
      <c r="A264">
        <v>20705</v>
      </c>
      <c r="B264" t="s">
        <v>589</v>
      </c>
      <c r="C264" t="s">
        <v>602</v>
      </c>
      <c r="D264" t="s">
        <v>592</v>
      </c>
      <c r="H264">
        <v>28670</v>
      </c>
      <c r="I264">
        <v>3747</v>
      </c>
      <c r="J264">
        <v>3894</v>
      </c>
      <c r="K264">
        <v>1255</v>
      </c>
      <c r="L264">
        <v>3447</v>
      </c>
      <c r="M264">
        <v>1163</v>
      </c>
      <c r="N264">
        <v>12478</v>
      </c>
      <c r="O264">
        <v>1818</v>
      </c>
      <c r="P264">
        <v>12246</v>
      </c>
      <c r="Q264">
        <v>670</v>
      </c>
      <c r="R264">
        <v>3096</v>
      </c>
      <c r="S264">
        <v>136</v>
      </c>
      <c r="T264">
        <v>10692</v>
      </c>
      <c r="U264">
        <v>651</v>
      </c>
      <c r="V264">
        <v>35</v>
      </c>
      <c r="W264">
        <v>0</v>
      </c>
      <c r="X264">
        <v>3136</v>
      </c>
      <c r="Y264">
        <v>279</v>
      </c>
      <c r="Z264">
        <v>8851</v>
      </c>
      <c r="AA264">
        <v>2299</v>
      </c>
      <c r="AB264">
        <v>2860</v>
      </c>
      <c r="AC264">
        <v>382</v>
      </c>
      <c r="AD264">
        <v>10721</v>
      </c>
      <c r="AE264">
        <v>2459</v>
      </c>
      <c r="AF264">
        <v>2800</v>
      </c>
      <c r="AG264">
        <v>101</v>
      </c>
      <c r="AH264">
        <v>16533</v>
      </c>
      <c r="AI264">
        <v>907</v>
      </c>
      <c r="AJ264">
        <v>12137</v>
      </c>
      <c r="AK264">
        <v>2840</v>
      </c>
      <c r="AL264">
        <v>6145</v>
      </c>
      <c r="AM264">
        <v>339</v>
      </c>
      <c r="AN264">
        <v>5992</v>
      </c>
      <c r="AO264">
        <v>2501</v>
      </c>
      <c r="AP264">
        <v>13810</v>
      </c>
      <c r="AQ264">
        <v>1801</v>
      </c>
      <c r="AR264">
        <v>14860</v>
      </c>
      <c r="AS264">
        <v>1946</v>
      </c>
      <c r="AT264">
        <v>2185</v>
      </c>
      <c r="AU264">
        <v>129</v>
      </c>
      <c r="AV264">
        <v>26485</v>
      </c>
      <c r="AW264">
        <v>3618</v>
      </c>
      <c r="AX264">
        <v>4021</v>
      </c>
      <c r="AY264">
        <v>1247</v>
      </c>
      <c r="AZ264">
        <v>4657</v>
      </c>
      <c r="BA264">
        <v>697</v>
      </c>
      <c r="BB264">
        <v>3678</v>
      </c>
      <c r="BC264">
        <v>255</v>
      </c>
      <c r="BD264">
        <v>6584</v>
      </c>
      <c r="BE264">
        <v>415</v>
      </c>
      <c r="BF264">
        <v>2725</v>
      </c>
      <c r="BG264">
        <v>599</v>
      </c>
      <c r="BH264">
        <v>14374</v>
      </c>
      <c r="BI264">
        <v>2059</v>
      </c>
      <c r="BJ264">
        <v>13581</v>
      </c>
      <c r="BK264">
        <v>1945</v>
      </c>
      <c r="BL264">
        <v>793</v>
      </c>
      <c r="BM264">
        <v>114</v>
      </c>
      <c r="BN264">
        <v>10161</v>
      </c>
      <c r="BO264">
        <v>1479</v>
      </c>
      <c r="BP264">
        <v>4382</v>
      </c>
      <c r="BQ264">
        <v>600</v>
      </c>
      <c r="BR264">
        <v>2556</v>
      </c>
      <c r="BS264">
        <v>579</v>
      </c>
      <c r="BT264">
        <v>7521</v>
      </c>
      <c r="BU264">
        <v>847</v>
      </c>
      <c r="BV264">
        <v>17099</v>
      </c>
      <c r="BW264">
        <v>2658</v>
      </c>
      <c r="BX264">
        <v>4050</v>
      </c>
      <c r="BY264">
        <v>242</v>
      </c>
      <c r="BZ264">
        <v>1939</v>
      </c>
      <c r="CA264">
        <v>21</v>
      </c>
      <c r="CB264">
        <v>5582</v>
      </c>
      <c r="CC264">
        <v>826</v>
      </c>
      <c r="CD264">
        <v>2209</v>
      </c>
      <c r="CE264">
        <v>286</v>
      </c>
      <c r="CF264">
        <v>3745</v>
      </c>
      <c r="CG264">
        <v>664</v>
      </c>
      <c r="CH264">
        <v>4181</v>
      </c>
      <c r="CI264">
        <v>844</v>
      </c>
      <c r="CJ264">
        <v>3610</v>
      </c>
      <c r="CK264">
        <v>525</v>
      </c>
      <c r="CL264">
        <v>3354</v>
      </c>
      <c r="CM264">
        <v>339</v>
      </c>
      <c r="CN264">
        <v>4050</v>
      </c>
      <c r="CO264">
        <v>242</v>
      </c>
      <c r="CP264">
        <v>3747</v>
      </c>
      <c r="CQ264">
        <v>24923</v>
      </c>
      <c r="CR264">
        <v>16897</v>
      </c>
      <c r="CS264">
        <v>10899</v>
      </c>
      <c r="CT264">
        <v>13363</v>
      </c>
      <c r="CU264">
        <v>13664</v>
      </c>
      <c r="CV264">
        <v>6458</v>
      </c>
      <c r="CW264">
        <v>8939</v>
      </c>
      <c r="CX264">
        <v>4810</v>
      </c>
      <c r="CY264">
        <v>1652</v>
      </c>
      <c r="CZ264">
        <v>741</v>
      </c>
      <c r="DA264">
        <v>1572</v>
      </c>
      <c r="DB264">
        <v>694</v>
      </c>
      <c r="DC264">
        <v>1501</v>
      </c>
      <c r="DD264">
        <v>213</v>
      </c>
      <c r="DE264">
        <v>0</v>
      </c>
      <c r="DF264">
        <v>1936</v>
      </c>
      <c r="DG264">
        <v>408</v>
      </c>
      <c r="DH264">
        <v>224</v>
      </c>
      <c r="DI264">
        <v>1697</v>
      </c>
      <c r="DJ264">
        <v>927</v>
      </c>
      <c r="DK264">
        <v>171</v>
      </c>
      <c r="DL264">
        <v>693</v>
      </c>
      <c r="DM264">
        <v>2408</v>
      </c>
      <c r="DN264">
        <v>2918</v>
      </c>
      <c r="DO264">
        <v>1317</v>
      </c>
      <c r="DP264">
        <v>1032</v>
      </c>
      <c r="DQ264">
        <v>1316</v>
      </c>
      <c r="DR264">
        <v>389</v>
      </c>
      <c r="DS264">
        <v>133</v>
      </c>
      <c r="DT264">
        <v>1074</v>
      </c>
      <c r="DU264">
        <v>9012</v>
      </c>
      <c r="DV264">
        <v>4321</v>
      </c>
      <c r="DW264">
        <v>1934</v>
      </c>
      <c r="DX264">
        <v>380</v>
      </c>
      <c r="DY264">
        <v>227</v>
      </c>
      <c r="DZ264">
        <v>1673</v>
      </c>
      <c r="EA264">
        <v>247</v>
      </c>
      <c r="EB264">
        <v>746</v>
      </c>
      <c r="EC264">
        <v>2638</v>
      </c>
      <c r="ED264">
        <v>460</v>
      </c>
      <c r="EE264">
        <v>1223</v>
      </c>
      <c r="EF264">
        <v>3472</v>
      </c>
      <c r="EI264">
        <v>19917</v>
      </c>
      <c r="EJ264">
        <v>8497</v>
      </c>
      <c r="EK264">
        <v>187</v>
      </c>
      <c r="EL264">
        <v>204</v>
      </c>
      <c r="EM264">
        <v>771</v>
      </c>
      <c r="EN264">
        <v>380</v>
      </c>
      <c r="EO264">
        <v>447</v>
      </c>
      <c r="EP264">
        <v>974</v>
      </c>
      <c r="EQ264">
        <v>8792</v>
      </c>
      <c r="ER264">
        <v>9012</v>
      </c>
      <c r="ES264">
        <v>367</v>
      </c>
      <c r="ET264">
        <v>2676</v>
      </c>
      <c r="EU264">
        <v>3553</v>
      </c>
      <c r="EV264">
        <v>1305</v>
      </c>
      <c r="EW264">
        <v>5969</v>
      </c>
      <c r="EX264">
        <v>9012</v>
      </c>
    </row>
    <row r="265" spans="1:154" x14ac:dyDescent="0.2">
      <c r="A265">
        <v>20706</v>
      </c>
      <c r="B265" t="s">
        <v>589</v>
      </c>
      <c r="C265" t="s">
        <v>603</v>
      </c>
      <c r="D265" t="s">
        <v>592</v>
      </c>
      <c r="H265">
        <v>42436</v>
      </c>
      <c r="I265">
        <v>5122</v>
      </c>
      <c r="J265">
        <v>5905</v>
      </c>
      <c r="K265">
        <v>979</v>
      </c>
      <c r="L265">
        <v>4137</v>
      </c>
      <c r="M265">
        <v>617</v>
      </c>
      <c r="N265">
        <v>16804</v>
      </c>
      <c r="O265">
        <v>2936</v>
      </c>
      <c r="P265">
        <v>19657</v>
      </c>
      <c r="Q265">
        <v>1199</v>
      </c>
      <c r="R265">
        <v>2730</v>
      </c>
      <c r="S265">
        <v>250</v>
      </c>
      <c r="T265">
        <v>24645</v>
      </c>
      <c r="U265">
        <v>1918</v>
      </c>
      <c r="V265">
        <v>523</v>
      </c>
      <c r="W265">
        <v>100</v>
      </c>
      <c r="X265">
        <v>2421</v>
      </c>
      <c r="Y265">
        <v>74</v>
      </c>
      <c r="Z265">
        <v>7077</v>
      </c>
      <c r="AA265">
        <v>2028</v>
      </c>
      <c r="AB265">
        <v>5040</v>
      </c>
      <c r="AC265">
        <v>752</v>
      </c>
      <c r="AD265">
        <v>11196</v>
      </c>
      <c r="AE265">
        <v>2807</v>
      </c>
      <c r="AF265">
        <v>2417</v>
      </c>
      <c r="AG265">
        <v>166</v>
      </c>
      <c r="AH265">
        <v>26799</v>
      </c>
      <c r="AI265">
        <v>1757</v>
      </c>
      <c r="AJ265">
        <v>15637</v>
      </c>
      <c r="AK265">
        <v>3365</v>
      </c>
      <c r="AL265">
        <v>7555</v>
      </c>
      <c r="AM265">
        <v>536</v>
      </c>
      <c r="AN265">
        <v>8082</v>
      </c>
      <c r="AO265">
        <v>2829</v>
      </c>
      <c r="AP265">
        <v>20867</v>
      </c>
      <c r="AQ265">
        <v>2585</v>
      </c>
      <c r="AR265">
        <v>21569</v>
      </c>
      <c r="AS265">
        <v>2537</v>
      </c>
      <c r="AT265">
        <v>5377</v>
      </c>
      <c r="AU265">
        <v>342</v>
      </c>
      <c r="AV265">
        <v>37059</v>
      </c>
      <c r="AW265">
        <v>4780</v>
      </c>
      <c r="AX265">
        <v>5156</v>
      </c>
      <c r="AY265">
        <v>1383</v>
      </c>
      <c r="AZ265">
        <v>6764</v>
      </c>
      <c r="BA265">
        <v>932</v>
      </c>
      <c r="BB265">
        <v>6607</v>
      </c>
      <c r="BC265">
        <v>499</v>
      </c>
      <c r="BD265">
        <v>9248</v>
      </c>
      <c r="BE265">
        <v>673</v>
      </c>
      <c r="BF265">
        <v>4558</v>
      </c>
      <c r="BG265">
        <v>1004</v>
      </c>
      <c r="BH265">
        <v>20559</v>
      </c>
      <c r="BI265">
        <v>3010</v>
      </c>
      <c r="BJ265">
        <v>19478</v>
      </c>
      <c r="BK265">
        <v>2682</v>
      </c>
      <c r="BL265">
        <v>1081</v>
      </c>
      <c r="BM265">
        <v>328</v>
      </c>
      <c r="BN265">
        <v>15201</v>
      </c>
      <c r="BO265">
        <v>1896</v>
      </c>
      <c r="BP265">
        <v>5856</v>
      </c>
      <c r="BQ265">
        <v>1155</v>
      </c>
      <c r="BR265">
        <v>4060</v>
      </c>
      <c r="BS265">
        <v>963</v>
      </c>
      <c r="BT265">
        <v>11067</v>
      </c>
      <c r="BU265">
        <v>960</v>
      </c>
      <c r="BV265">
        <v>25117</v>
      </c>
      <c r="BW265">
        <v>4014</v>
      </c>
      <c r="BX265">
        <v>6252</v>
      </c>
      <c r="BY265">
        <v>148</v>
      </c>
      <c r="BZ265">
        <v>3138</v>
      </c>
      <c r="CA265">
        <v>53</v>
      </c>
      <c r="CB265">
        <v>7929</v>
      </c>
      <c r="CC265">
        <v>907</v>
      </c>
      <c r="CD265">
        <v>3594</v>
      </c>
      <c r="CE265">
        <v>675</v>
      </c>
      <c r="CF265">
        <v>5050</v>
      </c>
      <c r="CG265">
        <v>765</v>
      </c>
      <c r="CH265">
        <v>5999</v>
      </c>
      <c r="CI265">
        <v>1386</v>
      </c>
      <c r="CJ265">
        <v>5444</v>
      </c>
      <c r="CK265">
        <v>772</v>
      </c>
      <c r="CL265">
        <v>5030</v>
      </c>
      <c r="CM265">
        <v>416</v>
      </c>
      <c r="CN265">
        <v>6252</v>
      </c>
      <c r="CO265">
        <v>148</v>
      </c>
      <c r="CP265">
        <v>5122</v>
      </c>
      <c r="CQ265">
        <v>37314</v>
      </c>
      <c r="CR265">
        <v>25881</v>
      </c>
      <c r="CS265">
        <v>16409</v>
      </c>
      <c r="CT265">
        <v>24015</v>
      </c>
      <c r="CU265">
        <v>15943</v>
      </c>
      <c r="CV265">
        <v>7368</v>
      </c>
      <c r="CW265">
        <v>9201</v>
      </c>
      <c r="CX265">
        <v>5085</v>
      </c>
      <c r="CY265">
        <v>2353</v>
      </c>
      <c r="CZ265">
        <v>863</v>
      </c>
      <c r="DA265">
        <v>936</v>
      </c>
      <c r="DB265">
        <v>376</v>
      </c>
      <c r="DC265">
        <v>3453</v>
      </c>
      <c r="DD265">
        <v>1044</v>
      </c>
      <c r="DE265">
        <v>22</v>
      </c>
      <c r="DF265">
        <v>2225</v>
      </c>
      <c r="DG265">
        <v>660</v>
      </c>
      <c r="DH265">
        <v>313</v>
      </c>
      <c r="DI265">
        <v>2182</v>
      </c>
      <c r="DJ265">
        <v>1198</v>
      </c>
      <c r="DK265">
        <v>296</v>
      </c>
      <c r="DL265">
        <v>1011</v>
      </c>
      <c r="DM265">
        <v>2724</v>
      </c>
      <c r="DN265">
        <v>5489</v>
      </c>
      <c r="DO265">
        <v>1539</v>
      </c>
      <c r="DP265">
        <v>1213</v>
      </c>
      <c r="DQ265">
        <v>2613</v>
      </c>
      <c r="DR265">
        <v>508</v>
      </c>
      <c r="DS265">
        <v>204</v>
      </c>
      <c r="DT265">
        <v>1704</v>
      </c>
      <c r="DU265">
        <v>13165</v>
      </c>
      <c r="DV265">
        <v>5574</v>
      </c>
      <c r="DW265">
        <v>2651</v>
      </c>
      <c r="DX265">
        <v>766</v>
      </c>
      <c r="DY265">
        <v>577</v>
      </c>
      <c r="DZ265">
        <v>2162</v>
      </c>
      <c r="EA265">
        <v>248</v>
      </c>
      <c r="EB265">
        <v>959</v>
      </c>
      <c r="EC265">
        <v>4663</v>
      </c>
      <c r="ED265">
        <v>864</v>
      </c>
      <c r="EE265">
        <v>1756</v>
      </c>
      <c r="EF265">
        <v>5124</v>
      </c>
      <c r="EI265">
        <v>29953</v>
      </c>
      <c r="EJ265">
        <v>12426</v>
      </c>
      <c r="EK265">
        <v>371</v>
      </c>
      <c r="EL265">
        <v>349</v>
      </c>
      <c r="EM265">
        <v>643</v>
      </c>
      <c r="EN265">
        <v>629</v>
      </c>
      <c r="EO265">
        <v>438</v>
      </c>
      <c r="EP265">
        <v>1188</v>
      </c>
      <c r="EQ265">
        <v>12506</v>
      </c>
      <c r="ER265">
        <v>13165</v>
      </c>
      <c r="ES265">
        <v>902</v>
      </c>
      <c r="ET265">
        <v>3666</v>
      </c>
      <c r="EU265">
        <v>4827</v>
      </c>
      <c r="EV265">
        <v>2287</v>
      </c>
      <c r="EW265">
        <v>8597</v>
      </c>
      <c r="EX265">
        <v>13165</v>
      </c>
    </row>
    <row r="266" spans="1:154" x14ac:dyDescent="0.2">
      <c r="A266">
        <v>20707</v>
      </c>
      <c r="B266" t="s">
        <v>589</v>
      </c>
      <c r="C266" t="s">
        <v>604</v>
      </c>
      <c r="D266" t="s">
        <v>592</v>
      </c>
      <c r="H266">
        <v>36753</v>
      </c>
      <c r="I266">
        <v>3279</v>
      </c>
      <c r="J266">
        <v>4484</v>
      </c>
      <c r="K266">
        <v>685</v>
      </c>
      <c r="L266">
        <v>2583</v>
      </c>
      <c r="M266">
        <v>262</v>
      </c>
      <c r="N266">
        <v>11486</v>
      </c>
      <c r="O266">
        <v>1867</v>
      </c>
      <c r="P266">
        <v>20662</v>
      </c>
      <c r="Q266">
        <v>727</v>
      </c>
      <c r="R266">
        <v>6388</v>
      </c>
      <c r="S266">
        <v>312</v>
      </c>
      <c r="T266">
        <v>17718</v>
      </c>
      <c r="U266">
        <v>732</v>
      </c>
      <c r="V266">
        <v>325</v>
      </c>
      <c r="W266">
        <v>22</v>
      </c>
      <c r="X266">
        <v>3389</v>
      </c>
      <c r="Y266">
        <v>210</v>
      </c>
      <c r="Z266">
        <v>4542</v>
      </c>
      <c r="AA266">
        <v>1421</v>
      </c>
      <c r="AB266">
        <v>4380</v>
      </c>
      <c r="AC266">
        <v>582</v>
      </c>
      <c r="AD266">
        <v>7684</v>
      </c>
      <c r="AE266">
        <v>2015</v>
      </c>
      <c r="AF266">
        <v>5689</v>
      </c>
      <c r="AG266">
        <v>251</v>
      </c>
      <c r="AH266">
        <v>25218</v>
      </c>
      <c r="AI266">
        <v>1065</v>
      </c>
      <c r="AJ266">
        <v>11535</v>
      </c>
      <c r="AK266">
        <v>2214</v>
      </c>
      <c r="AL266">
        <v>6377</v>
      </c>
      <c r="AM266">
        <v>424</v>
      </c>
      <c r="AN266">
        <v>5158</v>
      </c>
      <c r="AO266">
        <v>1790</v>
      </c>
      <c r="AP266">
        <v>16971</v>
      </c>
      <c r="AQ266">
        <v>1815</v>
      </c>
      <c r="AR266">
        <v>19782</v>
      </c>
      <c r="AS266">
        <v>1464</v>
      </c>
      <c r="AT266">
        <v>3242</v>
      </c>
      <c r="AU266">
        <v>164</v>
      </c>
      <c r="AV266">
        <v>33511</v>
      </c>
      <c r="AW266">
        <v>3115</v>
      </c>
      <c r="AX266">
        <v>2712</v>
      </c>
      <c r="AY266">
        <v>792</v>
      </c>
      <c r="AZ266">
        <v>4693</v>
      </c>
      <c r="BA266">
        <v>751</v>
      </c>
      <c r="BB266">
        <v>6412</v>
      </c>
      <c r="BC266">
        <v>341</v>
      </c>
      <c r="BD266">
        <v>12007</v>
      </c>
      <c r="BE266">
        <v>432</v>
      </c>
      <c r="BF266">
        <v>3013</v>
      </c>
      <c r="BG266">
        <v>557</v>
      </c>
      <c r="BH266">
        <v>20293</v>
      </c>
      <c r="BI266">
        <v>2150</v>
      </c>
      <c r="BJ266">
        <v>19376</v>
      </c>
      <c r="BK266">
        <v>1955</v>
      </c>
      <c r="BL266">
        <v>917</v>
      </c>
      <c r="BM266">
        <v>195</v>
      </c>
      <c r="BN266">
        <v>15707</v>
      </c>
      <c r="BO266">
        <v>1631</v>
      </c>
      <c r="BP266">
        <v>4621</v>
      </c>
      <c r="BQ266">
        <v>538</v>
      </c>
      <c r="BR266">
        <v>2978</v>
      </c>
      <c r="BS266">
        <v>538</v>
      </c>
      <c r="BT266">
        <v>8541</v>
      </c>
      <c r="BU266">
        <v>524</v>
      </c>
      <c r="BV266">
        <v>23306</v>
      </c>
      <c r="BW266">
        <v>2707</v>
      </c>
      <c r="BX266">
        <v>4906</v>
      </c>
      <c r="BY266">
        <v>48</v>
      </c>
      <c r="BZ266">
        <v>3198</v>
      </c>
      <c r="CA266">
        <v>184</v>
      </c>
      <c r="CB266">
        <v>5343</v>
      </c>
      <c r="CC266">
        <v>340</v>
      </c>
      <c r="CD266">
        <v>2388</v>
      </c>
      <c r="CE266">
        <v>439</v>
      </c>
      <c r="CF266">
        <v>5727</v>
      </c>
      <c r="CG266">
        <v>660</v>
      </c>
      <c r="CH266">
        <v>5997</v>
      </c>
      <c r="CI266">
        <v>860</v>
      </c>
      <c r="CJ266">
        <v>4919</v>
      </c>
      <c r="CK266">
        <v>572</v>
      </c>
      <c r="CL266">
        <v>4275</v>
      </c>
      <c r="CM266">
        <v>176</v>
      </c>
      <c r="CN266">
        <v>4906</v>
      </c>
      <c r="CO266">
        <v>48</v>
      </c>
      <c r="CP266">
        <v>3279</v>
      </c>
      <c r="CQ266">
        <v>33474</v>
      </c>
      <c r="CR266">
        <v>26813</v>
      </c>
      <c r="CS266">
        <v>11088</v>
      </c>
      <c r="CT266">
        <v>21934</v>
      </c>
      <c r="CU266">
        <v>12505</v>
      </c>
      <c r="CV266">
        <v>4721</v>
      </c>
      <c r="CW266">
        <v>6143</v>
      </c>
      <c r="CX266">
        <v>2706</v>
      </c>
      <c r="CY266">
        <v>1507</v>
      </c>
      <c r="CZ266">
        <v>358</v>
      </c>
      <c r="DA266">
        <v>2168</v>
      </c>
      <c r="DB266">
        <v>1140</v>
      </c>
      <c r="DC266">
        <v>2687</v>
      </c>
      <c r="DD266">
        <v>517</v>
      </c>
      <c r="DE266">
        <v>0</v>
      </c>
      <c r="DF266">
        <v>1862</v>
      </c>
      <c r="DG266">
        <v>729</v>
      </c>
      <c r="DH266">
        <v>201</v>
      </c>
      <c r="DI266">
        <v>1983</v>
      </c>
      <c r="DJ266">
        <v>1097</v>
      </c>
      <c r="DK266">
        <v>379</v>
      </c>
      <c r="DL266">
        <v>1462</v>
      </c>
      <c r="DM266">
        <v>3562</v>
      </c>
      <c r="DN266">
        <v>5164</v>
      </c>
      <c r="DO266">
        <v>1397</v>
      </c>
      <c r="DP266">
        <v>1126</v>
      </c>
      <c r="DQ266">
        <v>2124</v>
      </c>
      <c r="DR266">
        <v>356</v>
      </c>
      <c r="DS266">
        <v>397</v>
      </c>
      <c r="DT266">
        <v>1377</v>
      </c>
      <c r="DU266">
        <v>14782</v>
      </c>
      <c r="DV266">
        <v>5504</v>
      </c>
      <c r="DW266">
        <v>2537</v>
      </c>
      <c r="DX266">
        <v>1412</v>
      </c>
      <c r="DY266">
        <v>269</v>
      </c>
      <c r="DZ266">
        <v>2611</v>
      </c>
      <c r="EA266">
        <v>119</v>
      </c>
      <c r="EB266">
        <v>2050</v>
      </c>
      <c r="EC266">
        <v>5255</v>
      </c>
      <c r="ED266">
        <v>1004</v>
      </c>
      <c r="EE266">
        <v>2829</v>
      </c>
      <c r="EF266">
        <v>4347</v>
      </c>
      <c r="EI266">
        <v>22229</v>
      </c>
      <c r="EJ266">
        <v>14783</v>
      </c>
      <c r="EK266">
        <v>852</v>
      </c>
      <c r="EL266">
        <v>842</v>
      </c>
      <c r="EM266">
        <v>1258</v>
      </c>
      <c r="EN266">
        <v>591</v>
      </c>
      <c r="EO266">
        <v>621</v>
      </c>
      <c r="EP266">
        <v>2285</v>
      </c>
      <c r="EQ266">
        <v>14353</v>
      </c>
      <c r="ER266">
        <v>14782</v>
      </c>
      <c r="ES266">
        <v>795</v>
      </c>
      <c r="ET266">
        <v>6430</v>
      </c>
      <c r="EU266">
        <v>5237</v>
      </c>
      <c r="EV266">
        <v>1608</v>
      </c>
      <c r="EW266">
        <v>7557</v>
      </c>
      <c r="EX266">
        <v>14782</v>
      </c>
    </row>
    <row r="267" spans="1:154" x14ac:dyDescent="0.2">
      <c r="A267">
        <v>20708</v>
      </c>
      <c r="B267" t="s">
        <v>589</v>
      </c>
      <c r="C267" t="s">
        <v>604</v>
      </c>
      <c r="D267" t="s">
        <v>592</v>
      </c>
      <c r="H267">
        <v>27297</v>
      </c>
      <c r="I267">
        <v>2784</v>
      </c>
      <c r="J267">
        <v>4957</v>
      </c>
      <c r="K267">
        <v>1120</v>
      </c>
      <c r="L267">
        <v>3623</v>
      </c>
      <c r="M267">
        <v>883</v>
      </c>
      <c r="N267">
        <v>11473</v>
      </c>
      <c r="O267">
        <v>1219</v>
      </c>
      <c r="P267">
        <v>10426</v>
      </c>
      <c r="Q267">
        <v>445</v>
      </c>
      <c r="R267">
        <v>3394</v>
      </c>
      <c r="S267">
        <v>203</v>
      </c>
      <c r="T267">
        <v>16785</v>
      </c>
      <c r="U267">
        <v>843</v>
      </c>
      <c r="V267">
        <v>125</v>
      </c>
      <c r="W267">
        <v>46</v>
      </c>
      <c r="X267">
        <v>881</v>
      </c>
      <c r="Y267">
        <v>55</v>
      </c>
      <c r="Z267">
        <v>3596</v>
      </c>
      <c r="AA267">
        <v>1193</v>
      </c>
      <c r="AB267">
        <v>2516</v>
      </c>
      <c r="AC267">
        <v>444</v>
      </c>
      <c r="AD267">
        <v>5950</v>
      </c>
      <c r="AE267">
        <v>1635</v>
      </c>
      <c r="AF267">
        <v>2875</v>
      </c>
      <c r="AG267">
        <v>161</v>
      </c>
      <c r="AH267">
        <v>19273</v>
      </c>
      <c r="AI267">
        <v>985</v>
      </c>
      <c r="AJ267">
        <v>8024</v>
      </c>
      <c r="AK267">
        <v>1799</v>
      </c>
      <c r="AL267">
        <v>3786</v>
      </c>
      <c r="AM267">
        <v>220</v>
      </c>
      <c r="AN267">
        <v>4238</v>
      </c>
      <c r="AO267">
        <v>1579</v>
      </c>
      <c r="AP267">
        <v>13540</v>
      </c>
      <c r="AQ267">
        <v>1596</v>
      </c>
      <c r="AR267">
        <v>13757</v>
      </c>
      <c r="AS267">
        <v>1188</v>
      </c>
      <c r="AT267">
        <v>3023</v>
      </c>
      <c r="AU267">
        <v>143</v>
      </c>
      <c r="AV267">
        <v>24274</v>
      </c>
      <c r="AW267">
        <v>2641</v>
      </c>
      <c r="AX267">
        <v>1819</v>
      </c>
      <c r="AY267">
        <v>561</v>
      </c>
      <c r="AZ267">
        <v>4412</v>
      </c>
      <c r="BA267">
        <v>627</v>
      </c>
      <c r="BB267">
        <v>4655</v>
      </c>
      <c r="BC267">
        <v>156</v>
      </c>
      <c r="BD267">
        <v>7104</v>
      </c>
      <c r="BE267">
        <v>584</v>
      </c>
      <c r="BF267">
        <v>2294</v>
      </c>
      <c r="BG267">
        <v>283</v>
      </c>
      <c r="BH267">
        <v>14338</v>
      </c>
      <c r="BI267">
        <v>1784</v>
      </c>
      <c r="BJ267">
        <v>13209</v>
      </c>
      <c r="BK267">
        <v>1393</v>
      </c>
      <c r="BL267">
        <v>1129</v>
      </c>
      <c r="BM267">
        <v>391</v>
      </c>
      <c r="BN267">
        <v>10637</v>
      </c>
      <c r="BO267">
        <v>987</v>
      </c>
      <c r="BP267">
        <v>3380</v>
      </c>
      <c r="BQ267">
        <v>635</v>
      </c>
      <c r="BR267">
        <v>2615</v>
      </c>
      <c r="BS267">
        <v>445</v>
      </c>
      <c r="BT267">
        <v>7664</v>
      </c>
      <c r="BU267">
        <v>588</v>
      </c>
      <c r="BV267">
        <v>16632</v>
      </c>
      <c r="BW267">
        <v>2067</v>
      </c>
      <c r="BX267">
        <v>3001</v>
      </c>
      <c r="BY267">
        <v>129</v>
      </c>
      <c r="BZ267">
        <v>2580</v>
      </c>
      <c r="CA267">
        <v>58</v>
      </c>
      <c r="CB267">
        <v>5084</v>
      </c>
      <c r="CC267">
        <v>530</v>
      </c>
      <c r="CD267">
        <v>1643</v>
      </c>
      <c r="CE267">
        <v>268</v>
      </c>
      <c r="CF267">
        <v>3718</v>
      </c>
      <c r="CG267">
        <v>547</v>
      </c>
      <c r="CH267">
        <v>4095</v>
      </c>
      <c r="CI267">
        <v>549</v>
      </c>
      <c r="CJ267">
        <v>4088</v>
      </c>
      <c r="CK267">
        <v>575</v>
      </c>
      <c r="CL267">
        <v>3088</v>
      </c>
      <c r="CM267">
        <v>128</v>
      </c>
      <c r="CN267">
        <v>3001</v>
      </c>
      <c r="CO267">
        <v>129</v>
      </c>
      <c r="CP267">
        <v>2784</v>
      </c>
      <c r="CQ267">
        <v>24513</v>
      </c>
      <c r="CR267">
        <v>17306</v>
      </c>
      <c r="CS267">
        <v>10296</v>
      </c>
      <c r="CT267">
        <v>17104</v>
      </c>
      <c r="CU267">
        <v>8569</v>
      </c>
      <c r="CV267">
        <v>3769</v>
      </c>
      <c r="CW267">
        <v>4464</v>
      </c>
      <c r="CX267">
        <v>2696</v>
      </c>
      <c r="CY267">
        <v>1283</v>
      </c>
      <c r="CZ267">
        <v>510</v>
      </c>
      <c r="DA267">
        <v>424</v>
      </c>
      <c r="DB267">
        <v>113</v>
      </c>
      <c r="DC267">
        <v>2398</v>
      </c>
      <c r="DD267">
        <v>450</v>
      </c>
      <c r="DE267">
        <v>15</v>
      </c>
      <c r="DF267">
        <v>1210</v>
      </c>
      <c r="DG267">
        <v>447</v>
      </c>
      <c r="DH267">
        <v>326</v>
      </c>
      <c r="DI267">
        <v>1001</v>
      </c>
      <c r="DJ267">
        <v>1290</v>
      </c>
      <c r="DK267">
        <v>272</v>
      </c>
      <c r="DL267">
        <v>585</v>
      </c>
      <c r="DM267">
        <v>2133</v>
      </c>
      <c r="DN267">
        <v>4030</v>
      </c>
      <c r="DO267">
        <v>1292</v>
      </c>
      <c r="DP267">
        <v>828</v>
      </c>
      <c r="DQ267">
        <v>1027</v>
      </c>
      <c r="DR267">
        <v>227</v>
      </c>
      <c r="DS267">
        <v>244</v>
      </c>
      <c r="DT267">
        <v>1385</v>
      </c>
      <c r="DU267">
        <v>10618</v>
      </c>
      <c r="DV267">
        <v>3721</v>
      </c>
      <c r="DW267">
        <v>1775</v>
      </c>
      <c r="DX267">
        <v>962</v>
      </c>
      <c r="DY267">
        <v>367</v>
      </c>
      <c r="DZ267">
        <v>2362</v>
      </c>
      <c r="EA267">
        <v>156</v>
      </c>
      <c r="EB267">
        <v>1519</v>
      </c>
      <c r="EC267">
        <v>3573</v>
      </c>
      <c r="ED267">
        <v>1001</v>
      </c>
      <c r="EE267">
        <v>1673</v>
      </c>
      <c r="EF267">
        <v>3661</v>
      </c>
      <c r="EI267">
        <v>10370</v>
      </c>
      <c r="EJ267">
        <v>16820</v>
      </c>
      <c r="EK267">
        <v>423</v>
      </c>
      <c r="EL267">
        <v>544</v>
      </c>
      <c r="EM267">
        <v>1329</v>
      </c>
      <c r="EN267">
        <v>688</v>
      </c>
      <c r="EO267">
        <v>347</v>
      </c>
      <c r="EP267">
        <v>3349</v>
      </c>
      <c r="EQ267">
        <v>9995</v>
      </c>
      <c r="ER267">
        <v>10618</v>
      </c>
      <c r="ES267">
        <v>1114</v>
      </c>
      <c r="ET267">
        <v>4185</v>
      </c>
      <c r="EU267">
        <v>3730</v>
      </c>
      <c r="EV267">
        <v>1077</v>
      </c>
      <c r="EW267">
        <v>5319</v>
      </c>
      <c r="EX267">
        <v>10618</v>
      </c>
    </row>
    <row r="268" spans="1:154" x14ac:dyDescent="0.2">
      <c r="A268">
        <v>20710</v>
      </c>
      <c r="B268" t="s">
        <v>589</v>
      </c>
      <c r="C268" t="s">
        <v>605</v>
      </c>
      <c r="D268" t="s">
        <v>592</v>
      </c>
      <c r="H268">
        <v>9801</v>
      </c>
      <c r="I268">
        <v>2373</v>
      </c>
      <c r="J268">
        <v>2700</v>
      </c>
      <c r="K268">
        <v>786</v>
      </c>
      <c r="L268">
        <v>2034</v>
      </c>
      <c r="M268">
        <v>595</v>
      </c>
      <c r="N268">
        <v>5141</v>
      </c>
      <c r="O268">
        <v>1493</v>
      </c>
      <c r="P268">
        <v>1752</v>
      </c>
      <c r="Q268">
        <v>94</v>
      </c>
      <c r="R268">
        <v>307</v>
      </c>
      <c r="S268">
        <v>84</v>
      </c>
      <c r="T268">
        <v>5232</v>
      </c>
      <c r="U268">
        <v>566</v>
      </c>
      <c r="V268">
        <v>21</v>
      </c>
      <c r="W268">
        <v>21</v>
      </c>
      <c r="X268">
        <v>68</v>
      </c>
      <c r="Y268">
        <v>0</v>
      </c>
      <c r="Z268">
        <v>3134</v>
      </c>
      <c r="AA268">
        <v>1478</v>
      </c>
      <c r="AB268">
        <v>1039</v>
      </c>
      <c r="AC268">
        <v>224</v>
      </c>
      <c r="AD268">
        <v>4171</v>
      </c>
      <c r="AE268">
        <v>1796</v>
      </c>
      <c r="AF268">
        <v>108</v>
      </c>
      <c r="AG268">
        <v>0</v>
      </c>
      <c r="AH268">
        <v>6365</v>
      </c>
      <c r="AI268">
        <v>583</v>
      </c>
      <c r="AJ268">
        <v>3436</v>
      </c>
      <c r="AK268">
        <v>1790</v>
      </c>
      <c r="AL268">
        <v>814</v>
      </c>
      <c r="AM268">
        <v>130</v>
      </c>
      <c r="AN268">
        <v>2622</v>
      </c>
      <c r="AO268">
        <v>1660</v>
      </c>
      <c r="AP268">
        <v>4592</v>
      </c>
      <c r="AQ268">
        <v>1259</v>
      </c>
      <c r="AR268">
        <v>5209</v>
      </c>
      <c r="AS268">
        <v>1114</v>
      </c>
      <c r="AT268">
        <v>805</v>
      </c>
      <c r="AU268">
        <v>89</v>
      </c>
      <c r="AV268">
        <v>8996</v>
      </c>
      <c r="AW268">
        <v>2284</v>
      </c>
      <c r="AX268">
        <v>1017</v>
      </c>
      <c r="AY268">
        <v>509</v>
      </c>
      <c r="AZ268">
        <v>2102</v>
      </c>
      <c r="BA268">
        <v>933</v>
      </c>
      <c r="BB268">
        <v>1365</v>
      </c>
      <c r="BC268">
        <v>117</v>
      </c>
      <c r="BD268">
        <v>1027</v>
      </c>
      <c r="BE268">
        <v>113</v>
      </c>
      <c r="BF268">
        <v>1283</v>
      </c>
      <c r="BG268">
        <v>431</v>
      </c>
      <c r="BH268">
        <v>4060</v>
      </c>
      <c r="BI268">
        <v>1373</v>
      </c>
      <c r="BJ268">
        <v>3650</v>
      </c>
      <c r="BK268">
        <v>1189</v>
      </c>
      <c r="BL268">
        <v>410</v>
      </c>
      <c r="BM268">
        <v>184</v>
      </c>
      <c r="BN268">
        <v>2940</v>
      </c>
      <c r="BO268">
        <v>940</v>
      </c>
      <c r="BP268">
        <v>1259</v>
      </c>
      <c r="BQ268">
        <v>402</v>
      </c>
      <c r="BR268">
        <v>1144</v>
      </c>
      <c r="BS268">
        <v>462</v>
      </c>
      <c r="BT268">
        <v>3189</v>
      </c>
      <c r="BU268">
        <v>426</v>
      </c>
      <c r="BV268">
        <v>5343</v>
      </c>
      <c r="BW268">
        <v>1804</v>
      </c>
      <c r="BX268">
        <v>1269</v>
      </c>
      <c r="BY268">
        <v>143</v>
      </c>
      <c r="BZ268">
        <v>1106</v>
      </c>
      <c r="CA268">
        <v>220</v>
      </c>
      <c r="CB268">
        <v>2083</v>
      </c>
      <c r="CC268">
        <v>206</v>
      </c>
      <c r="CD268">
        <v>1101</v>
      </c>
      <c r="CE268">
        <v>275</v>
      </c>
      <c r="CF268">
        <v>1038</v>
      </c>
      <c r="CG268">
        <v>336</v>
      </c>
      <c r="CH268">
        <v>1497</v>
      </c>
      <c r="CI268">
        <v>750</v>
      </c>
      <c r="CJ268">
        <v>996</v>
      </c>
      <c r="CK268">
        <v>290</v>
      </c>
      <c r="CL268">
        <v>711</v>
      </c>
      <c r="CM268">
        <v>153</v>
      </c>
      <c r="CN268">
        <v>1269</v>
      </c>
      <c r="CO268">
        <v>143</v>
      </c>
      <c r="CP268">
        <v>2373</v>
      </c>
      <c r="CQ268">
        <v>7428</v>
      </c>
      <c r="CR268">
        <v>3664</v>
      </c>
      <c r="CS268">
        <v>4618</v>
      </c>
      <c r="CT268">
        <v>4379</v>
      </c>
      <c r="CU268">
        <v>4402</v>
      </c>
      <c r="CV268">
        <v>1988</v>
      </c>
      <c r="CW268">
        <v>3423</v>
      </c>
      <c r="CX268">
        <v>1658</v>
      </c>
      <c r="CY268">
        <v>423</v>
      </c>
      <c r="CZ268">
        <v>195</v>
      </c>
      <c r="DA268">
        <v>3</v>
      </c>
      <c r="DB268">
        <v>0</v>
      </c>
      <c r="DC268">
        <v>553</v>
      </c>
      <c r="DD268">
        <v>135</v>
      </c>
      <c r="DE268">
        <v>21</v>
      </c>
      <c r="DF268">
        <v>628</v>
      </c>
      <c r="DG268">
        <v>68</v>
      </c>
      <c r="DH268">
        <v>0</v>
      </c>
      <c r="DI268">
        <v>350</v>
      </c>
      <c r="DJ268">
        <v>316</v>
      </c>
      <c r="DK268">
        <v>69</v>
      </c>
      <c r="DL268">
        <v>232</v>
      </c>
      <c r="DM268">
        <v>473</v>
      </c>
      <c r="DN268">
        <v>952</v>
      </c>
      <c r="DO268">
        <v>475</v>
      </c>
      <c r="DP268">
        <v>107</v>
      </c>
      <c r="DQ268">
        <v>351</v>
      </c>
      <c r="DR268">
        <v>274</v>
      </c>
      <c r="DS268">
        <v>146</v>
      </c>
      <c r="DT268">
        <v>693</v>
      </c>
      <c r="DU268">
        <v>3233</v>
      </c>
      <c r="DV268">
        <v>1121</v>
      </c>
      <c r="DW268">
        <v>732</v>
      </c>
      <c r="DX268">
        <v>245</v>
      </c>
      <c r="DY268">
        <v>0</v>
      </c>
      <c r="DZ268">
        <v>503</v>
      </c>
      <c r="EA268">
        <v>32</v>
      </c>
      <c r="EB268">
        <v>397</v>
      </c>
      <c r="EC268">
        <v>1364</v>
      </c>
      <c r="ED268">
        <v>428</v>
      </c>
      <c r="EE268">
        <v>566</v>
      </c>
      <c r="EF268">
        <v>1297</v>
      </c>
      <c r="EI268">
        <v>2216</v>
      </c>
      <c r="EJ268">
        <v>7571</v>
      </c>
      <c r="EK268">
        <v>191</v>
      </c>
      <c r="EL268">
        <v>158</v>
      </c>
      <c r="EM268">
        <v>346</v>
      </c>
      <c r="EN268">
        <v>199</v>
      </c>
      <c r="EO268">
        <v>208</v>
      </c>
      <c r="EP268">
        <v>1318</v>
      </c>
      <c r="EQ268">
        <v>2920</v>
      </c>
      <c r="ER268">
        <v>3233</v>
      </c>
      <c r="ES268">
        <v>570</v>
      </c>
      <c r="ET268">
        <v>1548</v>
      </c>
      <c r="EU268">
        <v>738</v>
      </c>
      <c r="EV268">
        <v>314</v>
      </c>
      <c r="EW268">
        <v>1115</v>
      </c>
      <c r="EX268">
        <v>3233</v>
      </c>
    </row>
    <row r="269" spans="1:154" x14ac:dyDescent="0.2">
      <c r="A269">
        <v>20712</v>
      </c>
      <c r="B269" t="s">
        <v>589</v>
      </c>
      <c r="C269" t="s">
        <v>606</v>
      </c>
      <c r="D269" t="s">
        <v>592</v>
      </c>
      <c r="H269">
        <v>9563</v>
      </c>
      <c r="I269">
        <v>2148</v>
      </c>
      <c r="J269">
        <v>1179</v>
      </c>
      <c r="K269">
        <v>326</v>
      </c>
      <c r="L269">
        <v>564</v>
      </c>
      <c r="M269">
        <v>204</v>
      </c>
      <c r="N269">
        <v>4687</v>
      </c>
      <c r="O269">
        <v>1351</v>
      </c>
      <c r="P269">
        <v>3650</v>
      </c>
      <c r="Q269">
        <v>471</v>
      </c>
      <c r="R269">
        <v>1676</v>
      </c>
      <c r="S269">
        <v>36</v>
      </c>
      <c r="T269">
        <v>4154</v>
      </c>
      <c r="U269">
        <v>763</v>
      </c>
      <c r="V269">
        <v>0</v>
      </c>
      <c r="W269">
        <v>0</v>
      </c>
      <c r="X269">
        <v>99</v>
      </c>
      <c r="Y269">
        <v>11</v>
      </c>
      <c r="Z269">
        <v>2631</v>
      </c>
      <c r="AA269">
        <v>1185</v>
      </c>
      <c r="AB269">
        <v>1003</v>
      </c>
      <c r="AC269">
        <v>153</v>
      </c>
      <c r="AD269">
        <v>3747</v>
      </c>
      <c r="AE269">
        <v>1430</v>
      </c>
      <c r="AF269">
        <v>1514</v>
      </c>
      <c r="AG269">
        <v>36</v>
      </c>
      <c r="AH269">
        <v>6173</v>
      </c>
      <c r="AI269">
        <v>893</v>
      </c>
      <c r="AJ269">
        <v>3390</v>
      </c>
      <c r="AK269">
        <v>1255</v>
      </c>
      <c r="AL269">
        <v>1323</v>
      </c>
      <c r="AM269">
        <v>182</v>
      </c>
      <c r="AN269">
        <v>2067</v>
      </c>
      <c r="AO269">
        <v>1073</v>
      </c>
      <c r="AP269">
        <v>4614</v>
      </c>
      <c r="AQ269">
        <v>1269</v>
      </c>
      <c r="AR269">
        <v>4949</v>
      </c>
      <c r="AS269">
        <v>879</v>
      </c>
      <c r="AT269">
        <v>1075</v>
      </c>
      <c r="AU269">
        <v>48</v>
      </c>
      <c r="AV269">
        <v>8488</v>
      </c>
      <c r="AW269">
        <v>2100</v>
      </c>
      <c r="AX269">
        <v>1228</v>
      </c>
      <c r="AY269">
        <v>622</v>
      </c>
      <c r="AZ269">
        <v>1667</v>
      </c>
      <c r="BA269">
        <v>383</v>
      </c>
      <c r="BB269">
        <v>1535</v>
      </c>
      <c r="BC269">
        <v>194</v>
      </c>
      <c r="BD269">
        <v>2294</v>
      </c>
      <c r="BE269">
        <v>139</v>
      </c>
      <c r="BF269">
        <v>817</v>
      </c>
      <c r="BG269">
        <v>303</v>
      </c>
      <c r="BH269">
        <v>5050</v>
      </c>
      <c r="BI269">
        <v>1290</v>
      </c>
      <c r="BJ269">
        <v>4855</v>
      </c>
      <c r="BK269">
        <v>1211</v>
      </c>
      <c r="BL269">
        <v>195</v>
      </c>
      <c r="BM269">
        <v>79</v>
      </c>
      <c r="BN269">
        <v>3670</v>
      </c>
      <c r="BO269">
        <v>807</v>
      </c>
      <c r="BP269">
        <v>1454</v>
      </c>
      <c r="BQ269">
        <v>534</v>
      </c>
      <c r="BR269">
        <v>743</v>
      </c>
      <c r="BS269">
        <v>252</v>
      </c>
      <c r="BT269">
        <v>2298</v>
      </c>
      <c r="BU269">
        <v>555</v>
      </c>
      <c r="BV269">
        <v>5867</v>
      </c>
      <c r="BW269">
        <v>1593</v>
      </c>
      <c r="BX269">
        <v>1398</v>
      </c>
      <c r="BY269">
        <v>0</v>
      </c>
      <c r="BZ269">
        <v>805</v>
      </c>
      <c r="CA269">
        <v>162</v>
      </c>
      <c r="CB269">
        <v>1493</v>
      </c>
      <c r="CC269">
        <v>393</v>
      </c>
      <c r="CD269">
        <v>541</v>
      </c>
      <c r="CE269">
        <v>255</v>
      </c>
      <c r="CF269">
        <v>1155</v>
      </c>
      <c r="CG269">
        <v>286</v>
      </c>
      <c r="CH269">
        <v>1958</v>
      </c>
      <c r="CI269">
        <v>627</v>
      </c>
      <c r="CJ269">
        <v>1062</v>
      </c>
      <c r="CK269">
        <v>333</v>
      </c>
      <c r="CL269">
        <v>1151</v>
      </c>
      <c r="CM269">
        <v>92</v>
      </c>
      <c r="CN269">
        <v>1398</v>
      </c>
      <c r="CO269">
        <v>0</v>
      </c>
      <c r="CP269">
        <v>2148</v>
      </c>
      <c r="CQ269">
        <v>7415</v>
      </c>
      <c r="CR269">
        <v>4633</v>
      </c>
      <c r="CS269">
        <v>3742</v>
      </c>
      <c r="CT269">
        <v>4866</v>
      </c>
      <c r="CU269">
        <v>4102</v>
      </c>
      <c r="CV269">
        <v>2090</v>
      </c>
      <c r="CW269">
        <v>3418</v>
      </c>
      <c r="CX269">
        <v>1875</v>
      </c>
      <c r="CY269">
        <v>210</v>
      </c>
      <c r="CZ269">
        <v>23</v>
      </c>
      <c r="DA269">
        <v>79</v>
      </c>
      <c r="DB269">
        <v>22</v>
      </c>
      <c r="DC269">
        <v>395</v>
      </c>
      <c r="DD269">
        <v>170</v>
      </c>
      <c r="DE269">
        <v>22</v>
      </c>
      <c r="DF269">
        <v>764</v>
      </c>
      <c r="DG269">
        <v>26</v>
      </c>
      <c r="DH269">
        <v>6</v>
      </c>
      <c r="DI269">
        <v>653</v>
      </c>
      <c r="DJ269">
        <v>315</v>
      </c>
      <c r="DK269">
        <v>227</v>
      </c>
      <c r="DL269">
        <v>313</v>
      </c>
      <c r="DM269">
        <v>512</v>
      </c>
      <c r="DN269">
        <v>1282</v>
      </c>
      <c r="DO269">
        <v>425</v>
      </c>
      <c r="DP269">
        <v>321</v>
      </c>
      <c r="DQ269">
        <v>638</v>
      </c>
      <c r="DR269">
        <v>77</v>
      </c>
      <c r="DS269">
        <v>119</v>
      </c>
      <c r="DT269">
        <v>352</v>
      </c>
      <c r="DU269">
        <v>4384</v>
      </c>
      <c r="DV269">
        <v>1410</v>
      </c>
      <c r="DW269">
        <v>624</v>
      </c>
      <c r="DX269">
        <v>271</v>
      </c>
      <c r="DY269">
        <v>122</v>
      </c>
      <c r="DZ269">
        <v>1160</v>
      </c>
      <c r="EA269">
        <v>22</v>
      </c>
      <c r="EB269">
        <v>1031</v>
      </c>
      <c r="EC269">
        <v>1543</v>
      </c>
      <c r="ED269">
        <v>136</v>
      </c>
      <c r="EE269">
        <v>1186</v>
      </c>
      <c r="EF269">
        <v>1057</v>
      </c>
      <c r="EI269">
        <v>2942</v>
      </c>
      <c r="EJ269">
        <v>6602</v>
      </c>
      <c r="EK269">
        <v>253</v>
      </c>
      <c r="EL269">
        <v>454</v>
      </c>
      <c r="EM269">
        <v>605</v>
      </c>
      <c r="EN269">
        <v>487</v>
      </c>
      <c r="EO269">
        <v>315</v>
      </c>
      <c r="EP269">
        <v>1155</v>
      </c>
      <c r="EQ269">
        <v>4106</v>
      </c>
      <c r="ER269">
        <v>4384</v>
      </c>
      <c r="ES269">
        <v>689</v>
      </c>
      <c r="ET269">
        <v>2532</v>
      </c>
      <c r="EU269">
        <v>737</v>
      </c>
      <c r="EV269">
        <v>261</v>
      </c>
      <c r="EW269">
        <v>1163</v>
      </c>
      <c r="EX269">
        <v>4384</v>
      </c>
    </row>
    <row r="270" spans="1:154" x14ac:dyDescent="0.2">
      <c r="A270">
        <v>20715</v>
      </c>
      <c r="B270" t="s">
        <v>589</v>
      </c>
      <c r="C270" t="s">
        <v>607</v>
      </c>
      <c r="D270" t="s">
        <v>592</v>
      </c>
      <c r="H270">
        <v>26501</v>
      </c>
      <c r="I270">
        <v>901</v>
      </c>
      <c r="J270">
        <v>1465</v>
      </c>
      <c r="K270">
        <v>244</v>
      </c>
      <c r="L270">
        <v>873</v>
      </c>
      <c r="M270">
        <v>185</v>
      </c>
      <c r="N270">
        <v>6102</v>
      </c>
      <c r="O270">
        <v>336</v>
      </c>
      <c r="P270">
        <v>17576</v>
      </c>
      <c r="Q270">
        <v>306</v>
      </c>
      <c r="R270">
        <v>11257</v>
      </c>
      <c r="S270">
        <v>318</v>
      </c>
      <c r="T270">
        <v>10124</v>
      </c>
      <c r="U270">
        <v>247</v>
      </c>
      <c r="V270">
        <v>210</v>
      </c>
      <c r="W270">
        <v>20</v>
      </c>
      <c r="X270">
        <v>1050</v>
      </c>
      <c r="Y270">
        <v>60</v>
      </c>
      <c r="Z270">
        <v>1262</v>
      </c>
      <c r="AA270">
        <v>161</v>
      </c>
      <c r="AB270">
        <v>2598</v>
      </c>
      <c r="AC270">
        <v>95</v>
      </c>
      <c r="AD270">
        <v>2446</v>
      </c>
      <c r="AE270">
        <v>275</v>
      </c>
      <c r="AF270">
        <v>10855</v>
      </c>
      <c r="AG270">
        <v>282</v>
      </c>
      <c r="AH270">
        <v>23170</v>
      </c>
      <c r="AI270">
        <v>571</v>
      </c>
      <c r="AJ270">
        <v>3331</v>
      </c>
      <c r="AK270">
        <v>330</v>
      </c>
      <c r="AL270">
        <v>2534</v>
      </c>
      <c r="AM270">
        <v>145</v>
      </c>
      <c r="AN270">
        <v>797</v>
      </c>
      <c r="AO270">
        <v>185</v>
      </c>
      <c r="AP270">
        <v>12741</v>
      </c>
      <c r="AQ270">
        <v>415</v>
      </c>
      <c r="AR270">
        <v>13760</v>
      </c>
      <c r="AS270">
        <v>486</v>
      </c>
      <c r="AT270">
        <v>3269</v>
      </c>
      <c r="AU270">
        <v>35</v>
      </c>
      <c r="AV270">
        <v>23232</v>
      </c>
      <c r="AW270">
        <v>866</v>
      </c>
      <c r="AX270">
        <v>1022</v>
      </c>
      <c r="AY270">
        <v>208</v>
      </c>
      <c r="AZ270">
        <v>3625</v>
      </c>
      <c r="BA270">
        <v>144</v>
      </c>
      <c r="BB270">
        <v>4393</v>
      </c>
      <c r="BC270">
        <v>97</v>
      </c>
      <c r="BD270">
        <v>8727</v>
      </c>
      <c r="BE270">
        <v>190</v>
      </c>
      <c r="BF270">
        <v>2986</v>
      </c>
      <c r="BG270">
        <v>168</v>
      </c>
      <c r="BH270">
        <v>12710</v>
      </c>
      <c r="BI270">
        <v>509</v>
      </c>
      <c r="BJ270">
        <v>12068</v>
      </c>
      <c r="BK270">
        <v>434</v>
      </c>
      <c r="BL270">
        <v>642</v>
      </c>
      <c r="BM270">
        <v>75</v>
      </c>
      <c r="BN270">
        <v>9440</v>
      </c>
      <c r="BO270">
        <v>264</v>
      </c>
      <c r="BP270">
        <v>3812</v>
      </c>
      <c r="BQ270">
        <v>227</v>
      </c>
      <c r="BR270">
        <v>2444</v>
      </c>
      <c r="BS270">
        <v>186</v>
      </c>
      <c r="BT270">
        <v>6295</v>
      </c>
      <c r="BU270">
        <v>198</v>
      </c>
      <c r="BV270">
        <v>15696</v>
      </c>
      <c r="BW270">
        <v>677</v>
      </c>
      <c r="BX270">
        <v>4510</v>
      </c>
      <c r="BY270">
        <v>26</v>
      </c>
      <c r="BZ270">
        <v>1706</v>
      </c>
      <c r="CA270">
        <v>5</v>
      </c>
      <c r="CB270">
        <v>4589</v>
      </c>
      <c r="CC270">
        <v>193</v>
      </c>
      <c r="CD270">
        <v>2439</v>
      </c>
      <c r="CE270">
        <v>64</v>
      </c>
      <c r="CF270">
        <v>2657</v>
      </c>
      <c r="CG270">
        <v>162</v>
      </c>
      <c r="CH270">
        <v>3073</v>
      </c>
      <c r="CI270">
        <v>187</v>
      </c>
      <c r="CJ270">
        <v>3462</v>
      </c>
      <c r="CK270">
        <v>197</v>
      </c>
      <c r="CL270">
        <v>4065</v>
      </c>
      <c r="CM270">
        <v>67</v>
      </c>
      <c r="CN270">
        <v>4510</v>
      </c>
      <c r="CO270">
        <v>26</v>
      </c>
      <c r="CP270">
        <v>901</v>
      </c>
      <c r="CQ270">
        <v>25600</v>
      </c>
      <c r="CR270">
        <v>21265</v>
      </c>
      <c r="CS270">
        <v>8645</v>
      </c>
      <c r="CT270">
        <v>21729</v>
      </c>
      <c r="CU270">
        <v>3823</v>
      </c>
      <c r="CV270">
        <v>1123</v>
      </c>
      <c r="CW270">
        <v>2143</v>
      </c>
      <c r="CX270">
        <v>729</v>
      </c>
      <c r="CY270">
        <v>749</v>
      </c>
      <c r="CZ270">
        <v>213</v>
      </c>
      <c r="DA270">
        <v>509</v>
      </c>
      <c r="DB270">
        <v>148</v>
      </c>
      <c r="DC270">
        <v>422</v>
      </c>
      <c r="DD270">
        <v>33</v>
      </c>
      <c r="DE270">
        <v>79</v>
      </c>
      <c r="DF270">
        <v>766</v>
      </c>
      <c r="DG270">
        <v>350</v>
      </c>
      <c r="DH270">
        <v>185</v>
      </c>
      <c r="DI270">
        <v>965</v>
      </c>
      <c r="DJ270">
        <v>469</v>
      </c>
      <c r="DK270">
        <v>312</v>
      </c>
      <c r="DL270">
        <v>606</v>
      </c>
      <c r="DM270">
        <v>2715</v>
      </c>
      <c r="DN270">
        <v>3424</v>
      </c>
      <c r="DO270">
        <v>744</v>
      </c>
      <c r="DP270">
        <v>723</v>
      </c>
      <c r="DQ270">
        <v>2202</v>
      </c>
      <c r="DR270">
        <v>457</v>
      </c>
      <c r="DS270">
        <v>298</v>
      </c>
      <c r="DT270">
        <v>668</v>
      </c>
      <c r="DU270">
        <v>8985</v>
      </c>
      <c r="DV270">
        <v>4645</v>
      </c>
      <c r="DW270">
        <v>1646</v>
      </c>
      <c r="DX270">
        <v>689</v>
      </c>
      <c r="DY270">
        <v>179</v>
      </c>
      <c r="DZ270">
        <v>1134</v>
      </c>
      <c r="EA270">
        <v>74</v>
      </c>
      <c r="EB270">
        <v>709</v>
      </c>
      <c r="EC270">
        <v>2517</v>
      </c>
      <c r="ED270">
        <v>412</v>
      </c>
      <c r="EE270">
        <v>1200</v>
      </c>
      <c r="EF270">
        <v>2738</v>
      </c>
      <c r="EI270">
        <v>22602</v>
      </c>
      <c r="EJ270">
        <v>2627</v>
      </c>
      <c r="EK270">
        <v>73</v>
      </c>
      <c r="EL270">
        <v>88</v>
      </c>
      <c r="EM270">
        <v>83</v>
      </c>
      <c r="EN270">
        <v>100</v>
      </c>
      <c r="EO270">
        <v>0</v>
      </c>
      <c r="EP270">
        <v>354</v>
      </c>
      <c r="EQ270">
        <v>8678</v>
      </c>
      <c r="ER270">
        <v>8985</v>
      </c>
      <c r="ES270">
        <v>150</v>
      </c>
      <c r="ET270">
        <v>2069</v>
      </c>
      <c r="EU270">
        <v>3839</v>
      </c>
      <c r="EV270">
        <v>1672</v>
      </c>
      <c r="EW270">
        <v>6766</v>
      </c>
      <c r="EX270">
        <v>8985</v>
      </c>
    </row>
    <row r="271" spans="1:154" x14ac:dyDescent="0.2">
      <c r="A271">
        <v>20716</v>
      </c>
      <c r="B271" t="s">
        <v>589</v>
      </c>
      <c r="C271" t="s">
        <v>607</v>
      </c>
      <c r="D271" t="s">
        <v>592</v>
      </c>
      <c r="H271">
        <v>22038</v>
      </c>
      <c r="I271">
        <v>1177</v>
      </c>
      <c r="J271">
        <v>1717</v>
      </c>
      <c r="K271">
        <v>310</v>
      </c>
      <c r="L271">
        <v>978</v>
      </c>
      <c r="M271">
        <v>67</v>
      </c>
      <c r="N271">
        <v>5467</v>
      </c>
      <c r="O271">
        <v>419</v>
      </c>
      <c r="P271">
        <v>14839</v>
      </c>
      <c r="Q271">
        <v>448</v>
      </c>
      <c r="R271">
        <v>3993</v>
      </c>
      <c r="S271">
        <v>30</v>
      </c>
      <c r="T271">
        <v>14690</v>
      </c>
      <c r="U271">
        <v>517</v>
      </c>
      <c r="V271">
        <v>54</v>
      </c>
      <c r="W271">
        <v>0</v>
      </c>
      <c r="X271">
        <v>560</v>
      </c>
      <c r="Y271">
        <v>88</v>
      </c>
      <c r="Z271">
        <v>1268</v>
      </c>
      <c r="AA271">
        <v>367</v>
      </c>
      <c r="AB271">
        <v>1466</v>
      </c>
      <c r="AC271">
        <v>175</v>
      </c>
      <c r="AD271">
        <v>2736</v>
      </c>
      <c r="AE271">
        <v>502</v>
      </c>
      <c r="AF271">
        <v>3909</v>
      </c>
      <c r="AG271">
        <v>30</v>
      </c>
      <c r="AH271">
        <v>18203</v>
      </c>
      <c r="AI271">
        <v>773</v>
      </c>
      <c r="AJ271">
        <v>3835</v>
      </c>
      <c r="AK271">
        <v>404</v>
      </c>
      <c r="AL271">
        <v>2788</v>
      </c>
      <c r="AM271">
        <v>97</v>
      </c>
      <c r="AN271">
        <v>1047</v>
      </c>
      <c r="AO271">
        <v>307</v>
      </c>
      <c r="AP271">
        <v>10498</v>
      </c>
      <c r="AQ271">
        <v>645</v>
      </c>
      <c r="AR271">
        <v>11540</v>
      </c>
      <c r="AS271">
        <v>532</v>
      </c>
      <c r="AT271">
        <v>2241</v>
      </c>
      <c r="AU271">
        <v>41</v>
      </c>
      <c r="AV271">
        <v>19797</v>
      </c>
      <c r="AW271">
        <v>1136</v>
      </c>
      <c r="AX271">
        <v>1044</v>
      </c>
      <c r="AY271">
        <v>144</v>
      </c>
      <c r="AZ271">
        <v>3059</v>
      </c>
      <c r="BA271">
        <v>176</v>
      </c>
      <c r="BB271">
        <v>3905</v>
      </c>
      <c r="BC271">
        <v>95</v>
      </c>
      <c r="BD271">
        <v>7829</v>
      </c>
      <c r="BE271">
        <v>258</v>
      </c>
      <c r="BF271">
        <v>1574</v>
      </c>
      <c r="BG271">
        <v>116</v>
      </c>
      <c r="BH271">
        <v>12155</v>
      </c>
      <c r="BI271">
        <v>917</v>
      </c>
      <c r="BJ271">
        <v>11475</v>
      </c>
      <c r="BK271">
        <v>746</v>
      </c>
      <c r="BL271">
        <v>680</v>
      </c>
      <c r="BM271">
        <v>171</v>
      </c>
      <c r="BN271">
        <v>9500</v>
      </c>
      <c r="BO271">
        <v>308</v>
      </c>
      <c r="BP271">
        <v>2715</v>
      </c>
      <c r="BQ271">
        <v>519</v>
      </c>
      <c r="BR271">
        <v>1514</v>
      </c>
      <c r="BS271">
        <v>206</v>
      </c>
      <c r="BT271">
        <v>4564</v>
      </c>
      <c r="BU271">
        <v>127</v>
      </c>
      <c r="BV271">
        <v>13729</v>
      </c>
      <c r="BW271">
        <v>1033</v>
      </c>
      <c r="BX271">
        <v>3745</v>
      </c>
      <c r="BY271">
        <v>17</v>
      </c>
      <c r="BZ271">
        <v>1329</v>
      </c>
      <c r="CA271">
        <v>44</v>
      </c>
      <c r="CB271">
        <v>3235</v>
      </c>
      <c r="CC271">
        <v>83</v>
      </c>
      <c r="CD271">
        <v>1637</v>
      </c>
      <c r="CE271">
        <v>377</v>
      </c>
      <c r="CF271">
        <v>2389</v>
      </c>
      <c r="CG271">
        <v>109</v>
      </c>
      <c r="CH271">
        <v>2899</v>
      </c>
      <c r="CI271">
        <v>147</v>
      </c>
      <c r="CJ271">
        <v>3361</v>
      </c>
      <c r="CK271">
        <v>182</v>
      </c>
      <c r="CL271">
        <v>3443</v>
      </c>
      <c r="CM271">
        <v>218</v>
      </c>
      <c r="CN271">
        <v>3745</v>
      </c>
      <c r="CO271">
        <v>17</v>
      </c>
      <c r="CP271">
        <v>1177</v>
      </c>
      <c r="CQ271">
        <v>20861</v>
      </c>
      <c r="CR271">
        <v>17901</v>
      </c>
      <c r="CS271">
        <v>6232</v>
      </c>
      <c r="CT271">
        <v>16927</v>
      </c>
      <c r="CU271">
        <v>4315</v>
      </c>
      <c r="CV271">
        <v>948</v>
      </c>
      <c r="CW271">
        <v>1680</v>
      </c>
      <c r="CX271">
        <v>530</v>
      </c>
      <c r="CY271">
        <v>820</v>
      </c>
      <c r="CZ271">
        <v>122</v>
      </c>
      <c r="DA271">
        <v>400</v>
      </c>
      <c r="DB271">
        <v>188</v>
      </c>
      <c r="DC271">
        <v>1415</v>
      </c>
      <c r="DD271">
        <v>108</v>
      </c>
      <c r="DE271">
        <v>27</v>
      </c>
      <c r="DF271">
        <v>444</v>
      </c>
      <c r="DG271">
        <v>327</v>
      </c>
      <c r="DH271">
        <v>148</v>
      </c>
      <c r="DI271">
        <v>1106</v>
      </c>
      <c r="DJ271">
        <v>614</v>
      </c>
      <c r="DK271">
        <v>264</v>
      </c>
      <c r="DL271">
        <v>782</v>
      </c>
      <c r="DM271">
        <v>2364</v>
      </c>
      <c r="DN271">
        <v>2988</v>
      </c>
      <c r="DO271">
        <v>955</v>
      </c>
      <c r="DP271">
        <v>793</v>
      </c>
      <c r="DQ271">
        <v>2277</v>
      </c>
      <c r="DR271">
        <v>358</v>
      </c>
      <c r="DS271">
        <v>182</v>
      </c>
      <c r="DT271">
        <v>615</v>
      </c>
      <c r="DU271">
        <v>9450</v>
      </c>
      <c r="DV271">
        <v>3800</v>
      </c>
      <c r="DW271">
        <v>1343</v>
      </c>
      <c r="DX271">
        <v>409</v>
      </c>
      <c r="DY271">
        <v>142</v>
      </c>
      <c r="DZ271">
        <v>1711</v>
      </c>
      <c r="EA271">
        <v>218</v>
      </c>
      <c r="EB271">
        <v>1236</v>
      </c>
      <c r="EC271">
        <v>3530</v>
      </c>
      <c r="ED271">
        <v>640</v>
      </c>
      <c r="EE271">
        <v>2020</v>
      </c>
      <c r="EF271">
        <v>2589</v>
      </c>
      <c r="EI271">
        <v>16157</v>
      </c>
      <c r="EJ271">
        <v>5943</v>
      </c>
      <c r="EK271">
        <v>130</v>
      </c>
      <c r="EL271">
        <v>329</v>
      </c>
      <c r="EM271">
        <v>320</v>
      </c>
      <c r="EN271">
        <v>433</v>
      </c>
      <c r="EO271">
        <v>58</v>
      </c>
      <c r="EP271">
        <v>1383</v>
      </c>
      <c r="EQ271">
        <v>9225</v>
      </c>
      <c r="ER271">
        <v>9450</v>
      </c>
      <c r="ES271">
        <v>386</v>
      </c>
      <c r="ET271">
        <v>3629</v>
      </c>
      <c r="EU271">
        <v>3515</v>
      </c>
      <c r="EV271">
        <v>1285</v>
      </c>
      <c r="EW271">
        <v>5435</v>
      </c>
      <c r="EX271">
        <v>9450</v>
      </c>
    </row>
    <row r="272" spans="1:154" x14ac:dyDescent="0.2">
      <c r="A272">
        <v>20720</v>
      </c>
      <c r="B272" t="s">
        <v>589</v>
      </c>
      <c r="C272" t="s">
        <v>607</v>
      </c>
      <c r="D272" t="s">
        <v>592</v>
      </c>
      <c r="H272">
        <v>24940</v>
      </c>
      <c r="I272">
        <v>1042</v>
      </c>
      <c r="J272">
        <v>1109</v>
      </c>
      <c r="K272">
        <v>278</v>
      </c>
      <c r="L272">
        <v>824</v>
      </c>
      <c r="M272">
        <v>256</v>
      </c>
      <c r="N272">
        <v>5564</v>
      </c>
      <c r="O272">
        <v>329</v>
      </c>
      <c r="P272">
        <v>17524</v>
      </c>
      <c r="Q272">
        <v>415</v>
      </c>
      <c r="R272">
        <v>3253</v>
      </c>
      <c r="S272">
        <v>12</v>
      </c>
      <c r="T272">
        <v>16493</v>
      </c>
      <c r="U272">
        <v>773</v>
      </c>
      <c r="V272">
        <v>0</v>
      </c>
      <c r="W272">
        <v>0</v>
      </c>
      <c r="X272">
        <v>1327</v>
      </c>
      <c r="Y272">
        <v>89</v>
      </c>
      <c r="Z272">
        <v>1327</v>
      </c>
      <c r="AA272">
        <v>128</v>
      </c>
      <c r="AB272">
        <v>2540</v>
      </c>
      <c r="AC272">
        <v>40</v>
      </c>
      <c r="AD272">
        <v>2050</v>
      </c>
      <c r="AE272">
        <v>168</v>
      </c>
      <c r="AF272">
        <v>3095</v>
      </c>
      <c r="AG272">
        <v>12</v>
      </c>
      <c r="AH272">
        <v>19056</v>
      </c>
      <c r="AI272">
        <v>568</v>
      </c>
      <c r="AJ272">
        <v>5884</v>
      </c>
      <c r="AK272">
        <v>474</v>
      </c>
      <c r="AL272">
        <v>4009</v>
      </c>
      <c r="AM272">
        <v>132</v>
      </c>
      <c r="AN272">
        <v>1875</v>
      </c>
      <c r="AO272">
        <v>342</v>
      </c>
      <c r="AP272">
        <v>11373</v>
      </c>
      <c r="AQ272">
        <v>706</v>
      </c>
      <c r="AR272">
        <v>13567</v>
      </c>
      <c r="AS272">
        <v>336</v>
      </c>
      <c r="AT272">
        <v>1975</v>
      </c>
      <c r="AU272">
        <v>20</v>
      </c>
      <c r="AV272">
        <v>22965</v>
      </c>
      <c r="AW272">
        <v>1022</v>
      </c>
      <c r="AX272">
        <v>720</v>
      </c>
      <c r="AY272">
        <v>21</v>
      </c>
      <c r="AZ272">
        <v>2792</v>
      </c>
      <c r="BA272">
        <v>58</v>
      </c>
      <c r="BB272">
        <v>3349</v>
      </c>
      <c r="BC272">
        <v>225</v>
      </c>
      <c r="BD272">
        <v>9830</v>
      </c>
      <c r="BE272">
        <v>277</v>
      </c>
      <c r="BF272">
        <v>1852</v>
      </c>
      <c r="BG272">
        <v>354</v>
      </c>
      <c r="BH272">
        <v>13031</v>
      </c>
      <c r="BI272">
        <v>380</v>
      </c>
      <c r="BJ272">
        <v>12527</v>
      </c>
      <c r="BK272">
        <v>354</v>
      </c>
      <c r="BL272">
        <v>504</v>
      </c>
      <c r="BM272">
        <v>26</v>
      </c>
      <c r="BN272">
        <v>10317</v>
      </c>
      <c r="BO272">
        <v>292</v>
      </c>
      <c r="BP272">
        <v>2946</v>
      </c>
      <c r="BQ272">
        <v>90</v>
      </c>
      <c r="BR272">
        <v>1620</v>
      </c>
      <c r="BS272">
        <v>352</v>
      </c>
      <c r="BT272">
        <v>6192</v>
      </c>
      <c r="BU272">
        <v>304</v>
      </c>
      <c r="BV272">
        <v>14883</v>
      </c>
      <c r="BW272">
        <v>734</v>
      </c>
      <c r="BX272">
        <v>3865</v>
      </c>
      <c r="BY272">
        <v>4</v>
      </c>
      <c r="BZ272">
        <v>2024</v>
      </c>
      <c r="CA272">
        <v>20</v>
      </c>
      <c r="CB272">
        <v>4168</v>
      </c>
      <c r="CC272">
        <v>284</v>
      </c>
      <c r="CD272">
        <v>2057</v>
      </c>
      <c r="CE272">
        <v>157</v>
      </c>
      <c r="CF272">
        <v>2064</v>
      </c>
      <c r="CG272">
        <v>297</v>
      </c>
      <c r="CH272">
        <v>3026</v>
      </c>
      <c r="CI272">
        <v>128</v>
      </c>
      <c r="CJ272">
        <v>3496</v>
      </c>
      <c r="CK272">
        <v>36</v>
      </c>
      <c r="CL272">
        <v>4240</v>
      </c>
      <c r="CM272">
        <v>116</v>
      </c>
      <c r="CN272">
        <v>3865</v>
      </c>
      <c r="CO272">
        <v>4</v>
      </c>
      <c r="CP272">
        <v>1042</v>
      </c>
      <c r="CQ272">
        <v>23898</v>
      </c>
      <c r="CR272">
        <v>20065</v>
      </c>
      <c r="CS272">
        <v>7077</v>
      </c>
      <c r="CT272">
        <v>17877</v>
      </c>
      <c r="CU272">
        <v>5409</v>
      </c>
      <c r="CV272">
        <v>1404</v>
      </c>
      <c r="CW272">
        <v>1866</v>
      </c>
      <c r="CX272">
        <v>507</v>
      </c>
      <c r="CY272">
        <v>1400</v>
      </c>
      <c r="CZ272">
        <v>489</v>
      </c>
      <c r="DA272">
        <v>580</v>
      </c>
      <c r="DB272">
        <v>136</v>
      </c>
      <c r="DC272">
        <v>1563</v>
      </c>
      <c r="DD272">
        <v>272</v>
      </c>
      <c r="DE272">
        <v>61</v>
      </c>
      <c r="DF272">
        <v>392</v>
      </c>
      <c r="DG272">
        <v>187</v>
      </c>
      <c r="DH272">
        <v>206</v>
      </c>
      <c r="DI272">
        <v>817</v>
      </c>
      <c r="DJ272">
        <v>779</v>
      </c>
      <c r="DK272">
        <v>375</v>
      </c>
      <c r="DL272">
        <v>1112</v>
      </c>
      <c r="DM272">
        <v>2648</v>
      </c>
      <c r="DN272">
        <v>3049</v>
      </c>
      <c r="DO272">
        <v>825</v>
      </c>
      <c r="DP272">
        <v>959</v>
      </c>
      <c r="DQ272">
        <v>2686</v>
      </c>
      <c r="DR272">
        <v>119</v>
      </c>
      <c r="DS272">
        <v>103</v>
      </c>
      <c r="DT272">
        <v>548</v>
      </c>
      <c r="DU272">
        <v>8301</v>
      </c>
      <c r="DV272">
        <v>4933</v>
      </c>
      <c r="DW272">
        <v>1891</v>
      </c>
      <c r="DX272">
        <v>145</v>
      </c>
      <c r="DY272">
        <v>115</v>
      </c>
      <c r="DZ272">
        <v>724</v>
      </c>
      <c r="EA272">
        <v>166</v>
      </c>
      <c r="EB272">
        <v>323</v>
      </c>
      <c r="EC272">
        <v>2499</v>
      </c>
      <c r="ED272">
        <v>592</v>
      </c>
      <c r="EE272">
        <v>1013</v>
      </c>
      <c r="EF272">
        <v>3189</v>
      </c>
      <c r="EI272">
        <v>22825</v>
      </c>
      <c r="EJ272">
        <v>1993</v>
      </c>
      <c r="EK272">
        <v>53</v>
      </c>
      <c r="EL272">
        <v>92</v>
      </c>
      <c r="EM272">
        <v>86</v>
      </c>
      <c r="EN272">
        <v>161</v>
      </c>
      <c r="EO272">
        <v>36</v>
      </c>
      <c r="EP272">
        <v>201</v>
      </c>
      <c r="EQ272">
        <v>8072</v>
      </c>
      <c r="ER272">
        <v>8301</v>
      </c>
      <c r="ES272">
        <v>64</v>
      </c>
      <c r="ET272">
        <v>2024</v>
      </c>
      <c r="EU272">
        <v>3166</v>
      </c>
      <c r="EV272">
        <v>2156</v>
      </c>
      <c r="EW272">
        <v>6213</v>
      </c>
      <c r="EX272">
        <v>8301</v>
      </c>
    </row>
    <row r="273" spans="1:154" x14ac:dyDescent="0.2">
      <c r="A273">
        <v>20721</v>
      </c>
      <c r="B273" t="s">
        <v>589</v>
      </c>
      <c r="C273" t="s">
        <v>607</v>
      </c>
      <c r="D273" t="s">
        <v>592</v>
      </c>
      <c r="H273">
        <v>30714</v>
      </c>
      <c r="I273">
        <v>1359</v>
      </c>
      <c r="J273">
        <v>2165</v>
      </c>
      <c r="K273">
        <v>360</v>
      </c>
      <c r="L273">
        <v>1354</v>
      </c>
      <c r="M273">
        <v>305</v>
      </c>
      <c r="N273">
        <v>5081</v>
      </c>
      <c r="O273">
        <v>611</v>
      </c>
      <c r="P273">
        <v>23432</v>
      </c>
      <c r="Q273">
        <v>388</v>
      </c>
      <c r="R273">
        <v>1756</v>
      </c>
      <c r="S273">
        <v>127</v>
      </c>
      <c r="T273">
        <v>26343</v>
      </c>
      <c r="U273">
        <v>1019</v>
      </c>
      <c r="V273">
        <v>55</v>
      </c>
      <c r="W273">
        <v>0</v>
      </c>
      <c r="X273">
        <v>349</v>
      </c>
      <c r="Y273">
        <v>39</v>
      </c>
      <c r="Z273">
        <v>438</v>
      </c>
      <c r="AA273">
        <v>157</v>
      </c>
      <c r="AB273">
        <v>1773</v>
      </c>
      <c r="AC273">
        <v>17</v>
      </c>
      <c r="AD273">
        <v>1296</v>
      </c>
      <c r="AE273">
        <v>144</v>
      </c>
      <c r="AF273">
        <v>1725</v>
      </c>
      <c r="AG273">
        <v>127</v>
      </c>
      <c r="AH273">
        <v>25892</v>
      </c>
      <c r="AI273">
        <v>759</v>
      </c>
      <c r="AJ273">
        <v>4822</v>
      </c>
      <c r="AK273">
        <v>600</v>
      </c>
      <c r="AL273">
        <v>3540</v>
      </c>
      <c r="AM273">
        <v>198</v>
      </c>
      <c r="AN273">
        <v>1282</v>
      </c>
      <c r="AO273">
        <v>402</v>
      </c>
      <c r="AP273">
        <v>14367</v>
      </c>
      <c r="AQ273">
        <v>793</v>
      </c>
      <c r="AR273">
        <v>16347</v>
      </c>
      <c r="AS273">
        <v>566</v>
      </c>
      <c r="AT273">
        <v>2911</v>
      </c>
      <c r="AU273">
        <v>181</v>
      </c>
      <c r="AV273">
        <v>27803</v>
      </c>
      <c r="AW273">
        <v>1178</v>
      </c>
      <c r="AX273">
        <v>791</v>
      </c>
      <c r="AY273">
        <v>113</v>
      </c>
      <c r="AZ273">
        <v>3071</v>
      </c>
      <c r="BA273">
        <v>238</v>
      </c>
      <c r="BB273">
        <v>5635</v>
      </c>
      <c r="BC273">
        <v>192</v>
      </c>
      <c r="BD273">
        <v>13437</v>
      </c>
      <c r="BE273">
        <v>414</v>
      </c>
      <c r="BF273">
        <v>2081</v>
      </c>
      <c r="BG273">
        <v>279</v>
      </c>
      <c r="BH273">
        <v>15953</v>
      </c>
      <c r="BI273">
        <v>721</v>
      </c>
      <c r="BJ273">
        <v>15115</v>
      </c>
      <c r="BK273">
        <v>600</v>
      </c>
      <c r="BL273">
        <v>838</v>
      </c>
      <c r="BM273">
        <v>121</v>
      </c>
      <c r="BN273">
        <v>12201</v>
      </c>
      <c r="BO273">
        <v>399</v>
      </c>
      <c r="BP273">
        <v>3816</v>
      </c>
      <c r="BQ273">
        <v>397</v>
      </c>
      <c r="BR273">
        <v>2017</v>
      </c>
      <c r="BS273">
        <v>204</v>
      </c>
      <c r="BT273">
        <v>5977</v>
      </c>
      <c r="BU273">
        <v>245</v>
      </c>
      <c r="BV273">
        <v>18034</v>
      </c>
      <c r="BW273">
        <v>1000</v>
      </c>
      <c r="BX273">
        <v>6703</v>
      </c>
      <c r="BY273">
        <v>114</v>
      </c>
      <c r="BZ273">
        <v>1588</v>
      </c>
      <c r="CA273">
        <v>85</v>
      </c>
      <c r="CB273">
        <v>4389</v>
      </c>
      <c r="CC273">
        <v>160</v>
      </c>
      <c r="CD273">
        <v>1803</v>
      </c>
      <c r="CE273">
        <v>157</v>
      </c>
      <c r="CF273">
        <v>2321</v>
      </c>
      <c r="CG273">
        <v>146</v>
      </c>
      <c r="CH273">
        <v>4017</v>
      </c>
      <c r="CI273">
        <v>286</v>
      </c>
      <c r="CJ273">
        <v>4508</v>
      </c>
      <c r="CK273">
        <v>261</v>
      </c>
      <c r="CL273">
        <v>5385</v>
      </c>
      <c r="CM273">
        <v>150</v>
      </c>
      <c r="CN273">
        <v>6703</v>
      </c>
      <c r="CO273">
        <v>114</v>
      </c>
      <c r="CP273">
        <v>1359</v>
      </c>
      <c r="CQ273">
        <v>29355</v>
      </c>
      <c r="CR273">
        <v>25465</v>
      </c>
      <c r="CS273">
        <v>9995</v>
      </c>
      <c r="CT273">
        <v>25565</v>
      </c>
      <c r="CU273">
        <v>4251</v>
      </c>
      <c r="CV273">
        <v>791</v>
      </c>
      <c r="CW273">
        <v>699</v>
      </c>
      <c r="CX273">
        <v>194</v>
      </c>
      <c r="CY273">
        <v>1733</v>
      </c>
      <c r="CZ273">
        <v>357</v>
      </c>
      <c r="DA273">
        <v>288</v>
      </c>
      <c r="DB273">
        <v>93</v>
      </c>
      <c r="DC273">
        <v>1531</v>
      </c>
      <c r="DD273">
        <v>147</v>
      </c>
      <c r="DE273">
        <v>18</v>
      </c>
      <c r="DF273">
        <v>395</v>
      </c>
      <c r="DG273">
        <v>479</v>
      </c>
      <c r="DH273">
        <v>78</v>
      </c>
      <c r="DI273">
        <v>1334</v>
      </c>
      <c r="DJ273">
        <v>970</v>
      </c>
      <c r="DK273">
        <v>472</v>
      </c>
      <c r="DL273">
        <v>936</v>
      </c>
      <c r="DM273">
        <v>2538</v>
      </c>
      <c r="DN273">
        <v>4575</v>
      </c>
      <c r="DO273">
        <v>907</v>
      </c>
      <c r="DP273">
        <v>1191</v>
      </c>
      <c r="DQ273">
        <v>2822</v>
      </c>
      <c r="DR273">
        <v>263</v>
      </c>
      <c r="DS273">
        <v>253</v>
      </c>
      <c r="DT273">
        <v>683</v>
      </c>
      <c r="DU273">
        <v>11056</v>
      </c>
      <c r="DV273">
        <v>6453</v>
      </c>
      <c r="DW273">
        <v>2196</v>
      </c>
      <c r="DX273">
        <v>294</v>
      </c>
      <c r="DY273">
        <v>139</v>
      </c>
      <c r="DZ273">
        <v>1165</v>
      </c>
      <c r="EA273">
        <v>160</v>
      </c>
      <c r="EB273">
        <v>702</v>
      </c>
      <c r="EC273">
        <v>3144</v>
      </c>
      <c r="ED273">
        <v>338</v>
      </c>
      <c r="EE273">
        <v>1637</v>
      </c>
      <c r="EF273">
        <v>3470</v>
      </c>
      <c r="EI273">
        <v>27642</v>
      </c>
      <c r="EJ273">
        <v>3154</v>
      </c>
      <c r="EK273">
        <v>122</v>
      </c>
      <c r="EL273">
        <v>111</v>
      </c>
      <c r="EM273">
        <v>56</v>
      </c>
      <c r="EN273">
        <v>338</v>
      </c>
      <c r="EO273">
        <v>48</v>
      </c>
      <c r="EP273">
        <v>435</v>
      </c>
      <c r="EQ273">
        <v>10696</v>
      </c>
      <c r="ER273">
        <v>11056</v>
      </c>
      <c r="ES273">
        <v>434</v>
      </c>
      <c r="ET273">
        <v>2238</v>
      </c>
      <c r="EU273">
        <v>3945</v>
      </c>
      <c r="EV273">
        <v>2849</v>
      </c>
      <c r="EW273">
        <v>8384</v>
      </c>
      <c r="EX273">
        <v>11056</v>
      </c>
    </row>
    <row r="274" spans="1:154" x14ac:dyDescent="0.2">
      <c r="A274">
        <v>20722</v>
      </c>
      <c r="B274" t="s">
        <v>589</v>
      </c>
      <c r="C274" t="s">
        <v>608</v>
      </c>
      <c r="D274" t="s">
        <v>592</v>
      </c>
      <c r="H274">
        <v>6188</v>
      </c>
      <c r="I274">
        <v>1100</v>
      </c>
      <c r="J274">
        <v>922</v>
      </c>
      <c r="K274">
        <v>305</v>
      </c>
      <c r="L274">
        <v>645</v>
      </c>
      <c r="M274">
        <v>214</v>
      </c>
      <c r="N274">
        <v>2596</v>
      </c>
      <c r="O274">
        <v>357</v>
      </c>
      <c r="P274">
        <v>2524</v>
      </c>
      <c r="Q274">
        <v>340</v>
      </c>
      <c r="R274">
        <v>878</v>
      </c>
      <c r="S274">
        <v>65</v>
      </c>
      <c r="T274">
        <v>1853</v>
      </c>
      <c r="U274">
        <v>150</v>
      </c>
      <c r="V274">
        <v>128</v>
      </c>
      <c r="W274">
        <v>12</v>
      </c>
      <c r="X274">
        <v>256</v>
      </c>
      <c r="Y274">
        <v>19</v>
      </c>
      <c r="Z274">
        <v>2102</v>
      </c>
      <c r="AA274">
        <v>745</v>
      </c>
      <c r="AB274">
        <v>971</v>
      </c>
      <c r="AC274">
        <v>109</v>
      </c>
      <c r="AD274">
        <v>3051</v>
      </c>
      <c r="AE274">
        <v>890</v>
      </c>
      <c r="AF274">
        <v>707</v>
      </c>
      <c r="AG274">
        <v>44</v>
      </c>
      <c r="AH274">
        <v>3893</v>
      </c>
      <c r="AI274">
        <v>390</v>
      </c>
      <c r="AJ274">
        <v>2295</v>
      </c>
      <c r="AK274">
        <v>710</v>
      </c>
      <c r="AL274">
        <v>885</v>
      </c>
      <c r="AM274">
        <v>149</v>
      </c>
      <c r="AN274">
        <v>1410</v>
      </c>
      <c r="AO274">
        <v>561</v>
      </c>
      <c r="AP274">
        <v>2937</v>
      </c>
      <c r="AQ274">
        <v>538</v>
      </c>
      <c r="AR274">
        <v>3251</v>
      </c>
      <c r="AS274">
        <v>562</v>
      </c>
      <c r="AT274">
        <v>606</v>
      </c>
      <c r="AU274">
        <v>86</v>
      </c>
      <c r="AV274">
        <v>5582</v>
      </c>
      <c r="AW274">
        <v>1014</v>
      </c>
      <c r="AX274">
        <v>1284</v>
      </c>
      <c r="AY274">
        <v>379</v>
      </c>
      <c r="AZ274">
        <v>952</v>
      </c>
      <c r="BA274">
        <v>287</v>
      </c>
      <c r="BB274">
        <v>883</v>
      </c>
      <c r="BC274">
        <v>87</v>
      </c>
      <c r="BD274">
        <v>1116</v>
      </c>
      <c r="BE274">
        <v>37</v>
      </c>
      <c r="BF274">
        <v>655</v>
      </c>
      <c r="BG274">
        <v>178</v>
      </c>
      <c r="BH274">
        <v>3408</v>
      </c>
      <c r="BI274">
        <v>656</v>
      </c>
      <c r="BJ274">
        <v>3227</v>
      </c>
      <c r="BK274">
        <v>596</v>
      </c>
      <c r="BL274">
        <v>181</v>
      </c>
      <c r="BM274">
        <v>60</v>
      </c>
      <c r="BN274">
        <v>2526</v>
      </c>
      <c r="BO274">
        <v>473</v>
      </c>
      <c r="BP274">
        <v>952</v>
      </c>
      <c r="BQ274">
        <v>205</v>
      </c>
      <c r="BR274">
        <v>585</v>
      </c>
      <c r="BS274">
        <v>156</v>
      </c>
      <c r="BT274">
        <v>1347</v>
      </c>
      <c r="BU274">
        <v>257</v>
      </c>
      <c r="BV274">
        <v>4063</v>
      </c>
      <c r="BW274">
        <v>834</v>
      </c>
      <c r="BX274">
        <v>778</v>
      </c>
      <c r="BY274">
        <v>9</v>
      </c>
      <c r="BZ274">
        <v>547</v>
      </c>
      <c r="CA274">
        <v>41</v>
      </c>
      <c r="CB274">
        <v>800</v>
      </c>
      <c r="CC274">
        <v>216</v>
      </c>
      <c r="CD274">
        <v>606</v>
      </c>
      <c r="CE274">
        <v>53</v>
      </c>
      <c r="CF274">
        <v>738</v>
      </c>
      <c r="CG274">
        <v>180</v>
      </c>
      <c r="CH274">
        <v>864</v>
      </c>
      <c r="CI274">
        <v>155</v>
      </c>
      <c r="CJ274">
        <v>962</v>
      </c>
      <c r="CK274">
        <v>318</v>
      </c>
      <c r="CL274">
        <v>893</v>
      </c>
      <c r="CM274">
        <v>128</v>
      </c>
      <c r="CN274">
        <v>778</v>
      </c>
      <c r="CO274">
        <v>9</v>
      </c>
      <c r="CP274">
        <v>1100</v>
      </c>
      <c r="CQ274">
        <v>5088</v>
      </c>
      <c r="CR274">
        <v>3468</v>
      </c>
      <c r="CS274">
        <v>2157</v>
      </c>
      <c r="CT274">
        <v>2734</v>
      </c>
      <c r="CU274">
        <v>3033</v>
      </c>
      <c r="CV274">
        <v>1519</v>
      </c>
      <c r="CW274">
        <v>2489</v>
      </c>
      <c r="CX274">
        <v>1396</v>
      </c>
      <c r="CY274">
        <v>137</v>
      </c>
      <c r="CZ274">
        <v>35</v>
      </c>
      <c r="DA274">
        <v>206</v>
      </c>
      <c r="DB274">
        <v>45</v>
      </c>
      <c r="DC274">
        <v>201</v>
      </c>
      <c r="DD274">
        <v>43</v>
      </c>
      <c r="DE274">
        <v>0</v>
      </c>
      <c r="DF274">
        <v>430</v>
      </c>
      <c r="DG274">
        <v>48</v>
      </c>
      <c r="DH274">
        <v>82</v>
      </c>
      <c r="DI274">
        <v>308</v>
      </c>
      <c r="DJ274">
        <v>150</v>
      </c>
      <c r="DK274">
        <v>39</v>
      </c>
      <c r="DL274">
        <v>122</v>
      </c>
      <c r="DM274">
        <v>572</v>
      </c>
      <c r="DN274">
        <v>648</v>
      </c>
      <c r="DO274">
        <v>376</v>
      </c>
      <c r="DP274">
        <v>353</v>
      </c>
      <c r="DQ274">
        <v>314</v>
      </c>
      <c r="DR274">
        <v>150</v>
      </c>
      <c r="DS274">
        <v>51</v>
      </c>
      <c r="DT274">
        <v>288</v>
      </c>
      <c r="DU274">
        <v>2210</v>
      </c>
      <c r="DV274">
        <v>771</v>
      </c>
      <c r="DW274">
        <v>238</v>
      </c>
      <c r="DX274">
        <v>176</v>
      </c>
      <c r="DY274">
        <v>74</v>
      </c>
      <c r="DZ274">
        <v>540</v>
      </c>
      <c r="EA274">
        <v>37</v>
      </c>
      <c r="EB274">
        <v>292</v>
      </c>
      <c r="EC274">
        <v>723</v>
      </c>
      <c r="ED274">
        <v>77</v>
      </c>
      <c r="EE274">
        <v>393</v>
      </c>
      <c r="EF274">
        <v>591</v>
      </c>
      <c r="EI274">
        <v>3897</v>
      </c>
      <c r="EJ274">
        <v>2323</v>
      </c>
      <c r="EK274">
        <v>61</v>
      </c>
      <c r="EL274">
        <v>98</v>
      </c>
      <c r="EM274">
        <v>57</v>
      </c>
      <c r="EN274">
        <v>109</v>
      </c>
      <c r="EO274">
        <v>77</v>
      </c>
      <c r="EP274">
        <v>311</v>
      </c>
      <c r="EQ274">
        <v>2011</v>
      </c>
      <c r="ER274">
        <v>2210</v>
      </c>
      <c r="ES274">
        <v>134</v>
      </c>
      <c r="ET274">
        <v>904</v>
      </c>
      <c r="EU274">
        <v>657</v>
      </c>
      <c r="EV274">
        <v>335</v>
      </c>
      <c r="EW274">
        <v>1172</v>
      </c>
      <c r="EX274">
        <v>2210</v>
      </c>
    </row>
    <row r="275" spans="1:154" x14ac:dyDescent="0.2">
      <c r="A275">
        <v>20723</v>
      </c>
      <c r="B275" t="s">
        <v>589</v>
      </c>
      <c r="C275" t="s">
        <v>604</v>
      </c>
      <c r="D275" t="s">
        <v>350</v>
      </c>
      <c r="H275">
        <v>36400</v>
      </c>
      <c r="I275">
        <v>2798</v>
      </c>
      <c r="J275">
        <v>2237</v>
      </c>
      <c r="K275">
        <v>653</v>
      </c>
      <c r="L275">
        <v>1507</v>
      </c>
      <c r="M275">
        <v>468</v>
      </c>
      <c r="N275">
        <v>10204</v>
      </c>
      <c r="O275">
        <v>1466</v>
      </c>
      <c r="P275">
        <v>23859</v>
      </c>
      <c r="Q275">
        <v>679</v>
      </c>
      <c r="R275">
        <v>12910</v>
      </c>
      <c r="S275">
        <v>500</v>
      </c>
      <c r="T275">
        <v>10226</v>
      </c>
      <c r="U275">
        <v>629</v>
      </c>
      <c r="V275">
        <v>13</v>
      </c>
      <c r="W275">
        <v>0</v>
      </c>
      <c r="X275">
        <v>6281</v>
      </c>
      <c r="Y275">
        <v>375</v>
      </c>
      <c r="Z275">
        <v>4076</v>
      </c>
      <c r="AA275">
        <v>1183</v>
      </c>
      <c r="AB275">
        <v>2894</v>
      </c>
      <c r="AC275">
        <v>111</v>
      </c>
      <c r="AD275">
        <v>5215</v>
      </c>
      <c r="AE275">
        <v>1122</v>
      </c>
      <c r="AF275">
        <v>12629</v>
      </c>
      <c r="AG275">
        <v>500</v>
      </c>
      <c r="AH275">
        <v>26160</v>
      </c>
      <c r="AI275">
        <v>1083</v>
      </c>
      <c r="AJ275">
        <v>10240</v>
      </c>
      <c r="AK275">
        <v>1715</v>
      </c>
      <c r="AL275">
        <v>5938</v>
      </c>
      <c r="AM275">
        <v>311</v>
      </c>
      <c r="AN275">
        <v>4302</v>
      </c>
      <c r="AO275">
        <v>1404</v>
      </c>
      <c r="AP275">
        <v>17347</v>
      </c>
      <c r="AQ275">
        <v>1562</v>
      </c>
      <c r="AR275">
        <v>19053</v>
      </c>
      <c r="AS275">
        <v>1236</v>
      </c>
      <c r="AT275">
        <v>2410</v>
      </c>
      <c r="AU275">
        <v>160</v>
      </c>
      <c r="AV275">
        <v>33990</v>
      </c>
      <c r="AW275">
        <v>2638</v>
      </c>
      <c r="AX275">
        <v>2157</v>
      </c>
      <c r="AY275">
        <v>858</v>
      </c>
      <c r="AZ275">
        <v>3781</v>
      </c>
      <c r="BA275">
        <v>664</v>
      </c>
      <c r="BB275">
        <v>4257</v>
      </c>
      <c r="BC275">
        <v>254</v>
      </c>
      <c r="BD275">
        <v>13948</v>
      </c>
      <c r="BE275">
        <v>438</v>
      </c>
      <c r="BF275">
        <v>3774</v>
      </c>
      <c r="BG275">
        <v>693</v>
      </c>
      <c r="BH275">
        <v>18761</v>
      </c>
      <c r="BI275">
        <v>1758</v>
      </c>
      <c r="BJ275">
        <v>18376</v>
      </c>
      <c r="BK275">
        <v>1711</v>
      </c>
      <c r="BL275">
        <v>385</v>
      </c>
      <c r="BM275">
        <v>47</v>
      </c>
      <c r="BN275">
        <v>14538</v>
      </c>
      <c r="BO275">
        <v>1155</v>
      </c>
      <c r="BP275">
        <v>4805</v>
      </c>
      <c r="BQ275">
        <v>721</v>
      </c>
      <c r="BR275">
        <v>3192</v>
      </c>
      <c r="BS275">
        <v>575</v>
      </c>
      <c r="BT275">
        <v>9091</v>
      </c>
      <c r="BU275">
        <v>334</v>
      </c>
      <c r="BV275">
        <v>22535</v>
      </c>
      <c r="BW275">
        <v>2451</v>
      </c>
      <c r="BX275">
        <v>4774</v>
      </c>
      <c r="BY275">
        <v>13</v>
      </c>
      <c r="BZ275">
        <v>2692</v>
      </c>
      <c r="CA275">
        <v>79</v>
      </c>
      <c r="CB275">
        <v>6399</v>
      </c>
      <c r="CC275">
        <v>255</v>
      </c>
      <c r="CD275">
        <v>3166</v>
      </c>
      <c r="CE275">
        <v>250</v>
      </c>
      <c r="CF275">
        <v>4561</v>
      </c>
      <c r="CG275">
        <v>860</v>
      </c>
      <c r="CH275">
        <v>5099</v>
      </c>
      <c r="CI275">
        <v>366</v>
      </c>
      <c r="CJ275">
        <v>4969</v>
      </c>
      <c r="CK275">
        <v>651</v>
      </c>
      <c r="CL275">
        <v>4740</v>
      </c>
      <c r="CM275">
        <v>324</v>
      </c>
      <c r="CN275">
        <v>4774</v>
      </c>
      <c r="CO275">
        <v>13</v>
      </c>
      <c r="CP275">
        <v>2798</v>
      </c>
      <c r="CQ275">
        <v>33602</v>
      </c>
      <c r="CR275">
        <v>28723</v>
      </c>
      <c r="CS275">
        <v>8819</v>
      </c>
      <c r="CT275">
        <v>23060</v>
      </c>
      <c r="CU275">
        <v>11453</v>
      </c>
      <c r="CV275">
        <v>4745</v>
      </c>
      <c r="CW275">
        <v>4252</v>
      </c>
      <c r="CX275">
        <v>1991</v>
      </c>
      <c r="CY275">
        <v>3160</v>
      </c>
      <c r="CZ275">
        <v>1084</v>
      </c>
      <c r="DA275">
        <v>2582</v>
      </c>
      <c r="DB275">
        <v>1450</v>
      </c>
      <c r="DC275">
        <v>1459</v>
      </c>
      <c r="DD275">
        <v>220</v>
      </c>
      <c r="DE275">
        <v>100</v>
      </c>
      <c r="DF275">
        <v>1121</v>
      </c>
      <c r="DG275">
        <v>951</v>
      </c>
      <c r="DH275">
        <v>237</v>
      </c>
      <c r="DI275">
        <v>1196</v>
      </c>
      <c r="DJ275">
        <v>603</v>
      </c>
      <c r="DK275">
        <v>359</v>
      </c>
      <c r="DL275">
        <v>1609</v>
      </c>
      <c r="DM275">
        <v>3744</v>
      </c>
      <c r="DN275">
        <v>4893</v>
      </c>
      <c r="DO275">
        <v>1739</v>
      </c>
      <c r="DP275">
        <v>1061</v>
      </c>
      <c r="DQ275">
        <v>2299</v>
      </c>
      <c r="DR275">
        <v>264</v>
      </c>
      <c r="DS275">
        <v>91</v>
      </c>
      <c r="DT275">
        <v>576</v>
      </c>
      <c r="DU275">
        <v>12497</v>
      </c>
      <c r="DV275">
        <v>6871</v>
      </c>
      <c r="DW275">
        <v>3126</v>
      </c>
      <c r="DX275">
        <v>631</v>
      </c>
      <c r="DY275">
        <v>246</v>
      </c>
      <c r="DZ275">
        <v>1670</v>
      </c>
      <c r="EA275">
        <v>77</v>
      </c>
      <c r="EB275">
        <v>937</v>
      </c>
      <c r="EC275">
        <v>3325</v>
      </c>
      <c r="ED275">
        <v>626</v>
      </c>
      <c r="EE275">
        <v>1670</v>
      </c>
      <c r="EF275">
        <v>4524</v>
      </c>
      <c r="EI275">
        <v>27719</v>
      </c>
      <c r="EJ275">
        <v>9128</v>
      </c>
      <c r="EK275">
        <v>345</v>
      </c>
      <c r="EL275">
        <v>645</v>
      </c>
      <c r="EM275">
        <v>979</v>
      </c>
      <c r="EN275">
        <v>412</v>
      </c>
      <c r="EO275">
        <v>445</v>
      </c>
      <c r="EP275">
        <v>1002</v>
      </c>
      <c r="EQ275">
        <v>12155</v>
      </c>
      <c r="ER275">
        <v>12497</v>
      </c>
      <c r="ES275">
        <v>246</v>
      </c>
      <c r="ET275">
        <v>3799</v>
      </c>
      <c r="EU275">
        <v>5385</v>
      </c>
      <c r="EV275">
        <v>1891</v>
      </c>
      <c r="EW275">
        <v>8452</v>
      </c>
      <c r="EX275">
        <v>12497</v>
      </c>
    </row>
    <row r="276" spans="1:154" x14ac:dyDescent="0.2">
      <c r="A276">
        <v>20724</v>
      </c>
      <c r="B276" t="s">
        <v>589</v>
      </c>
      <c r="C276" t="s">
        <v>604</v>
      </c>
      <c r="D276" t="s">
        <v>339</v>
      </c>
      <c r="H276">
        <v>19112</v>
      </c>
      <c r="I276">
        <v>2558</v>
      </c>
      <c r="J276">
        <v>2285</v>
      </c>
      <c r="K276">
        <v>681</v>
      </c>
      <c r="L276">
        <v>1698</v>
      </c>
      <c r="M276">
        <v>516</v>
      </c>
      <c r="N276">
        <v>8166</v>
      </c>
      <c r="O276">
        <v>1487</v>
      </c>
      <c r="P276">
        <v>8634</v>
      </c>
      <c r="Q276">
        <v>363</v>
      </c>
      <c r="R276">
        <v>3976</v>
      </c>
      <c r="S276">
        <v>175</v>
      </c>
      <c r="T276">
        <v>7969</v>
      </c>
      <c r="U276">
        <v>467</v>
      </c>
      <c r="V276">
        <v>954</v>
      </c>
      <c r="W276">
        <v>294</v>
      </c>
      <c r="X276">
        <v>1708</v>
      </c>
      <c r="Y276">
        <v>207</v>
      </c>
      <c r="Z276">
        <v>3049</v>
      </c>
      <c r="AA276">
        <v>1318</v>
      </c>
      <c r="AB276">
        <v>1456</v>
      </c>
      <c r="AC276">
        <v>97</v>
      </c>
      <c r="AD276">
        <v>5147</v>
      </c>
      <c r="AE276">
        <v>1693</v>
      </c>
      <c r="AF276">
        <v>3960</v>
      </c>
      <c r="AG276">
        <v>175</v>
      </c>
      <c r="AH276">
        <v>14329</v>
      </c>
      <c r="AI276">
        <v>622</v>
      </c>
      <c r="AJ276">
        <v>4783</v>
      </c>
      <c r="AK276">
        <v>1936</v>
      </c>
      <c r="AL276">
        <v>2179</v>
      </c>
      <c r="AM276">
        <v>319</v>
      </c>
      <c r="AN276">
        <v>2604</v>
      </c>
      <c r="AO276">
        <v>1617</v>
      </c>
      <c r="AP276">
        <v>9091</v>
      </c>
      <c r="AQ276">
        <v>1409</v>
      </c>
      <c r="AR276">
        <v>10021</v>
      </c>
      <c r="AS276">
        <v>1149</v>
      </c>
      <c r="AT276">
        <v>1580</v>
      </c>
      <c r="AU276">
        <v>126</v>
      </c>
      <c r="AV276">
        <v>17532</v>
      </c>
      <c r="AW276">
        <v>2432</v>
      </c>
      <c r="AX276">
        <v>1054</v>
      </c>
      <c r="AY276">
        <v>626</v>
      </c>
      <c r="AZ276">
        <v>2904</v>
      </c>
      <c r="BA276">
        <v>568</v>
      </c>
      <c r="BB276">
        <v>3085</v>
      </c>
      <c r="BC276">
        <v>297</v>
      </c>
      <c r="BD276">
        <v>5421</v>
      </c>
      <c r="BE276">
        <v>405</v>
      </c>
      <c r="BF276">
        <v>1619</v>
      </c>
      <c r="BG276">
        <v>436</v>
      </c>
      <c r="BH276">
        <v>11183</v>
      </c>
      <c r="BI276">
        <v>1790</v>
      </c>
      <c r="BJ276">
        <v>10554</v>
      </c>
      <c r="BK276">
        <v>1551</v>
      </c>
      <c r="BL276">
        <v>629</v>
      </c>
      <c r="BM276">
        <v>239</v>
      </c>
      <c r="BN276">
        <v>8567</v>
      </c>
      <c r="BO276">
        <v>1263</v>
      </c>
      <c r="BP276">
        <v>2365</v>
      </c>
      <c r="BQ276">
        <v>424</v>
      </c>
      <c r="BR276">
        <v>1870</v>
      </c>
      <c r="BS276">
        <v>539</v>
      </c>
      <c r="BT276">
        <v>4800</v>
      </c>
      <c r="BU276">
        <v>201</v>
      </c>
      <c r="BV276">
        <v>12802</v>
      </c>
      <c r="BW276">
        <v>2226</v>
      </c>
      <c r="BX276">
        <v>1510</v>
      </c>
      <c r="BY276">
        <v>131</v>
      </c>
      <c r="BZ276">
        <v>1523</v>
      </c>
      <c r="CA276">
        <v>75</v>
      </c>
      <c r="CB276">
        <v>3277</v>
      </c>
      <c r="CC276">
        <v>126</v>
      </c>
      <c r="CD276">
        <v>1848</v>
      </c>
      <c r="CE276">
        <v>461</v>
      </c>
      <c r="CF276">
        <v>2552</v>
      </c>
      <c r="CG276">
        <v>432</v>
      </c>
      <c r="CH276">
        <v>3462</v>
      </c>
      <c r="CI276">
        <v>698</v>
      </c>
      <c r="CJ276">
        <v>2505</v>
      </c>
      <c r="CK276">
        <v>232</v>
      </c>
      <c r="CL276">
        <v>2435</v>
      </c>
      <c r="CM276">
        <v>403</v>
      </c>
      <c r="CN276">
        <v>1510</v>
      </c>
      <c r="CO276">
        <v>131</v>
      </c>
      <c r="CP276">
        <v>2558</v>
      </c>
      <c r="CQ276">
        <v>16554</v>
      </c>
      <c r="CR276">
        <v>13916</v>
      </c>
      <c r="CS276">
        <v>4507</v>
      </c>
      <c r="CT276">
        <v>12339</v>
      </c>
      <c r="CU276">
        <v>5768</v>
      </c>
      <c r="CV276">
        <v>2596</v>
      </c>
      <c r="CW276">
        <v>3617</v>
      </c>
      <c r="CX276">
        <v>1864</v>
      </c>
      <c r="CY276">
        <v>688</v>
      </c>
      <c r="CZ276">
        <v>187</v>
      </c>
      <c r="DA276">
        <v>656</v>
      </c>
      <c r="DB276">
        <v>436</v>
      </c>
      <c r="DC276">
        <v>807</v>
      </c>
      <c r="DD276">
        <v>109</v>
      </c>
      <c r="DE276">
        <v>0</v>
      </c>
      <c r="DF276">
        <v>578</v>
      </c>
      <c r="DG276">
        <v>279</v>
      </c>
      <c r="DH276">
        <v>545</v>
      </c>
      <c r="DI276">
        <v>1025</v>
      </c>
      <c r="DJ276">
        <v>819</v>
      </c>
      <c r="DK276">
        <v>279</v>
      </c>
      <c r="DL276">
        <v>651</v>
      </c>
      <c r="DM276">
        <v>1860</v>
      </c>
      <c r="DN276">
        <v>1993</v>
      </c>
      <c r="DO276">
        <v>786</v>
      </c>
      <c r="DP276">
        <v>637</v>
      </c>
      <c r="DQ276">
        <v>1513</v>
      </c>
      <c r="DR276">
        <v>201</v>
      </c>
      <c r="DS276">
        <v>230</v>
      </c>
      <c r="DT276">
        <v>549</v>
      </c>
      <c r="DU276">
        <v>7414</v>
      </c>
      <c r="DV276">
        <v>3021</v>
      </c>
      <c r="DW276">
        <v>1160</v>
      </c>
      <c r="DX276">
        <v>683</v>
      </c>
      <c r="DY276">
        <v>436</v>
      </c>
      <c r="DZ276">
        <v>1686</v>
      </c>
      <c r="EA276">
        <v>103</v>
      </c>
      <c r="EB276">
        <v>1145</v>
      </c>
      <c r="EC276">
        <v>2024</v>
      </c>
      <c r="ED276">
        <v>449</v>
      </c>
      <c r="EE276">
        <v>956</v>
      </c>
      <c r="EF276">
        <v>2352</v>
      </c>
      <c r="EI276">
        <v>12259</v>
      </c>
      <c r="EJ276">
        <v>7072</v>
      </c>
      <c r="EK276">
        <v>315</v>
      </c>
      <c r="EL276">
        <v>541</v>
      </c>
      <c r="EM276">
        <v>219</v>
      </c>
      <c r="EN276">
        <v>177</v>
      </c>
      <c r="EO276">
        <v>316</v>
      </c>
      <c r="EP276">
        <v>1295</v>
      </c>
      <c r="EQ276">
        <v>7203</v>
      </c>
      <c r="ER276">
        <v>7414</v>
      </c>
      <c r="ES276">
        <v>132</v>
      </c>
      <c r="ET276">
        <v>2677</v>
      </c>
      <c r="EU276">
        <v>3552</v>
      </c>
      <c r="EV276">
        <v>867</v>
      </c>
      <c r="EW276">
        <v>4605</v>
      </c>
      <c r="EX276">
        <v>7414</v>
      </c>
    </row>
    <row r="277" spans="1:154" x14ac:dyDescent="0.2">
      <c r="A277">
        <v>20732</v>
      </c>
      <c r="B277" t="s">
        <v>589</v>
      </c>
      <c r="C277" t="s">
        <v>609</v>
      </c>
      <c r="D277" t="s">
        <v>341</v>
      </c>
      <c r="H277">
        <v>10528</v>
      </c>
      <c r="I277">
        <v>152</v>
      </c>
      <c r="J277">
        <v>660</v>
      </c>
      <c r="K277">
        <v>64</v>
      </c>
      <c r="L277">
        <v>198</v>
      </c>
      <c r="M277">
        <v>0</v>
      </c>
      <c r="N277">
        <v>2716</v>
      </c>
      <c r="O277">
        <v>52</v>
      </c>
      <c r="P277">
        <v>7152</v>
      </c>
      <c r="Q277">
        <v>36</v>
      </c>
      <c r="R277">
        <v>7595</v>
      </c>
      <c r="S277">
        <v>131</v>
      </c>
      <c r="T277">
        <v>1275</v>
      </c>
      <c r="U277">
        <v>21</v>
      </c>
      <c r="V277">
        <v>10</v>
      </c>
      <c r="W277">
        <v>0</v>
      </c>
      <c r="X277">
        <v>358</v>
      </c>
      <c r="Y277">
        <v>0</v>
      </c>
      <c r="Z277">
        <v>101</v>
      </c>
      <c r="AA277">
        <v>0</v>
      </c>
      <c r="AB277">
        <v>1189</v>
      </c>
      <c r="AC277">
        <v>0</v>
      </c>
      <c r="AD277">
        <v>303</v>
      </c>
      <c r="AE277">
        <v>0</v>
      </c>
      <c r="AF277">
        <v>7487</v>
      </c>
      <c r="AG277">
        <v>131</v>
      </c>
      <c r="AH277">
        <v>10255</v>
      </c>
      <c r="AI277">
        <v>152</v>
      </c>
      <c r="AJ277">
        <v>273</v>
      </c>
      <c r="AK277">
        <v>0</v>
      </c>
      <c r="AL277">
        <v>215</v>
      </c>
      <c r="AM277">
        <v>0</v>
      </c>
      <c r="AN277">
        <v>58</v>
      </c>
      <c r="AO277">
        <v>0</v>
      </c>
      <c r="AP277">
        <v>4953</v>
      </c>
      <c r="AQ277">
        <v>74</v>
      </c>
      <c r="AR277">
        <v>5575</v>
      </c>
      <c r="AS277">
        <v>78</v>
      </c>
      <c r="AT277">
        <v>1223</v>
      </c>
      <c r="AU277">
        <v>23</v>
      </c>
      <c r="AV277">
        <v>9305</v>
      </c>
      <c r="AW277">
        <v>129</v>
      </c>
      <c r="AX277">
        <v>431</v>
      </c>
      <c r="AY277">
        <v>25</v>
      </c>
      <c r="AZ277">
        <v>1679</v>
      </c>
      <c r="BA277">
        <v>26</v>
      </c>
      <c r="BB277">
        <v>1990</v>
      </c>
      <c r="BC277">
        <v>14</v>
      </c>
      <c r="BD277">
        <v>3249</v>
      </c>
      <c r="BE277">
        <v>36</v>
      </c>
      <c r="BF277">
        <v>941</v>
      </c>
      <c r="BG277">
        <v>26</v>
      </c>
      <c r="BH277">
        <v>5079</v>
      </c>
      <c r="BI277">
        <v>114</v>
      </c>
      <c r="BJ277">
        <v>4960</v>
      </c>
      <c r="BK277">
        <v>93</v>
      </c>
      <c r="BL277">
        <v>119</v>
      </c>
      <c r="BM277">
        <v>21</v>
      </c>
      <c r="BN277">
        <v>3882</v>
      </c>
      <c r="BO277">
        <v>54</v>
      </c>
      <c r="BP277">
        <v>1276</v>
      </c>
      <c r="BQ277">
        <v>39</v>
      </c>
      <c r="BR277">
        <v>862</v>
      </c>
      <c r="BS277">
        <v>47</v>
      </c>
      <c r="BT277">
        <v>2521</v>
      </c>
      <c r="BU277">
        <v>12</v>
      </c>
      <c r="BV277">
        <v>6020</v>
      </c>
      <c r="BW277">
        <v>140</v>
      </c>
      <c r="BX277">
        <v>1987</v>
      </c>
      <c r="BY277">
        <v>0</v>
      </c>
      <c r="BZ277">
        <v>543</v>
      </c>
      <c r="CA277">
        <v>0</v>
      </c>
      <c r="CB277">
        <v>1978</v>
      </c>
      <c r="CC277">
        <v>12</v>
      </c>
      <c r="CD277">
        <v>658</v>
      </c>
      <c r="CE277">
        <v>39</v>
      </c>
      <c r="CF277">
        <v>995</v>
      </c>
      <c r="CG277">
        <v>48</v>
      </c>
      <c r="CH277">
        <v>1207</v>
      </c>
      <c r="CI277">
        <v>18</v>
      </c>
      <c r="CJ277">
        <v>1729</v>
      </c>
      <c r="CK277">
        <v>12</v>
      </c>
      <c r="CL277">
        <v>1431</v>
      </c>
      <c r="CM277">
        <v>23</v>
      </c>
      <c r="CN277">
        <v>1987</v>
      </c>
      <c r="CO277">
        <v>0</v>
      </c>
      <c r="CP277">
        <v>152</v>
      </c>
      <c r="CQ277">
        <v>10376</v>
      </c>
      <c r="CR277">
        <v>8861</v>
      </c>
      <c r="CS277">
        <v>2750</v>
      </c>
      <c r="CT277">
        <v>9810</v>
      </c>
      <c r="CU277">
        <v>465</v>
      </c>
      <c r="CV277">
        <v>49</v>
      </c>
      <c r="CW277">
        <v>170</v>
      </c>
      <c r="CX277">
        <v>31</v>
      </c>
      <c r="CY277">
        <v>156</v>
      </c>
      <c r="CZ277">
        <v>11</v>
      </c>
      <c r="DA277">
        <v>139</v>
      </c>
      <c r="DB277">
        <v>7</v>
      </c>
      <c r="DC277">
        <v>0</v>
      </c>
      <c r="DD277">
        <v>0</v>
      </c>
      <c r="DE277">
        <v>37</v>
      </c>
      <c r="DF277">
        <v>609</v>
      </c>
      <c r="DG277">
        <v>241</v>
      </c>
      <c r="DH277">
        <v>64</v>
      </c>
      <c r="DI277">
        <v>495</v>
      </c>
      <c r="DJ277">
        <v>252</v>
      </c>
      <c r="DK277">
        <v>76</v>
      </c>
      <c r="DL277">
        <v>155</v>
      </c>
      <c r="DM277">
        <v>754</v>
      </c>
      <c r="DN277">
        <v>1350</v>
      </c>
      <c r="DO277">
        <v>510</v>
      </c>
      <c r="DP277">
        <v>264</v>
      </c>
      <c r="DQ277">
        <v>884</v>
      </c>
      <c r="DR277">
        <v>160</v>
      </c>
      <c r="DS277">
        <v>71</v>
      </c>
      <c r="DT277">
        <v>261</v>
      </c>
      <c r="DU277">
        <v>4139</v>
      </c>
      <c r="DV277">
        <v>2281</v>
      </c>
      <c r="DW277">
        <v>994</v>
      </c>
      <c r="DX277">
        <v>164</v>
      </c>
      <c r="DY277">
        <v>62</v>
      </c>
      <c r="DZ277">
        <v>639</v>
      </c>
      <c r="EA277">
        <v>16</v>
      </c>
      <c r="EB277">
        <v>536</v>
      </c>
      <c r="EC277">
        <v>1055</v>
      </c>
      <c r="ED277">
        <v>207</v>
      </c>
      <c r="EE277">
        <v>505</v>
      </c>
      <c r="EF277">
        <v>1426</v>
      </c>
      <c r="EI277">
        <v>9739</v>
      </c>
      <c r="EJ277">
        <v>978</v>
      </c>
      <c r="EK277">
        <v>96</v>
      </c>
      <c r="EL277">
        <v>49</v>
      </c>
      <c r="EM277">
        <v>55</v>
      </c>
      <c r="EN277">
        <v>7</v>
      </c>
      <c r="EO277">
        <v>26</v>
      </c>
      <c r="EP277">
        <v>212</v>
      </c>
      <c r="EQ277">
        <v>3661</v>
      </c>
      <c r="ER277">
        <v>4139</v>
      </c>
      <c r="ES277">
        <v>150</v>
      </c>
      <c r="ET277">
        <v>938</v>
      </c>
      <c r="EU277">
        <v>1706</v>
      </c>
      <c r="EV277">
        <v>946</v>
      </c>
      <c r="EW277">
        <v>3051</v>
      </c>
      <c r="EX277">
        <v>4139</v>
      </c>
    </row>
    <row r="278" spans="1:154" x14ac:dyDescent="0.2">
      <c r="A278">
        <v>20735</v>
      </c>
      <c r="B278" t="s">
        <v>589</v>
      </c>
      <c r="C278" t="s">
        <v>610</v>
      </c>
      <c r="D278" t="s">
        <v>592</v>
      </c>
      <c r="H278">
        <v>36526</v>
      </c>
      <c r="I278">
        <v>3015</v>
      </c>
      <c r="J278">
        <v>3605</v>
      </c>
      <c r="K278">
        <v>547</v>
      </c>
      <c r="L278">
        <v>2896</v>
      </c>
      <c r="M278">
        <v>496</v>
      </c>
      <c r="N278">
        <v>10050</v>
      </c>
      <c r="O278">
        <v>1699</v>
      </c>
      <c r="P278">
        <v>22764</v>
      </c>
      <c r="Q278">
        <v>769</v>
      </c>
      <c r="R278">
        <v>2728</v>
      </c>
      <c r="S278">
        <v>156</v>
      </c>
      <c r="T278">
        <v>27763</v>
      </c>
      <c r="U278">
        <v>1310</v>
      </c>
      <c r="V278">
        <v>189</v>
      </c>
      <c r="W278">
        <v>11</v>
      </c>
      <c r="X278">
        <v>699</v>
      </c>
      <c r="Y278">
        <v>10</v>
      </c>
      <c r="Z278">
        <v>3081</v>
      </c>
      <c r="AA278">
        <v>1356</v>
      </c>
      <c r="AB278">
        <v>2066</v>
      </c>
      <c r="AC278">
        <v>172</v>
      </c>
      <c r="AD278">
        <v>4363</v>
      </c>
      <c r="AE278">
        <v>1522</v>
      </c>
      <c r="AF278">
        <v>2297</v>
      </c>
      <c r="AG278">
        <v>116</v>
      </c>
      <c r="AH278">
        <v>30925</v>
      </c>
      <c r="AI278">
        <v>1332</v>
      </c>
      <c r="AJ278">
        <v>5601</v>
      </c>
      <c r="AK278">
        <v>1683</v>
      </c>
      <c r="AL278">
        <v>2942</v>
      </c>
      <c r="AM278">
        <v>156</v>
      </c>
      <c r="AN278">
        <v>2659</v>
      </c>
      <c r="AO278">
        <v>1527</v>
      </c>
      <c r="AP278">
        <v>17765</v>
      </c>
      <c r="AQ278">
        <v>1969</v>
      </c>
      <c r="AR278">
        <v>18761</v>
      </c>
      <c r="AS278">
        <v>1046</v>
      </c>
      <c r="AT278">
        <v>4436</v>
      </c>
      <c r="AU278">
        <v>206</v>
      </c>
      <c r="AV278">
        <v>32090</v>
      </c>
      <c r="AW278">
        <v>2809</v>
      </c>
      <c r="AX278">
        <v>2733</v>
      </c>
      <c r="AY278">
        <v>836</v>
      </c>
      <c r="AZ278">
        <v>8282</v>
      </c>
      <c r="BA278">
        <v>860</v>
      </c>
      <c r="BB278">
        <v>7428</v>
      </c>
      <c r="BC278">
        <v>468</v>
      </c>
      <c r="BD278">
        <v>8933</v>
      </c>
      <c r="BE278">
        <v>425</v>
      </c>
      <c r="BF278">
        <v>3806</v>
      </c>
      <c r="BG278">
        <v>700</v>
      </c>
      <c r="BH278">
        <v>19193</v>
      </c>
      <c r="BI278">
        <v>1971</v>
      </c>
      <c r="BJ278">
        <v>18315</v>
      </c>
      <c r="BK278">
        <v>1819</v>
      </c>
      <c r="BL278">
        <v>878</v>
      </c>
      <c r="BM278">
        <v>152</v>
      </c>
      <c r="BN278">
        <v>14889</v>
      </c>
      <c r="BO278">
        <v>1387</v>
      </c>
      <c r="BP278">
        <v>4338</v>
      </c>
      <c r="BQ278">
        <v>582</v>
      </c>
      <c r="BR278">
        <v>3772</v>
      </c>
      <c r="BS278">
        <v>702</v>
      </c>
      <c r="BT278">
        <v>6585</v>
      </c>
      <c r="BU278">
        <v>214</v>
      </c>
      <c r="BV278">
        <v>22999</v>
      </c>
      <c r="BW278">
        <v>2671</v>
      </c>
      <c r="BX278">
        <v>6942</v>
      </c>
      <c r="BY278">
        <v>130</v>
      </c>
      <c r="BZ278">
        <v>1585</v>
      </c>
      <c r="CA278">
        <v>17</v>
      </c>
      <c r="CB278">
        <v>5000</v>
      </c>
      <c r="CC278">
        <v>197</v>
      </c>
      <c r="CD278">
        <v>2565</v>
      </c>
      <c r="CE278">
        <v>212</v>
      </c>
      <c r="CF278">
        <v>3585</v>
      </c>
      <c r="CG278">
        <v>694</v>
      </c>
      <c r="CH278">
        <v>4428</v>
      </c>
      <c r="CI278">
        <v>529</v>
      </c>
      <c r="CJ278">
        <v>6042</v>
      </c>
      <c r="CK278">
        <v>713</v>
      </c>
      <c r="CL278">
        <v>6379</v>
      </c>
      <c r="CM278">
        <v>523</v>
      </c>
      <c r="CN278">
        <v>6942</v>
      </c>
      <c r="CO278">
        <v>130</v>
      </c>
      <c r="CP278">
        <v>3015</v>
      </c>
      <c r="CQ278">
        <v>33511</v>
      </c>
      <c r="CR278">
        <v>27706</v>
      </c>
      <c r="CS278">
        <v>12747</v>
      </c>
      <c r="CT278">
        <v>30133</v>
      </c>
      <c r="CU278">
        <v>5987</v>
      </c>
      <c r="CV278">
        <v>2848</v>
      </c>
      <c r="CW278">
        <v>3977</v>
      </c>
      <c r="CX278">
        <v>2368</v>
      </c>
      <c r="CY278">
        <v>446</v>
      </c>
      <c r="CZ278">
        <v>9</v>
      </c>
      <c r="DA278">
        <v>551</v>
      </c>
      <c r="DB278">
        <v>215</v>
      </c>
      <c r="DC278">
        <v>1013</v>
      </c>
      <c r="DD278">
        <v>256</v>
      </c>
      <c r="DE278">
        <v>239</v>
      </c>
      <c r="DF278">
        <v>1258</v>
      </c>
      <c r="DG278">
        <v>367</v>
      </c>
      <c r="DH278">
        <v>285</v>
      </c>
      <c r="DI278">
        <v>1518</v>
      </c>
      <c r="DJ278">
        <v>1423</v>
      </c>
      <c r="DK278">
        <v>346</v>
      </c>
      <c r="DL278">
        <v>491</v>
      </c>
      <c r="DM278">
        <v>3500</v>
      </c>
      <c r="DN278">
        <v>3310</v>
      </c>
      <c r="DO278">
        <v>1681</v>
      </c>
      <c r="DP278">
        <v>1144</v>
      </c>
      <c r="DQ278">
        <v>4431</v>
      </c>
      <c r="DR278">
        <v>827</v>
      </c>
      <c r="DS278">
        <v>410</v>
      </c>
      <c r="DT278">
        <v>1304</v>
      </c>
      <c r="DU278">
        <v>13470</v>
      </c>
      <c r="DV278">
        <v>6197</v>
      </c>
      <c r="DW278">
        <v>1597</v>
      </c>
      <c r="DX278">
        <v>489</v>
      </c>
      <c r="DY278">
        <v>158</v>
      </c>
      <c r="DZ278">
        <v>2416</v>
      </c>
      <c r="EA278">
        <v>262</v>
      </c>
      <c r="EB278">
        <v>1361</v>
      </c>
      <c r="EC278">
        <v>4368</v>
      </c>
      <c r="ED278">
        <v>545</v>
      </c>
      <c r="EE278">
        <v>1903</v>
      </c>
      <c r="EF278">
        <v>3639</v>
      </c>
      <c r="EI278">
        <v>32965</v>
      </c>
      <c r="EJ278">
        <v>3829</v>
      </c>
      <c r="EK278">
        <v>172</v>
      </c>
      <c r="EL278">
        <v>26</v>
      </c>
      <c r="EM278">
        <v>218</v>
      </c>
      <c r="EN278">
        <v>83</v>
      </c>
      <c r="EO278">
        <v>168</v>
      </c>
      <c r="EP278">
        <v>418</v>
      </c>
      <c r="EQ278">
        <v>12790</v>
      </c>
      <c r="ER278">
        <v>13470</v>
      </c>
      <c r="ES278">
        <v>588</v>
      </c>
      <c r="ET278">
        <v>3146</v>
      </c>
      <c r="EU278">
        <v>4677</v>
      </c>
      <c r="EV278">
        <v>3053</v>
      </c>
      <c r="EW278">
        <v>9736</v>
      </c>
      <c r="EX278">
        <v>13470</v>
      </c>
    </row>
    <row r="279" spans="1:154" x14ac:dyDescent="0.2">
      <c r="A279">
        <v>20737</v>
      </c>
      <c r="B279" t="s">
        <v>589</v>
      </c>
      <c r="C279" t="s">
        <v>611</v>
      </c>
      <c r="D279" t="s">
        <v>592</v>
      </c>
      <c r="H279">
        <v>24276</v>
      </c>
      <c r="I279">
        <v>6156</v>
      </c>
      <c r="J279">
        <v>5914</v>
      </c>
      <c r="K279">
        <v>1357</v>
      </c>
      <c r="L279">
        <v>4736</v>
      </c>
      <c r="M279">
        <v>866</v>
      </c>
      <c r="N279">
        <v>11616</v>
      </c>
      <c r="O279">
        <v>4058</v>
      </c>
      <c r="P279">
        <v>6521</v>
      </c>
      <c r="Q279">
        <v>699</v>
      </c>
      <c r="R279">
        <v>3796</v>
      </c>
      <c r="S279">
        <v>629</v>
      </c>
      <c r="T279">
        <v>6166</v>
      </c>
      <c r="U279">
        <v>659</v>
      </c>
      <c r="V279">
        <v>313</v>
      </c>
      <c r="W279">
        <v>64</v>
      </c>
      <c r="X279">
        <v>959</v>
      </c>
      <c r="Y279">
        <v>241</v>
      </c>
      <c r="Z279">
        <v>10729</v>
      </c>
      <c r="AA279">
        <v>4120</v>
      </c>
      <c r="AB279">
        <v>2313</v>
      </c>
      <c r="AC279">
        <v>443</v>
      </c>
      <c r="AD279">
        <v>14363</v>
      </c>
      <c r="AE279">
        <v>5152</v>
      </c>
      <c r="AF279">
        <v>2092</v>
      </c>
      <c r="AG279">
        <v>80</v>
      </c>
      <c r="AH279">
        <v>12595</v>
      </c>
      <c r="AI279">
        <v>902</v>
      </c>
      <c r="AJ279">
        <v>11681</v>
      </c>
      <c r="AK279">
        <v>5254</v>
      </c>
      <c r="AL279">
        <v>2911</v>
      </c>
      <c r="AM279">
        <v>517</v>
      </c>
      <c r="AN279">
        <v>8770</v>
      </c>
      <c r="AO279">
        <v>4737</v>
      </c>
      <c r="AP279">
        <v>12562</v>
      </c>
      <c r="AQ279">
        <v>3375</v>
      </c>
      <c r="AR279">
        <v>11714</v>
      </c>
      <c r="AS279">
        <v>2781</v>
      </c>
      <c r="AT279">
        <v>1694</v>
      </c>
      <c r="AU279">
        <v>250</v>
      </c>
      <c r="AV279">
        <v>22582</v>
      </c>
      <c r="AW279">
        <v>5906</v>
      </c>
      <c r="AX279">
        <v>4719</v>
      </c>
      <c r="AY279">
        <v>2635</v>
      </c>
      <c r="AZ279">
        <v>3366</v>
      </c>
      <c r="BA279">
        <v>1079</v>
      </c>
      <c r="BB279">
        <v>2755</v>
      </c>
      <c r="BC279">
        <v>456</v>
      </c>
      <c r="BD279">
        <v>3335</v>
      </c>
      <c r="BE279">
        <v>431</v>
      </c>
      <c r="BF279">
        <v>2981</v>
      </c>
      <c r="BG279">
        <v>1257</v>
      </c>
      <c r="BH279">
        <v>11821</v>
      </c>
      <c r="BI279">
        <v>4243</v>
      </c>
      <c r="BJ279">
        <v>10993</v>
      </c>
      <c r="BK279">
        <v>3837</v>
      </c>
      <c r="BL279">
        <v>828</v>
      </c>
      <c r="BM279">
        <v>406</v>
      </c>
      <c r="BN279">
        <v>8678</v>
      </c>
      <c r="BO279">
        <v>3115</v>
      </c>
      <c r="BP279">
        <v>3339</v>
      </c>
      <c r="BQ279">
        <v>1177</v>
      </c>
      <c r="BR279">
        <v>2785</v>
      </c>
      <c r="BS279">
        <v>1208</v>
      </c>
      <c r="BT279">
        <v>7581</v>
      </c>
      <c r="BU279">
        <v>495</v>
      </c>
      <c r="BV279">
        <v>14802</v>
      </c>
      <c r="BW279">
        <v>5500</v>
      </c>
      <c r="BX279">
        <v>1893</v>
      </c>
      <c r="BY279">
        <v>161</v>
      </c>
      <c r="BZ279">
        <v>2458</v>
      </c>
      <c r="CA279">
        <v>166</v>
      </c>
      <c r="CB279">
        <v>5123</v>
      </c>
      <c r="CC279">
        <v>329</v>
      </c>
      <c r="CD279">
        <v>2520</v>
      </c>
      <c r="CE279">
        <v>1060</v>
      </c>
      <c r="CF279">
        <v>3170</v>
      </c>
      <c r="CG279">
        <v>1148</v>
      </c>
      <c r="CH279">
        <v>3539</v>
      </c>
      <c r="CI279">
        <v>1419</v>
      </c>
      <c r="CJ279">
        <v>3355</v>
      </c>
      <c r="CK279">
        <v>1315</v>
      </c>
      <c r="CL279">
        <v>2218</v>
      </c>
      <c r="CM279">
        <v>558</v>
      </c>
      <c r="CN279">
        <v>1893</v>
      </c>
      <c r="CO279">
        <v>161</v>
      </c>
      <c r="CP279">
        <v>6156</v>
      </c>
      <c r="CQ279">
        <v>18120</v>
      </c>
      <c r="CR279">
        <v>8915</v>
      </c>
      <c r="CS279">
        <v>10887</v>
      </c>
      <c r="CT279">
        <v>8033</v>
      </c>
      <c r="CU279">
        <v>14253</v>
      </c>
      <c r="CV279">
        <v>7856</v>
      </c>
      <c r="CW279">
        <v>11732</v>
      </c>
      <c r="CX279">
        <v>6786</v>
      </c>
      <c r="CY279">
        <v>1288</v>
      </c>
      <c r="CZ279">
        <v>671</v>
      </c>
      <c r="DA279">
        <v>258</v>
      </c>
      <c r="DB279">
        <v>148</v>
      </c>
      <c r="DC279">
        <v>975</v>
      </c>
      <c r="DD279">
        <v>251</v>
      </c>
      <c r="DE279">
        <v>56</v>
      </c>
      <c r="DF279">
        <v>2660</v>
      </c>
      <c r="DG279">
        <v>189</v>
      </c>
      <c r="DH279">
        <v>206</v>
      </c>
      <c r="DI279">
        <v>921</v>
      </c>
      <c r="DJ279">
        <v>680</v>
      </c>
      <c r="DK279">
        <v>114</v>
      </c>
      <c r="DL279">
        <v>413</v>
      </c>
      <c r="DM279">
        <v>1995</v>
      </c>
      <c r="DN279">
        <v>1844</v>
      </c>
      <c r="DO279">
        <v>1087</v>
      </c>
      <c r="DP279">
        <v>765</v>
      </c>
      <c r="DQ279">
        <v>833</v>
      </c>
      <c r="DR279">
        <v>135</v>
      </c>
      <c r="DS279">
        <v>256</v>
      </c>
      <c r="DT279">
        <v>1208</v>
      </c>
      <c r="DU279">
        <v>6990</v>
      </c>
      <c r="DV279">
        <v>3156</v>
      </c>
      <c r="DW279">
        <v>1411</v>
      </c>
      <c r="DX279">
        <v>764</v>
      </c>
      <c r="DY279">
        <v>595</v>
      </c>
      <c r="DZ279">
        <v>1325</v>
      </c>
      <c r="EA279">
        <v>173</v>
      </c>
      <c r="EB279">
        <v>569</v>
      </c>
      <c r="EC279">
        <v>1745</v>
      </c>
      <c r="ED279">
        <v>334</v>
      </c>
      <c r="EE279">
        <v>639</v>
      </c>
      <c r="EF279">
        <v>3149</v>
      </c>
      <c r="EI279">
        <v>11975</v>
      </c>
      <c r="EJ279">
        <v>12343</v>
      </c>
      <c r="EK279">
        <v>508</v>
      </c>
      <c r="EL279">
        <v>412</v>
      </c>
      <c r="EM279">
        <v>410</v>
      </c>
      <c r="EN279">
        <v>337</v>
      </c>
      <c r="EO279">
        <v>284</v>
      </c>
      <c r="EP279">
        <v>1436</v>
      </c>
      <c r="EQ279">
        <v>6379</v>
      </c>
      <c r="ER279">
        <v>6990</v>
      </c>
      <c r="ES279">
        <v>900</v>
      </c>
      <c r="ET279">
        <v>2613</v>
      </c>
      <c r="EU279">
        <v>2216</v>
      </c>
      <c r="EV279">
        <v>840</v>
      </c>
      <c r="EW279">
        <v>3477</v>
      </c>
      <c r="EX279">
        <v>6990</v>
      </c>
    </row>
    <row r="280" spans="1:154" x14ac:dyDescent="0.2">
      <c r="A280">
        <v>20740</v>
      </c>
      <c r="B280" t="s">
        <v>589</v>
      </c>
      <c r="C280" t="s">
        <v>612</v>
      </c>
      <c r="D280" t="s">
        <v>592</v>
      </c>
      <c r="H280">
        <v>36679</v>
      </c>
      <c r="I280">
        <v>3774</v>
      </c>
      <c r="J280">
        <v>9995</v>
      </c>
      <c r="K280">
        <v>941</v>
      </c>
      <c r="L280">
        <v>8832</v>
      </c>
      <c r="M280">
        <v>863</v>
      </c>
      <c r="N280">
        <v>9768</v>
      </c>
      <c r="O280">
        <v>1741</v>
      </c>
      <c r="P280">
        <v>10823</v>
      </c>
      <c r="Q280">
        <v>1087</v>
      </c>
      <c r="R280">
        <v>12730</v>
      </c>
      <c r="S280">
        <v>285</v>
      </c>
      <c r="T280">
        <v>8904</v>
      </c>
      <c r="U280">
        <v>859</v>
      </c>
      <c r="V280">
        <v>177</v>
      </c>
      <c r="W280">
        <v>25</v>
      </c>
      <c r="X280">
        <v>5323</v>
      </c>
      <c r="Y280">
        <v>406</v>
      </c>
      <c r="Z280">
        <v>4840</v>
      </c>
      <c r="AA280">
        <v>1979</v>
      </c>
      <c r="AB280">
        <v>4697</v>
      </c>
      <c r="AC280">
        <v>220</v>
      </c>
      <c r="AD280">
        <v>8082</v>
      </c>
      <c r="AE280">
        <v>2250</v>
      </c>
      <c r="AF280">
        <v>12137</v>
      </c>
      <c r="AG280">
        <v>250</v>
      </c>
      <c r="AH280">
        <v>26354</v>
      </c>
      <c r="AI280">
        <v>935</v>
      </c>
      <c r="AJ280">
        <v>10325</v>
      </c>
      <c r="AK280">
        <v>2839</v>
      </c>
      <c r="AL280">
        <v>3440</v>
      </c>
      <c r="AM280">
        <v>248</v>
      </c>
      <c r="AN280">
        <v>6885</v>
      </c>
      <c r="AO280">
        <v>2591</v>
      </c>
      <c r="AP280">
        <v>18779</v>
      </c>
      <c r="AQ280">
        <v>2340</v>
      </c>
      <c r="AR280">
        <v>17900</v>
      </c>
      <c r="AS280">
        <v>1434</v>
      </c>
      <c r="AT280">
        <v>2419</v>
      </c>
      <c r="AU280">
        <v>288</v>
      </c>
      <c r="AV280">
        <v>34260</v>
      </c>
      <c r="AW280">
        <v>3486</v>
      </c>
      <c r="AX280">
        <v>2432</v>
      </c>
      <c r="AY280">
        <v>1166</v>
      </c>
      <c r="AZ280">
        <v>2823</v>
      </c>
      <c r="BA280">
        <v>745</v>
      </c>
      <c r="BB280">
        <v>3246</v>
      </c>
      <c r="BC280">
        <v>523</v>
      </c>
      <c r="BD280">
        <v>8418</v>
      </c>
      <c r="BE280">
        <v>552</v>
      </c>
      <c r="BF280">
        <v>9036</v>
      </c>
      <c r="BG280">
        <v>653</v>
      </c>
      <c r="BH280">
        <v>18199</v>
      </c>
      <c r="BI280">
        <v>2771</v>
      </c>
      <c r="BJ280">
        <v>16889</v>
      </c>
      <c r="BK280">
        <v>2568</v>
      </c>
      <c r="BL280">
        <v>1310</v>
      </c>
      <c r="BM280">
        <v>203</v>
      </c>
      <c r="BN280">
        <v>10317</v>
      </c>
      <c r="BO280">
        <v>1795</v>
      </c>
      <c r="BP280">
        <v>10799</v>
      </c>
      <c r="BQ280">
        <v>922</v>
      </c>
      <c r="BR280">
        <v>6119</v>
      </c>
      <c r="BS280">
        <v>707</v>
      </c>
      <c r="BT280">
        <v>6588</v>
      </c>
      <c r="BU280">
        <v>224</v>
      </c>
      <c r="BV280">
        <v>27235</v>
      </c>
      <c r="BW280">
        <v>3424</v>
      </c>
      <c r="BX280">
        <v>2856</v>
      </c>
      <c r="BY280">
        <v>126</v>
      </c>
      <c r="BZ280">
        <v>2335</v>
      </c>
      <c r="CA280">
        <v>71</v>
      </c>
      <c r="CB280">
        <v>4253</v>
      </c>
      <c r="CC280">
        <v>153</v>
      </c>
      <c r="CD280">
        <v>13172</v>
      </c>
      <c r="CE280">
        <v>564</v>
      </c>
      <c r="CF280">
        <v>5056</v>
      </c>
      <c r="CG280">
        <v>833</v>
      </c>
      <c r="CH280">
        <v>3470</v>
      </c>
      <c r="CI280">
        <v>812</v>
      </c>
      <c r="CJ280">
        <v>2647</v>
      </c>
      <c r="CK280">
        <v>715</v>
      </c>
      <c r="CL280">
        <v>2890</v>
      </c>
      <c r="CM280">
        <v>500</v>
      </c>
      <c r="CN280">
        <v>2856</v>
      </c>
      <c r="CO280">
        <v>126</v>
      </c>
      <c r="CP280">
        <v>3774</v>
      </c>
      <c r="CQ280">
        <v>32905</v>
      </c>
      <c r="CR280">
        <v>26961</v>
      </c>
      <c r="CS280">
        <v>7960</v>
      </c>
      <c r="CT280">
        <v>22638</v>
      </c>
      <c r="CU280">
        <v>12115</v>
      </c>
      <c r="CV280">
        <v>5535</v>
      </c>
      <c r="CW280">
        <v>5900</v>
      </c>
      <c r="CX280">
        <v>3458</v>
      </c>
      <c r="CY280">
        <v>2935</v>
      </c>
      <c r="CZ280">
        <v>857</v>
      </c>
      <c r="DA280">
        <v>2639</v>
      </c>
      <c r="DB280">
        <v>1134</v>
      </c>
      <c r="DC280">
        <v>641</v>
      </c>
      <c r="DD280">
        <v>86</v>
      </c>
      <c r="DE280">
        <v>42</v>
      </c>
      <c r="DF280">
        <v>1765</v>
      </c>
      <c r="DG280">
        <v>457</v>
      </c>
      <c r="DH280">
        <v>98</v>
      </c>
      <c r="DI280">
        <v>1595</v>
      </c>
      <c r="DJ280">
        <v>712</v>
      </c>
      <c r="DK280">
        <v>504</v>
      </c>
      <c r="DL280">
        <v>619</v>
      </c>
      <c r="DM280">
        <v>2429</v>
      </c>
      <c r="DN280">
        <v>6090</v>
      </c>
      <c r="DO280">
        <v>1654</v>
      </c>
      <c r="DP280">
        <v>868</v>
      </c>
      <c r="DQ280">
        <v>1350</v>
      </c>
      <c r="DR280">
        <v>284</v>
      </c>
      <c r="DS280">
        <v>202</v>
      </c>
      <c r="DT280">
        <v>796</v>
      </c>
      <c r="DU280">
        <v>11559</v>
      </c>
      <c r="DV280">
        <v>3178</v>
      </c>
      <c r="DW280">
        <v>1368</v>
      </c>
      <c r="DX280">
        <v>1355</v>
      </c>
      <c r="DY280">
        <v>378</v>
      </c>
      <c r="DZ280">
        <v>3501</v>
      </c>
      <c r="EA280">
        <v>49</v>
      </c>
      <c r="EB280">
        <v>1961</v>
      </c>
      <c r="EC280">
        <v>3525</v>
      </c>
      <c r="ED280">
        <v>265</v>
      </c>
      <c r="EE280">
        <v>1662</v>
      </c>
      <c r="EF280">
        <v>2413</v>
      </c>
      <c r="EI280">
        <v>12377</v>
      </c>
      <c r="EJ280">
        <v>18406</v>
      </c>
      <c r="EK280">
        <v>439</v>
      </c>
      <c r="EL280">
        <v>548</v>
      </c>
      <c r="EM280">
        <v>824</v>
      </c>
      <c r="EN280">
        <v>629</v>
      </c>
      <c r="EO280">
        <v>443</v>
      </c>
      <c r="EP280">
        <v>3701</v>
      </c>
      <c r="EQ280">
        <v>10308</v>
      </c>
      <c r="ER280">
        <v>11559</v>
      </c>
      <c r="ES280">
        <v>1958</v>
      </c>
      <c r="ET280">
        <v>4300</v>
      </c>
      <c r="EU280">
        <v>2989</v>
      </c>
      <c r="EV280">
        <v>1304</v>
      </c>
      <c r="EW280">
        <v>5301</v>
      </c>
      <c r="EX280">
        <v>11559</v>
      </c>
    </row>
    <row r="281" spans="1:154" x14ac:dyDescent="0.2">
      <c r="A281">
        <v>20743</v>
      </c>
      <c r="B281" t="s">
        <v>589</v>
      </c>
      <c r="C281" t="s">
        <v>613</v>
      </c>
      <c r="D281" t="s">
        <v>592</v>
      </c>
      <c r="H281">
        <v>41001</v>
      </c>
      <c r="I281">
        <v>3584</v>
      </c>
      <c r="J281">
        <v>9598</v>
      </c>
      <c r="K281">
        <v>1568</v>
      </c>
      <c r="L281">
        <v>6585</v>
      </c>
      <c r="M281">
        <v>1040</v>
      </c>
      <c r="N281">
        <v>16342</v>
      </c>
      <c r="O281">
        <v>1272</v>
      </c>
      <c r="P281">
        <v>14968</v>
      </c>
      <c r="Q281">
        <v>733</v>
      </c>
      <c r="R281">
        <v>2227</v>
      </c>
      <c r="S281">
        <v>205</v>
      </c>
      <c r="T281">
        <v>30461</v>
      </c>
      <c r="U281">
        <v>1803</v>
      </c>
      <c r="V281">
        <v>155</v>
      </c>
      <c r="W281">
        <v>8</v>
      </c>
      <c r="X281">
        <v>350</v>
      </c>
      <c r="Y281">
        <v>0</v>
      </c>
      <c r="Z281">
        <v>4840</v>
      </c>
      <c r="AA281">
        <v>1179</v>
      </c>
      <c r="AB281">
        <v>2929</v>
      </c>
      <c r="AC281">
        <v>389</v>
      </c>
      <c r="AD281">
        <v>8520</v>
      </c>
      <c r="AE281">
        <v>1743</v>
      </c>
      <c r="AF281">
        <v>1226</v>
      </c>
      <c r="AG281">
        <v>9</v>
      </c>
      <c r="AH281">
        <v>33797</v>
      </c>
      <c r="AI281">
        <v>1749</v>
      </c>
      <c r="AJ281">
        <v>7204</v>
      </c>
      <c r="AK281">
        <v>1835</v>
      </c>
      <c r="AL281">
        <v>2797</v>
      </c>
      <c r="AM281">
        <v>243</v>
      </c>
      <c r="AN281">
        <v>4407</v>
      </c>
      <c r="AO281">
        <v>1592</v>
      </c>
      <c r="AP281">
        <v>20130</v>
      </c>
      <c r="AQ281">
        <v>2179</v>
      </c>
      <c r="AR281">
        <v>20871</v>
      </c>
      <c r="AS281">
        <v>1405</v>
      </c>
      <c r="AT281">
        <v>5125</v>
      </c>
      <c r="AU281">
        <v>239</v>
      </c>
      <c r="AV281">
        <v>35876</v>
      </c>
      <c r="AW281">
        <v>3345</v>
      </c>
      <c r="AX281">
        <v>4388</v>
      </c>
      <c r="AY281">
        <v>743</v>
      </c>
      <c r="AZ281">
        <v>10307</v>
      </c>
      <c r="BA281">
        <v>1204</v>
      </c>
      <c r="BB281">
        <v>6508</v>
      </c>
      <c r="BC281">
        <v>270</v>
      </c>
      <c r="BD281">
        <v>6352</v>
      </c>
      <c r="BE281">
        <v>409</v>
      </c>
      <c r="BF281">
        <v>4747</v>
      </c>
      <c r="BG281">
        <v>697</v>
      </c>
      <c r="BH281">
        <v>19512</v>
      </c>
      <c r="BI281">
        <v>2064</v>
      </c>
      <c r="BJ281">
        <v>17349</v>
      </c>
      <c r="BK281">
        <v>1549</v>
      </c>
      <c r="BL281">
        <v>2163</v>
      </c>
      <c r="BM281">
        <v>515</v>
      </c>
      <c r="BN281">
        <v>14206</v>
      </c>
      <c r="BO281">
        <v>1102</v>
      </c>
      <c r="BP281">
        <v>5089</v>
      </c>
      <c r="BQ281">
        <v>748</v>
      </c>
      <c r="BR281">
        <v>4964</v>
      </c>
      <c r="BS281">
        <v>911</v>
      </c>
      <c r="BT281">
        <v>10843</v>
      </c>
      <c r="BU281">
        <v>681</v>
      </c>
      <c r="BV281">
        <v>24259</v>
      </c>
      <c r="BW281">
        <v>2761</v>
      </c>
      <c r="BX281">
        <v>5899</v>
      </c>
      <c r="BY281">
        <v>142</v>
      </c>
      <c r="BZ281">
        <v>3439</v>
      </c>
      <c r="CA281">
        <v>253</v>
      </c>
      <c r="CB281">
        <v>7404</v>
      </c>
      <c r="CC281">
        <v>428</v>
      </c>
      <c r="CD281">
        <v>2603</v>
      </c>
      <c r="CE281">
        <v>277</v>
      </c>
      <c r="CF281">
        <v>5622</v>
      </c>
      <c r="CG281">
        <v>662</v>
      </c>
      <c r="CH281">
        <v>5396</v>
      </c>
      <c r="CI281">
        <v>976</v>
      </c>
      <c r="CJ281">
        <v>5929</v>
      </c>
      <c r="CK281">
        <v>576</v>
      </c>
      <c r="CL281">
        <v>4709</v>
      </c>
      <c r="CM281">
        <v>270</v>
      </c>
      <c r="CN281">
        <v>5899</v>
      </c>
      <c r="CO281">
        <v>142</v>
      </c>
      <c r="CP281">
        <v>3584</v>
      </c>
      <c r="CQ281">
        <v>37417</v>
      </c>
      <c r="CR281">
        <v>23603</v>
      </c>
      <c r="CS281">
        <v>18455</v>
      </c>
      <c r="CT281">
        <v>29716</v>
      </c>
      <c r="CU281">
        <v>8663</v>
      </c>
      <c r="CV281">
        <v>4031</v>
      </c>
      <c r="CW281">
        <v>6443</v>
      </c>
      <c r="CX281">
        <v>3291</v>
      </c>
      <c r="CY281">
        <v>423</v>
      </c>
      <c r="CZ281">
        <v>114</v>
      </c>
      <c r="DA281">
        <v>306</v>
      </c>
      <c r="DB281">
        <v>218</v>
      </c>
      <c r="DC281">
        <v>1491</v>
      </c>
      <c r="DD281">
        <v>408</v>
      </c>
      <c r="DE281">
        <v>10</v>
      </c>
      <c r="DF281">
        <v>1608</v>
      </c>
      <c r="DG281">
        <v>524</v>
      </c>
      <c r="DH281">
        <v>184</v>
      </c>
      <c r="DI281">
        <v>1862</v>
      </c>
      <c r="DJ281">
        <v>1616</v>
      </c>
      <c r="DK281">
        <v>336</v>
      </c>
      <c r="DL281">
        <v>607</v>
      </c>
      <c r="DM281">
        <v>2401</v>
      </c>
      <c r="DN281">
        <v>4152</v>
      </c>
      <c r="DO281">
        <v>2080</v>
      </c>
      <c r="DP281">
        <v>934</v>
      </c>
      <c r="DQ281">
        <v>2539</v>
      </c>
      <c r="DR281">
        <v>1315</v>
      </c>
      <c r="DS281">
        <v>628</v>
      </c>
      <c r="DT281">
        <v>3225</v>
      </c>
      <c r="DU281">
        <v>15610</v>
      </c>
      <c r="DV281">
        <v>4599</v>
      </c>
      <c r="DW281">
        <v>2073</v>
      </c>
      <c r="DX281">
        <v>1002</v>
      </c>
      <c r="DY281">
        <v>433</v>
      </c>
      <c r="DZ281">
        <v>2935</v>
      </c>
      <c r="EA281">
        <v>139</v>
      </c>
      <c r="EB281">
        <v>1661</v>
      </c>
      <c r="EC281">
        <v>7074</v>
      </c>
      <c r="ED281">
        <v>1615</v>
      </c>
      <c r="EE281">
        <v>3409</v>
      </c>
      <c r="EF281">
        <v>4969</v>
      </c>
      <c r="EI281">
        <v>27974</v>
      </c>
      <c r="EJ281">
        <v>12934</v>
      </c>
      <c r="EK281">
        <v>717</v>
      </c>
      <c r="EL281">
        <v>380</v>
      </c>
      <c r="EM281">
        <v>624</v>
      </c>
      <c r="EN281">
        <v>341</v>
      </c>
      <c r="EO281">
        <v>341</v>
      </c>
      <c r="EP281">
        <v>2372</v>
      </c>
      <c r="EQ281">
        <v>13958</v>
      </c>
      <c r="ER281">
        <v>15610</v>
      </c>
      <c r="ES281">
        <v>2020</v>
      </c>
      <c r="ET281">
        <v>6663</v>
      </c>
      <c r="EU281">
        <v>4442</v>
      </c>
      <c r="EV281">
        <v>1629</v>
      </c>
      <c r="EW281">
        <v>6927</v>
      </c>
      <c r="EX281">
        <v>15610</v>
      </c>
    </row>
    <row r="282" spans="1:154" x14ac:dyDescent="0.2">
      <c r="A282">
        <v>20744</v>
      </c>
      <c r="B282" t="s">
        <v>589</v>
      </c>
      <c r="C282" t="s">
        <v>614</v>
      </c>
      <c r="D282" t="s">
        <v>592</v>
      </c>
      <c r="H282">
        <v>53794</v>
      </c>
      <c r="I282">
        <v>5154</v>
      </c>
      <c r="J282">
        <v>3207</v>
      </c>
      <c r="K282">
        <v>336</v>
      </c>
      <c r="L282">
        <v>2179</v>
      </c>
      <c r="M282">
        <v>264</v>
      </c>
      <c r="N282">
        <v>19229</v>
      </c>
      <c r="O282">
        <v>3388</v>
      </c>
      <c r="P282">
        <v>30685</v>
      </c>
      <c r="Q282">
        <v>1234</v>
      </c>
      <c r="R282">
        <v>5048</v>
      </c>
      <c r="S282">
        <v>397</v>
      </c>
      <c r="T282">
        <v>34172</v>
      </c>
      <c r="U282">
        <v>1244</v>
      </c>
      <c r="V282">
        <v>659</v>
      </c>
      <c r="W282">
        <v>67</v>
      </c>
      <c r="X282">
        <v>2626</v>
      </c>
      <c r="Y282">
        <v>111</v>
      </c>
      <c r="Z282">
        <v>7243</v>
      </c>
      <c r="AA282">
        <v>2787</v>
      </c>
      <c r="AB282">
        <v>3975</v>
      </c>
      <c r="AC282">
        <v>548</v>
      </c>
      <c r="AD282">
        <v>11029</v>
      </c>
      <c r="AE282">
        <v>3472</v>
      </c>
      <c r="AF282">
        <v>3825</v>
      </c>
      <c r="AG282">
        <v>195</v>
      </c>
      <c r="AH282">
        <v>43193</v>
      </c>
      <c r="AI282">
        <v>2318</v>
      </c>
      <c r="AJ282">
        <v>10601</v>
      </c>
      <c r="AK282">
        <v>2836</v>
      </c>
      <c r="AL282">
        <v>5173</v>
      </c>
      <c r="AM282">
        <v>676</v>
      </c>
      <c r="AN282">
        <v>5428</v>
      </c>
      <c r="AO282">
        <v>2160</v>
      </c>
      <c r="AP282">
        <v>26304</v>
      </c>
      <c r="AQ282">
        <v>3052</v>
      </c>
      <c r="AR282">
        <v>27490</v>
      </c>
      <c r="AS282">
        <v>2102</v>
      </c>
      <c r="AT282">
        <v>5848</v>
      </c>
      <c r="AU282">
        <v>158</v>
      </c>
      <c r="AV282">
        <v>47946</v>
      </c>
      <c r="AW282">
        <v>4996</v>
      </c>
      <c r="AX282">
        <v>3807</v>
      </c>
      <c r="AY282">
        <v>1482</v>
      </c>
      <c r="AZ282">
        <v>9298</v>
      </c>
      <c r="BA282">
        <v>689</v>
      </c>
      <c r="BB282">
        <v>11666</v>
      </c>
      <c r="BC282">
        <v>461</v>
      </c>
      <c r="BD282">
        <v>14605</v>
      </c>
      <c r="BE282">
        <v>466</v>
      </c>
      <c r="BF282">
        <v>5094</v>
      </c>
      <c r="BG282">
        <v>810</v>
      </c>
      <c r="BH282">
        <v>26341</v>
      </c>
      <c r="BI282">
        <v>2951</v>
      </c>
      <c r="BJ282">
        <v>24402</v>
      </c>
      <c r="BK282">
        <v>2336</v>
      </c>
      <c r="BL282">
        <v>1939</v>
      </c>
      <c r="BM282">
        <v>615</v>
      </c>
      <c r="BN282">
        <v>19902</v>
      </c>
      <c r="BO282">
        <v>1719</v>
      </c>
      <c r="BP282">
        <v>6500</v>
      </c>
      <c r="BQ282">
        <v>1073</v>
      </c>
      <c r="BR282">
        <v>5033</v>
      </c>
      <c r="BS282">
        <v>969</v>
      </c>
      <c r="BT282">
        <v>11130</v>
      </c>
      <c r="BU282">
        <v>1314</v>
      </c>
      <c r="BV282">
        <v>31435</v>
      </c>
      <c r="BW282">
        <v>3761</v>
      </c>
      <c r="BX282">
        <v>11229</v>
      </c>
      <c r="BY282">
        <v>79</v>
      </c>
      <c r="BZ282">
        <v>3768</v>
      </c>
      <c r="CA282">
        <v>550</v>
      </c>
      <c r="CB282">
        <v>7362</v>
      </c>
      <c r="CC282">
        <v>764</v>
      </c>
      <c r="CD282">
        <v>3288</v>
      </c>
      <c r="CE282">
        <v>742</v>
      </c>
      <c r="CF282">
        <v>5913</v>
      </c>
      <c r="CG282">
        <v>791</v>
      </c>
      <c r="CH282">
        <v>6650</v>
      </c>
      <c r="CI282">
        <v>934</v>
      </c>
      <c r="CJ282">
        <v>7389</v>
      </c>
      <c r="CK282">
        <v>836</v>
      </c>
      <c r="CL282">
        <v>8195</v>
      </c>
      <c r="CM282">
        <v>458</v>
      </c>
      <c r="CN282">
        <v>11229</v>
      </c>
      <c r="CO282">
        <v>79</v>
      </c>
      <c r="CP282">
        <v>5154</v>
      </c>
      <c r="CQ282">
        <v>48640</v>
      </c>
      <c r="CR282">
        <v>39695</v>
      </c>
      <c r="CS282">
        <v>19407</v>
      </c>
      <c r="CT282">
        <v>38858</v>
      </c>
      <c r="CU282">
        <v>12692</v>
      </c>
      <c r="CV282">
        <v>5766</v>
      </c>
      <c r="CW282">
        <v>9138</v>
      </c>
      <c r="CX282">
        <v>4801</v>
      </c>
      <c r="CY282">
        <v>968</v>
      </c>
      <c r="CZ282">
        <v>339</v>
      </c>
      <c r="DA282">
        <v>1872</v>
      </c>
      <c r="DB282">
        <v>499</v>
      </c>
      <c r="DC282">
        <v>714</v>
      </c>
      <c r="DD282">
        <v>127</v>
      </c>
      <c r="DE282">
        <v>21</v>
      </c>
      <c r="DF282">
        <v>2221</v>
      </c>
      <c r="DG282">
        <v>378</v>
      </c>
      <c r="DH282">
        <v>212</v>
      </c>
      <c r="DI282">
        <v>2220</v>
      </c>
      <c r="DJ282">
        <v>2003</v>
      </c>
      <c r="DK282">
        <v>681</v>
      </c>
      <c r="DL282">
        <v>1757</v>
      </c>
      <c r="DM282">
        <v>4995</v>
      </c>
      <c r="DN282">
        <v>4919</v>
      </c>
      <c r="DO282">
        <v>2437</v>
      </c>
      <c r="DP282">
        <v>1369</v>
      </c>
      <c r="DQ282">
        <v>4470</v>
      </c>
      <c r="DR282">
        <v>962</v>
      </c>
      <c r="DS282">
        <v>353</v>
      </c>
      <c r="DT282">
        <v>1718</v>
      </c>
      <c r="DU282">
        <v>19681</v>
      </c>
      <c r="DV282">
        <v>8882</v>
      </c>
      <c r="DW282">
        <v>2480</v>
      </c>
      <c r="DX282">
        <v>840</v>
      </c>
      <c r="DY282">
        <v>392</v>
      </c>
      <c r="DZ282">
        <v>3368</v>
      </c>
      <c r="EA282">
        <v>264</v>
      </c>
      <c r="EB282">
        <v>2035</v>
      </c>
      <c r="EC282">
        <v>6591</v>
      </c>
      <c r="ED282">
        <v>576</v>
      </c>
      <c r="EE282">
        <v>3621</v>
      </c>
      <c r="EF282">
        <v>5375</v>
      </c>
      <c r="EI282">
        <v>45840</v>
      </c>
      <c r="EJ282">
        <v>8195</v>
      </c>
      <c r="EK282">
        <v>339</v>
      </c>
      <c r="EL282">
        <v>561</v>
      </c>
      <c r="EM282">
        <v>472</v>
      </c>
      <c r="EN282">
        <v>402</v>
      </c>
      <c r="EO282">
        <v>482</v>
      </c>
      <c r="EP282">
        <v>1162</v>
      </c>
      <c r="EQ282">
        <v>18580</v>
      </c>
      <c r="ER282">
        <v>19681</v>
      </c>
      <c r="ES282">
        <v>1054</v>
      </c>
      <c r="ET282">
        <v>5670</v>
      </c>
      <c r="EU282">
        <v>6493</v>
      </c>
      <c r="EV282">
        <v>3778</v>
      </c>
      <c r="EW282">
        <v>12957</v>
      </c>
      <c r="EX282">
        <v>19681</v>
      </c>
    </row>
    <row r="283" spans="1:154" x14ac:dyDescent="0.2">
      <c r="A283">
        <v>20745</v>
      </c>
      <c r="B283" t="s">
        <v>589</v>
      </c>
      <c r="C283" t="s">
        <v>615</v>
      </c>
      <c r="D283" t="s">
        <v>592</v>
      </c>
      <c r="H283">
        <v>28485</v>
      </c>
      <c r="I283">
        <v>3891</v>
      </c>
      <c r="J283">
        <v>5465</v>
      </c>
      <c r="K283">
        <v>1287</v>
      </c>
      <c r="L283">
        <v>3779</v>
      </c>
      <c r="M283">
        <v>908</v>
      </c>
      <c r="N283">
        <v>12105</v>
      </c>
      <c r="O283">
        <v>1817</v>
      </c>
      <c r="P283">
        <v>10635</v>
      </c>
      <c r="Q283">
        <v>646</v>
      </c>
      <c r="R283">
        <v>2363</v>
      </c>
      <c r="S283">
        <v>182</v>
      </c>
      <c r="T283">
        <v>15460</v>
      </c>
      <c r="U283">
        <v>1150</v>
      </c>
      <c r="V283">
        <v>330</v>
      </c>
      <c r="W283">
        <v>130</v>
      </c>
      <c r="X283">
        <v>1117</v>
      </c>
      <c r="Y283">
        <v>61</v>
      </c>
      <c r="Z283">
        <v>6727</v>
      </c>
      <c r="AA283">
        <v>2066</v>
      </c>
      <c r="AB283">
        <v>2488</v>
      </c>
      <c r="AC283">
        <v>302</v>
      </c>
      <c r="AD283">
        <v>8659</v>
      </c>
      <c r="AE283">
        <v>2457</v>
      </c>
      <c r="AF283">
        <v>2046</v>
      </c>
      <c r="AG283">
        <v>177</v>
      </c>
      <c r="AH283">
        <v>22637</v>
      </c>
      <c r="AI283">
        <v>1796</v>
      </c>
      <c r="AJ283">
        <v>5848</v>
      </c>
      <c r="AK283">
        <v>2095</v>
      </c>
      <c r="AL283">
        <v>1841</v>
      </c>
      <c r="AM283">
        <v>201</v>
      </c>
      <c r="AN283">
        <v>4007</v>
      </c>
      <c r="AO283">
        <v>1894</v>
      </c>
      <c r="AP283">
        <v>13015</v>
      </c>
      <c r="AQ283">
        <v>1844</v>
      </c>
      <c r="AR283">
        <v>15470</v>
      </c>
      <c r="AS283">
        <v>2047</v>
      </c>
      <c r="AT283">
        <v>3383</v>
      </c>
      <c r="AU283">
        <v>99</v>
      </c>
      <c r="AV283">
        <v>25102</v>
      </c>
      <c r="AW283">
        <v>3792</v>
      </c>
      <c r="AX283">
        <v>3282</v>
      </c>
      <c r="AY283">
        <v>1092</v>
      </c>
      <c r="AZ283">
        <v>5686</v>
      </c>
      <c r="BA283">
        <v>791</v>
      </c>
      <c r="BB283">
        <v>5253</v>
      </c>
      <c r="BC283">
        <v>595</v>
      </c>
      <c r="BD283">
        <v>5403</v>
      </c>
      <c r="BE283">
        <v>238</v>
      </c>
      <c r="BF283">
        <v>2821</v>
      </c>
      <c r="BG283">
        <v>722</v>
      </c>
      <c r="BH283">
        <v>14505</v>
      </c>
      <c r="BI283">
        <v>2303</v>
      </c>
      <c r="BJ283">
        <v>13493</v>
      </c>
      <c r="BK283">
        <v>1887</v>
      </c>
      <c r="BL283">
        <v>1012</v>
      </c>
      <c r="BM283">
        <v>416</v>
      </c>
      <c r="BN283">
        <v>10464</v>
      </c>
      <c r="BO283">
        <v>1419</v>
      </c>
      <c r="BP283">
        <v>3773</v>
      </c>
      <c r="BQ283">
        <v>819</v>
      </c>
      <c r="BR283">
        <v>3089</v>
      </c>
      <c r="BS283">
        <v>787</v>
      </c>
      <c r="BT283">
        <v>6483</v>
      </c>
      <c r="BU283">
        <v>708</v>
      </c>
      <c r="BV283">
        <v>17326</v>
      </c>
      <c r="BW283">
        <v>3025</v>
      </c>
      <c r="BX283">
        <v>4676</v>
      </c>
      <c r="BY283">
        <v>158</v>
      </c>
      <c r="BZ283">
        <v>2659</v>
      </c>
      <c r="CA283">
        <v>342</v>
      </c>
      <c r="CB283">
        <v>3824</v>
      </c>
      <c r="CC283">
        <v>366</v>
      </c>
      <c r="CD283">
        <v>2378</v>
      </c>
      <c r="CE283">
        <v>467</v>
      </c>
      <c r="CF283">
        <v>3937</v>
      </c>
      <c r="CG283">
        <v>932</v>
      </c>
      <c r="CH283">
        <v>3356</v>
      </c>
      <c r="CI283">
        <v>568</v>
      </c>
      <c r="CJ283">
        <v>3797</v>
      </c>
      <c r="CK283">
        <v>486</v>
      </c>
      <c r="CL283">
        <v>3858</v>
      </c>
      <c r="CM283">
        <v>572</v>
      </c>
      <c r="CN283">
        <v>4676</v>
      </c>
      <c r="CO283">
        <v>158</v>
      </c>
      <c r="CP283">
        <v>3891</v>
      </c>
      <c r="CQ283">
        <v>24594</v>
      </c>
      <c r="CR283">
        <v>16595</v>
      </c>
      <c r="CS283">
        <v>12356</v>
      </c>
      <c r="CT283">
        <v>17871</v>
      </c>
      <c r="CU283">
        <v>8610</v>
      </c>
      <c r="CV283">
        <v>3932</v>
      </c>
      <c r="CW283">
        <v>6894</v>
      </c>
      <c r="CX283">
        <v>3474</v>
      </c>
      <c r="CY283">
        <v>655</v>
      </c>
      <c r="CZ283">
        <v>74</v>
      </c>
      <c r="DA283">
        <v>892</v>
      </c>
      <c r="DB283">
        <v>295</v>
      </c>
      <c r="DC283">
        <v>169</v>
      </c>
      <c r="DD283">
        <v>89</v>
      </c>
      <c r="DE283">
        <v>0</v>
      </c>
      <c r="DF283">
        <v>2274</v>
      </c>
      <c r="DG283">
        <v>272</v>
      </c>
      <c r="DH283">
        <v>331</v>
      </c>
      <c r="DI283">
        <v>856</v>
      </c>
      <c r="DJ283">
        <v>939</v>
      </c>
      <c r="DK283">
        <v>372</v>
      </c>
      <c r="DL283">
        <v>558</v>
      </c>
      <c r="DM283">
        <v>2601</v>
      </c>
      <c r="DN283">
        <v>2429</v>
      </c>
      <c r="DO283">
        <v>1375</v>
      </c>
      <c r="DP283">
        <v>796</v>
      </c>
      <c r="DQ283">
        <v>1981</v>
      </c>
      <c r="DR283">
        <v>454</v>
      </c>
      <c r="DS283">
        <v>390</v>
      </c>
      <c r="DT283">
        <v>2026</v>
      </c>
      <c r="DU283">
        <v>12087</v>
      </c>
      <c r="DV283">
        <v>2921</v>
      </c>
      <c r="DW283">
        <v>1121</v>
      </c>
      <c r="DX283">
        <v>1101</v>
      </c>
      <c r="DY283">
        <v>357</v>
      </c>
      <c r="DZ283">
        <v>2669</v>
      </c>
      <c r="EA283">
        <v>131</v>
      </c>
      <c r="EB283">
        <v>2129</v>
      </c>
      <c r="EC283">
        <v>5396</v>
      </c>
      <c r="ED283">
        <v>693</v>
      </c>
      <c r="EE283">
        <v>3137</v>
      </c>
      <c r="EF283">
        <v>2997</v>
      </c>
      <c r="EI283">
        <v>14600</v>
      </c>
      <c r="EJ283">
        <v>13974</v>
      </c>
      <c r="EK283">
        <v>373</v>
      </c>
      <c r="EL283">
        <v>534</v>
      </c>
      <c r="EM283">
        <v>567</v>
      </c>
      <c r="EN283">
        <v>1060</v>
      </c>
      <c r="EO283">
        <v>808</v>
      </c>
      <c r="EP283">
        <v>2986</v>
      </c>
      <c r="EQ283">
        <v>11033</v>
      </c>
      <c r="ER283">
        <v>12087</v>
      </c>
      <c r="ES283">
        <v>1477</v>
      </c>
      <c r="ET283">
        <v>6111</v>
      </c>
      <c r="EU283">
        <v>2996</v>
      </c>
      <c r="EV283">
        <v>1207</v>
      </c>
      <c r="EW283">
        <v>4499</v>
      </c>
      <c r="EX283">
        <v>12087</v>
      </c>
    </row>
    <row r="284" spans="1:154" x14ac:dyDescent="0.2">
      <c r="A284">
        <v>20746</v>
      </c>
      <c r="B284" t="s">
        <v>589</v>
      </c>
      <c r="C284" t="s">
        <v>616</v>
      </c>
      <c r="D284" t="s">
        <v>592</v>
      </c>
      <c r="H284">
        <v>27095</v>
      </c>
      <c r="I284">
        <v>1667</v>
      </c>
      <c r="J284">
        <v>4168</v>
      </c>
      <c r="K284">
        <v>358</v>
      </c>
      <c r="L284">
        <v>3528</v>
      </c>
      <c r="M284">
        <v>263</v>
      </c>
      <c r="N284">
        <v>12080</v>
      </c>
      <c r="O284">
        <v>1009</v>
      </c>
      <c r="P284">
        <v>10830</v>
      </c>
      <c r="Q284">
        <v>300</v>
      </c>
      <c r="R284">
        <v>1083</v>
      </c>
      <c r="S284">
        <v>24</v>
      </c>
      <c r="T284">
        <v>23620</v>
      </c>
      <c r="U284">
        <v>1250</v>
      </c>
      <c r="V284">
        <v>6</v>
      </c>
      <c r="W284">
        <v>0</v>
      </c>
      <c r="X284">
        <v>223</v>
      </c>
      <c r="Y284">
        <v>0</v>
      </c>
      <c r="Z284">
        <v>809</v>
      </c>
      <c r="AA284">
        <v>221</v>
      </c>
      <c r="AB284">
        <v>1354</v>
      </c>
      <c r="AC284">
        <v>172</v>
      </c>
      <c r="AD284">
        <v>1405</v>
      </c>
      <c r="AE284">
        <v>312</v>
      </c>
      <c r="AF284">
        <v>929</v>
      </c>
      <c r="AG284">
        <v>24</v>
      </c>
      <c r="AH284">
        <v>24760</v>
      </c>
      <c r="AI284">
        <v>1132</v>
      </c>
      <c r="AJ284">
        <v>2335</v>
      </c>
      <c r="AK284">
        <v>535</v>
      </c>
      <c r="AL284">
        <v>1324</v>
      </c>
      <c r="AM284">
        <v>151</v>
      </c>
      <c r="AN284">
        <v>1011</v>
      </c>
      <c r="AO284">
        <v>384</v>
      </c>
      <c r="AP284">
        <v>12896</v>
      </c>
      <c r="AQ284">
        <v>1081</v>
      </c>
      <c r="AR284">
        <v>14199</v>
      </c>
      <c r="AS284">
        <v>586</v>
      </c>
      <c r="AT284">
        <v>3982</v>
      </c>
      <c r="AU284">
        <v>15</v>
      </c>
      <c r="AV284">
        <v>23113</v>
      </c>
      <c r="AW284">
        <v>1652</v>
      </c>
      <c r="AX284">
        <v>1427</v>
      </c>
      <c r="AY284">
        <v>185</v>
      </c>
      <c r="AZ284">
        <v>8157</v>
      </c>
      <c r="BA284">
        <v>758</v>
      </c>
      <c r="BB284">
        <v>5666</v>
      </c>
      <c r="BC284">
        <v>156</v>
      </c>
      <c r="BD284">
        <v>5416</v>
      </c>
      <c r="BE284">
        <v>281</v>
      </c>
      <c r="BF284">
        <v>3347</v>
      </c>
      <c r="BG284">
        <v>427</v>
      </c>
      <c r="BH284">
        <v>15818</v>
      </c>
      <c r="BI284">
        <v>1053</v>
      </c>
      <c r="BJ284">
        <v>14912</v>
      </c>
      <c r="BK284">
        <v>977</v>
      </c>
      <c r="BL284">
        <v>906</v>
      </c>
      <c r="BM284">
        <v>76</v>
      </c>
      <c r="BN284">
        <v>11675</v>
      </c>
      <c r="BO284">
        <v>535</v>
      </c>
      <c r="BP284">
        <v>4040</v>
      </c>
      <c r="BQ284">
        <v>621</v>
      </c>
      <c r="BR284">
        <v>3450</v>
      </c>
      <c r="BS284">
        <v>324</v>
      </c>
      <c r="BT284">
        <v>4232</v>
      </c>
      <c r="BU284">
        <v>95</v>
      </c>
      <c r="BV284">
        <v>19165</v>
      </c>
      <c r="BW284">
        <v>1480</v>
      </c>
      <c r="BX284">
        <v>3698</v>
      </c>
      <c r="BY284">
        <v>92</v>
      </c>
      <c r="BZ284">
        <v>1355</v>
      </c>
      <c r="CA284">
        <v>0</v>
      </c>
      <c r="CB284">
        <v>2877</v>
      </c>
      <c r="CC284">
        <v>95</v>
      </c>
      <c r="CD284">
        <v>2197</v>
      </c>
      <c r="CE284">
        <v>192</v>
      </c>
      <c r="CF284">
        <v>4166</v>
      </c>
      <c r="CG284">
        <v>302</v>
      </c>
      <c r="CH284">
        <v>3810</v>
      </c>
      <c r="CI284">
        <v>200</v>
      </c>
      <c r="CJ284">
        <v>4006</v>
      </c>
      <c r="CK284">
        <v>283</v>
      </c>
      <c r="CL284">
        <v>4986</v>
      </c>
      <c r="CM284">
        <v>503</v>
      </c>
      <c r="CN284">
        <v>3698</v>
      </c>
      <c r="CO284">
        <v>92</v>
      </c>
      <c r="CP284">
        <v>1667</v>
      </c>
      <c r="CQ284">
        <v>25428</v>
      </c>
      <c r="CR284">
        <v>18605</v>
      </c>
      <c r="CS284">
        <v>10006</v>
      </c>
      <c r="CT284">
        <v>23425</v>
      </c>
      <c r="CU284">
        <v>2690</v>
      </c>
      <c r="CV284">
        <v>1092</v>
      </c>
      <c r="CW284">
        <v>1228</v>
      </c>
      <c r="CX284">
        <v>637</v>
      </c>
      <c r="CY284">
        <v>275</v>
      </c>
      <c r="CZ284">
        <v>66</v>
      </c>
      <c r="DA284">
        <v>131</v>
      </c>
      <c r="DB284">
        <v>23</v>
      </c>
      <c r="DC284">
        <v>1056</v>
      </c>
      <c r="DD284">
        <v>366</v>
      </c>
      <c r="DE284">
        <v>78</v>
      </c>
      <c r="DF284">
        <v>759</v>
      </c>
      <c r="DG284">
        <v>273</v>
      </c>
      <c r="DH284">
        <v>100</v>
      </c>
      <c r="DI284">
        <v>1704</v>
      </c>
      <c r="DJ284">
        <v>1865</v>
      </c>
      <c r="DK284">
        <v>271</v>
      </c>
      <c r="DL284">
        <v>797</v>
      </c>
      <c r="DM284">
        <v>2397</v>
      </c>
      <c r="DN284">
        <v>3178</v>
      </c>
      <c r="DO284">
        <v>1026</v>
      </c>
      <c r="DP284">
        <v>793</v>
      </c>
      <c r="DQ284">
        <v>2511</v>
      </c>
      <c r="DR284">
        <v>691</v>
      </c>
      <c r="DS284">
        <v>296</v>
      </c>
      <c r="DT284">
        <v>2988</v>
      </c>
      <c r="DU284">
        <v>13219</v>
      </c>
      <c r="DV284">
        <v>2758</v>
      </c>
      <c r="DW284">
        <v>645</v>
      </c>
      <c r="DX284">
        <v>880</v>
      </c>
      <c r="DY284">
        <v>451</v>
      </c>
      <c r="DZ284">
        <v>3601</v>
      </c>
      <c r="EA284">
        <v>41</v>
      </c>
      <c r="EB284">
        <v>2613</v>
      </c>
      <c r="EC284">
        <v>5980</v>
      </c>
      <c r="ED284">
        <v>833</v>
      </c>
      <c r="EE284">
        <v>3302</v>
      </c>
      <c r="EF284">
        <v>2691</v>
      </c>
      <c r="EI284">
        <v>10164</v>
      </c>
      <c r="EJ284">
        <v>16929</v>
      </c>
      <c r="EK284">
        <v>563</v>
      </c>
      <c r="EL284">
        <v>915</v>
      </c>
      <c r="EM284">
        <v>1818</v>
      </c>
      <c r="EN284">
        <v>1004</v>
      </c>
      <c r="EO284">
        <v>743</v>
      </c>
      <c r="EP284">
        <v>3198</v>
      </c>
      <c r="EQ284">
        <v>11853</v>
      </c>
      <c r="ER284">
        <v>13219</v>
      </c>
      <c r="ES284">
        <v>2593</v>
      </c>
      <c r="ET284">
        <v>6055</v>
      </c>
      <c r="EU284">
        <v>3150</v>
      </c>
      <c r="EV284">
        <v>947</v>
      </c>
      <c r="EW284">
        <v>4571</v>
      </c>
      <c r="EX284">
        <v>13219</v>
      </c>
    </row>
    <row r="285" spans="1:154" x14ac:dyDescent="0.2">
      <c r="A285">
        <v>20747</v>
      </c>
      <c r="B285" t="s">
        <v>589</v>
      </c>
      <c r="C285" t="s">
        <v>617</v>
      </c>
      <c r="D285" t="s">
        <v>592</v>
      </c>
      <c r="H285">
        <v>38033</v>
      </c>
      <c r="I285">
        <v>2533</v>
      </c>
      <c r="J285">
        <v>7085</v>
      </c>
      <c r="K285">
        <v>803</v>
      </c>
      <c r="L285">
        <v>4363</v>
      </c>
      <c r="M285">
        <v>282</v>
      </c>
      <c r="N285">
        <v>15862</v>
      </c>
      <c r="O285">
        <v>948</v>
      </c>
      <c r="P285">
        <v>14899</v>
      </c>
      <c r="Q285">
        <v>782</v>
      </c>
      <c r="R285">
        <v>839</v>
      </c>
      <c r="S285">
        <v>25</v>
      </c>
      <c r="T285">
        <v>32319</v>
      </c>
      <c r="U285">
        <v>1887</v>
      </c>
      <c r="V285">
        <v>354</v>
      </c>
      <c r="W285">
        <v>67</v>
      </c>
      <c r="X285">
        <v>209</v>
      </c>
      <c r="Y285">
        <v>45</v>
      </c>
      <c r="Z285">
        <v>1863</v>
      </c>
      <c r="AA285">
        <v>257</v>
      </c>
      <c r="AB285">
        <v>2365</v>
      </c>
      <c r="AC285">
        <v>252</v>
      </c>
      <c r="AD285">
        <v>3029</v>
      </c>
      <c r="AE285">
        <v>560</v>
      </c>
      <c r="AF285">
        <v>692</v>
      </c>
      <c r="AG285">
        <v>0</v>
      </c>
      <c r="AH285">
        <v>34865</v>
      </c>
      <c r="AI285">
        <v>1932</v>
      </c>
      <c r="AJ285">
        <v>3168</v>
      </c>
      <c r="AK285">
        <v>601</v>
      </c>
      <c r="AL285">
        <v>1679</v>
      </c>
      <c r="AM285">
        <v>223</v>
      </c>
      <c r="AN285">
        <v>1489</v>
      </c>
      <c r="AO285">
        <v>378</v>
      </c>
      <c r="AP285">
        <v>16802</v>
      </c>
      <c r="AQ285">
        <v>1285</v>
      </c>
      <c r="AR285">
        <v>21231</v>
      </c>
      <c r="AS285">
        <v>1248</v>
      </c>
      <c r="AT285">
        <v>4964</v>
      </c>
      <c r="AU285">
        <v>296</v>
      </c>
      <c r="AV285">
        <v>33069</v>
      </c>
      <c r="AW285">
        <v>2237</v>
      </c>
      <c r="AX285">
        <v>2568</v>
      </c>
      <c r="AY285">
        <v>127</v>
      </c>
      <c r="AZ285">
        <v>9194</v>
      </c>
      <c r="BA285">
        <v>639</v>
      </c>
      <c r="BB285">
        <v>7472</v>
      </c>
      <c r="BC285">
        <v>494</v>
      </c>
      <c r="BD285">
        <v>6697</v>
      </c>
      <c r="BE285">
        <v>265</v>
      </c>
      <c r="BF285">
        <v>4167</v>
      </c>
      <c r="BG285">
        <v>520</v>
      </c>
      <c r="BH285">
        <v>19099</v>
      </c>
      <c r="BI285">
        <v>1501</v>
      </c>
      <c r="BJ285">
        <v>17768</v>
      </c>
      <c r="BK285">
        <v>1243</v>
      </c>
      <c r="BL285">
        <v>1331</v>
      </c>
      <c r="BM285">
        <v>258</v>
      </c>
      <c r="BN285">
        <v>14189</v>
      </c>
      <c r="BO285">
        <v>823</v>
      </c>
      <c r="BP285">
        <v>5095</v>
      </c>
      <c r="BQ285">
        <v>590</v>
      </c>
      <c r="BR285">
        <v>3982</v>
      </c>
      <c r="BS285">
        <v>608</v>
      </c>
      <c r="BT285">
        <v>9017</v>
      </c>
      <c r="BU285">
        <v>492</v>
      </c>
      <c r="BV285">
        <v>23266</v>
      </c>
      <c r="BW285">
        <v>2021</v>
      </c>
      <c r="BX285">
        <v>5750</v>
      </c>
      <c r="BY285">
        <v>20</v>
      </c>
      <c r="BZ285">
        <v>3313</v>
      </c>
      <c r="CA285">
        <v>148</v>
      </c>
      <c r="CB285">
        <v>5704</v>
      </c>
      <c r="CC285">
        <v>344</v>
      </c>
      <c r="CD285">
        <v>3085</v>
      </c>
      <c r="CE285">
        <v>516</v>
      </c>
      <c r="CF285">
        <v>5251</v>
      </c>
      <c r="CG285">
        <v>493</v>
      </c>
      <c r="CH285">
        <v>4549</v>
      </c>
      <c r="CI285">
        <v>459</v>
      </c>
      <c r="CJ285">
        <v>4233</v>
      </c>
      <c r="CK285">
        <v>303</v>
      </c>
      <c r="CL285">
        <v>6148</v>
      </c>
      <c r="CM285">
        <v>250</v>
      </c>
      <c r="CN285">
        <v>5750</v>
      </c>
      <c r="CO285">
        <v>20</v>
      </c>
      <c r="CP285">
        <v>2533</v>
      </c>
      <c r="CQ285">
        <v>35500</v>
      </c>
      <c r="CR285">
        <v>23839</v>
      </c>
      <c r="CS285">
        <v>16948</v>
      </c>
      <c r="CT285">
        <v>31326</v>
      </c>
      <c r="CU285">
        <v>4163</v>
      </c>
      <c r="CV285">
        <v>1407</v>
      </c>
      <c r="CW285">
        <v>2372</v>
      </c>
      <c r="CX285">
        <v>1144</v>
      </c>
      <c r="CY285">
        <v>614</v>
      </c>
      <c r="CZ285">
        <v>200</v>
      </c>
      <c r="DA285">
        <v>165</v>
      </c>
      <c r="DB285">
        <v>27</v>
      </c>
      <c r="DC285">
        <v>1012</v>
      </c>
      <c r="DD285">
        <v>36</v>
      </c>
      <c r="DE285">
        <v>0</v>
      </c>
      <c r="DF285">
        <v>1273</v>
      </c>
      <c r="DG285">
        <v>428</v>
      </c>
      <c r="DH285">
        <v>180</v>
      </c>
      <c r="DI285">
        <v>2034</v>
      </c>
      <c r="DJ285">
        <v>2284</v>
      </c>
      <c r="DK285">
        <v>324</v>
      </c>
      <c r="DL285">
        <v>846</v>
      </c>
      <c r="DM285">
        <v>2466</v>
      </c>
      <c r="DN285">
        <v>3927</v>
      </c>
      <c r="DO285">
        <v>1058</v>
      </c>
      <c r="DP285">
        <v>1419</v>
      </c>
      <c r="DQ285">
        <v>3003</v>
      </c>
      <c r="DR285">
        <v>860</v>
      </c>
      <c r="DS285">
        <v>449</v>
      </c>
      <c r="DT285">
        <v>2704</v>
      </c>
      <c r="DU285">
        <v>16103</v>
      </c>
      <c r="DV285">
        <v>3888</v>
      </c>
      <c r="DW285">
        <v>1320</v>
      </c>
      <c r="DX285">
        <v>738</v>
      </c>
      <c r="DY285">
        <v>238</v>
      </c>
      <c r="DZ285">
        <v>3708</v>
      </c>
      <c r="EA285">
        <v>209</v>
      </c>
      <c r="EB285">
        <v>2658</v>
      </c>
      <c r="EC285">
        <v>7769</v>
      </c>
      <c r="ED285">
        <v>1332</v>
      </c>
      <c r="EE285">
        <v>3620</v>
      </c>
      <c r="EF285">
        <v>4273</v>
      </c>
      <c r="EI285">
        <v>20079</v>
      </c>
      <c r="EJ285">
        <v>18006</v>
      </c>
      <c r="EK285">
        <v>590</v>
      </c>
      <c r="EL285">
        <v>1119</v>
      </c>
      <c r="EM285">
        <v>849</v>
      </c>
      <c r="EN285">
        <v>942</v>
      </c>
      <c r="EO285">
        <v>674</v>
      </c>
      <c r="EP285">
        <v>3612</v>
      </c>
      <c r="EQ285">
        <v>14841</v>
      </c>
      <c r="ER285">
        <v>16103</v>
      </c>
      <c r="ES285">
        <v>1916</v>
      </c>
      <c r="ET285">
        <v>7574</v>
      </c>
      <c r="EU285">
        <v>4505</v>
      </c>
      <c r="EV285">
        <v>1528</v>
      </c>
      <c r="EW285">
        <v>6613</v>
      </c>
      <c r="EX285">
        <v>16103</v>
      </c>
    </row>
    <row r="286" spans="1:154" x14ac:dyDescent="0.2">
      <c r="A286">
        <v>20748</v>
      </c>
      <c r="B286" t="s">
        <v>589</v>
      </c>
      <c r="C286" t="s">
        <v>618</v>
      </c>
      <c r="D286" t="s">
        <v>592</v>
      </c>
      <c r="H286">
        <v>40095</v>
      </c>
      <c r="I286">
        <v>2997</v>
      </c>
      <c r="J286">
        <v>6801</v>
      </c>
      <c r="K286">
        <v>597</v>
      </c>
      <c r="L286">
        <v>5171</v>
      </c>
      <c r="M286">
        <v>359</v>
      </c>
      <c r="N286">
        <v>17183</v>
      </c>
      <c r="O286">
        <v>1816</v>
      </c>
      <c r="P286">
        <v>16022</v>
      </c>
      <c r="Q286">
        <v>584</v>
      </c>
      <c r="R286">
        <v>2671</v>
      </c>
      <c r="S286">
        <v>350</v>
      </c>
      <c r="T286">
        <v>32197</v>
      </c>
      <c r="U286">
        <v>1468</v>
      </c>
      <c r="V286">
        <v>33</v>
      </c>
      <c r="W286">
        <v>0</v>
      </c>
      <c r="X286">
        <v>431</v>
      </c>
      <c r="Y286">
        <v>18</v>
      </c>
      <c r="Z286">
        <v>2895</v>
      </c>
      <c r="AA286">
        <v>855</v>
      </c>
      <c r="AB286">
        <v>1868</v>
      </c>
      <c r="AC286">
        <v>306</v>
      </c>
      <c r="AD286">
        <v>4988</v>
      </c>
      <c r="AE286">
        <v>1376</v>
      </c>
      <c r="AF286">
        <v>1621</v>
      </c>
      <c r="AG286">
        <v>29</v>
      </c>
      <c r="AH286">
        <v>35883</v>
      </c>
      <c r="AI286">
        <v>1696</v>
      </c>
      <c r="AJ286">
        <v>4212</v>
      </c>
      <c r="AK286">
        <v>1301</v>
      </c>
      <c r="AL286">
        <v>1868</v>
      </c>
      <c r="AM286">
        <v>277</v>
      </c>
      <c r="AN286">
        <v>2344</v>
      </c>
      <c r="AO286">
        <v>1024</v>
      </c>
      <c r="AP286">
        <v>18980</v>
      </c>
      <c r="AQ286">
        <v>1716</v>
      </c>
      <c r="AR286">
        <v>21115</v>
      </c>
      <c r="AS286">
        <v>1281</v>
      </c>
      <c r="AT286">
        <v>4866</v>
      </c>
      <c r="AU286">
        <v>51</v>
      </c>
      <c r="AV286">
        <v>35229</v>
      </c>
      <c r="AW286">
        <v>2946</v>
      </c>
      <c r="AX286">
        <v>2579</v>
      </c>
      <c r="AY286">
        <v>363</v>
      </c>
      <c r="AZ286">
        <v>9819</v>
      </c>
      <c r="BA286">
        <v>960</v>
      </c>
      <c r="BB286">
        <v>7559</v>
      </c>
      <c r="BC286">
        <v>554</v>
      </c>
      <c r="BD286">
        <v>8489</v>
      </c>
      <c r="BE286">
        <v>177</v>
      </c>
      <c r="BF286">
        <v>4254</v>
      </c>
      <c r="BG286">
        <v>539</v>
      </c>
      <c r="BH286">
        <v>20012</v>
      </c>
      <c r="BI286">
        <v>2068</v>
      </c>
      <c r="BJ286">
        <v>18551</v>
      </c>
      <c r="BK286">
        <v>1856</v>
      </c>
      <c r="BL286">
        <v>1461</v>
      </c>
      <c r="BM286">
        <v>212</v>
      </c>
      <c r="BN286">
        <v>14778</v>
      </c>
      <c r="BO286">
        <v>1357</v>
      </c>
      <c r="BP286">
        <v>4707</v>
      </c>
      <c r="BQ286">
        <v>648</v>
      </c>
      <c r="BR286">
        <v>4781</v>
      </c>
      <c r="BS286">
        <v>602</v>
      </c>
      <c r="BT286">
        <v>8583</v>
      </c>
      <c r="BU286">
        <v>380</v>
      </c>
      <c r="BV286">
        <v>24266</v>
      </c>
      <c r="BW286">
        <v>2607</v>
      </c>
      <c r="BX286">
        <v>7246</v>
      </c>
      <c r="BY286">
        <v>10</v>
      </c>
      <c r="BZ286">
        <v>1889</v>
      </c>
      <c r="CA286">
        <v>68</v>
      </c>
      <c r="CB286">
        <v>6694</v>
      </c>
      <c r="CC286">
        <v>312</v>
      </c>
      <c r="CD286">
        <v>3066</v>
      </c>
      <c r="CE286">
        <v>563</v>
      </c>
      <c r="CF286">
        <v>4991</v>
      </c>
      <c r="CG286">
        <v>489</v>
      </c>
      <c r="CH286">
        <v>5627</v>
      </c>
      <c r="CI286">
        <v>782</v>
      </c>
      <c r="CJ286">
        <v>4765</v>
      </c>
      <c r="CK286">
        <v>545</v>
      </c>
      <c r="CL286">
        <v>5817</v>
      </c>
      <c r="CM286">
        <v>228</v>
      </c>
      <c r="CN286">
        <v>7246</v>
      </c>
      <c r="CO286">
        <v>10</v>
      </c>
      <c r="CP286">
        <v>2997</v>
      </c>
      <c r="CQ286">
        <v>37098</v>
      </c>
      <c r="CR286">
        <v>28242</v>
      </c>
      <c r="CS286">
        <v>15151</v>
      </c>
      <c r="CT286">
        <v>33286</v>
      </c>
      <c r="CU286">
        <v>5722</v>
      </c>
      <c r="CV286">
        <v>2984</v>
      </c>
      <c r="CW286">
        <v>4497</v>
      </c>
      <c r="CX286">
        <v>2637</v>
      </c>
      <c r="CY286">
        <v>383</v>
      </c>
      <c r="CZ286">
        <v>122</v>
      </c>
      <c r="DA286">
        <v>368</v>
      </c>
      <c r="DB286">
        <v>109</v>
      </c>
      <c r="DC286">
        <v>474</v>
      </c>
      <c r="DD286">
        <v>116</v>
      </c>
      <c r="DE286">
        <v>0</v>
      </c>
      <c r="DF286">
        <v>1706</v>
      </c>
      <c r="DG286">
        <v>331</v>
      </c>
      <c r="DH286">
        <v>43</v>
      </c>
      <c r="DI286">
        <v>1755</v>
      </c>
      <c r="DJ286">
        <v>1609</v>
      </c>
      <c r="DK286">
        <v>231</v>
      </c>
      <c r="DL286">
        <v>945</v>
      </c>
      <c r="DM286">
        <v>3262</v>
      </c>
      <c r="DN286">
        <v>4755</v>
      </c>
      <c r="DO286">
        <v>1774</v>
      </c>
      <c r="DP286">
        <v>805</v>
      </c>
      <c r="DQ286">
        <v>2975</v>
      </c>
      <c r="DR286">
        <v>712</v>
      </c>
      <c r="DS286">
        <v>375</v>
      </c>
      <c r="DT286">
        <v>2129</v>
      </c>
      <c r="DU286">
        <v>16469</v>
      </c>
      <c r="DV286">
        <v>5038</v>
      </c>
      <c r="DW286">
        <v>1323</v>
      </c>
      <c r="DX286">
        <v>893</v>
      </c>
      <c r="DY286">
        <v>218</v>
      </c>
      <c r="DZ286">
        <v>3748</v>
      </c>
      <c r="EA286">
        <v>411</v>
      </c>
      <c r="EB286">
        <v>2235</v>
      </c>
      <c r="EC286">
        <v>6790</v>
      </c>
      <c r="ED286">
        <v>1269</v>
      </c>
      <c r="EE286">
        <v>3484</v>
      </c>
      <c r="EF286">
        <v>4352</v>
      </c>
      <c r="EI286">
        <v>24961</v>
      </c>
      <c r="EJ286">
        <v>15179</v>
      </c>
      <c r="EK286">
        <v>432</v>
      </c>
      <c r="EL286">
        <v>965</v>
      </c>
      <c r="EM286">
        <v>667</v>
      </c>
      <c r="EN286">
        <v>857</v>
      </c>
      <c r="EO286">
        <v>584</v>
      </c>
      <c r="EP286">
        <v>3210</v>
      </c>
      <c r="EQ286">
        <v>15124</v>
      </c>
      <c r="ER286">
        <v>16469</v>
      </c>
      <c r="ES286">
        <v>1926</v>
      </c>
      <c r="ET286">
        <v>6890</v>
      </c>
      <c r="EU286">
        <v>4685</v>
      </c>
      <c r="EV286">
        <v>2068</v>
      </c>
      <c r="EW286">
        <v>7653</v>
      </c>
      <c r="EX286">
        <v>16469</v>
      </c>
    </row>
    <row r="287" spans="1:154" x14ac:dyDescent="0.2">
      <c r="A287">
        <v>20770</v>
      </c>
      <c r="B287" t="s">
        <v>589</v>
      </c>
      <c r="C287" t="s">
        <v>619</v>
      </c>
      <c r="D287" t="s">
        <v>592</v>
      </c>
      <c r="H287">
        <v>28132</v>
      </c>
      <c r="I287">
        <v>2522</v>
      </c>
      <c r="J287">
        <v>6720</v>
      </c>
      <c r="K287">
        <v>1015</v>
      </c>
      <c r="L287">
        <v>5114</v>
      </c>
      <c r="M287">
        <v>834</v>
      </c>
      <c r="N287">
        <v>10302</v>
      </c>
      <c r="O287">
        <v>940</v>
      </c>
      <c r="P287">
        <v>11008</v>
      </c>
      <c r="Q287">
        <v>475</v>
      </c>
      <c r="R287">
        <v>5139</v>
      </c>
      <c r="S287">
        <v>201</v>
      </c>
      <c r="T287">
        <v>14434</v>
      </c>
      <c r="U287">
        <v>780</v>
      </c>
      <c r="V287">
        <v>87</v>
      </c>
      <c r="W287">
        <v>0</v>
      </c>
      <c r="X287">
        <v>1932</v>
      </c>
      <c r="Y287">
        <v>34</v>
      </c>
      <c r="Z287">
        <v>4534</v>
      </c>
      <c r="AA287">
        <v>1441</v>
      </c>
      <c r="AB287">
        <v>2006</v>
      </c>
      <c r="AC287">
        <v>66</v>
      </c>
      <c r="AD287">
        <v>5442</v>
      </c>
      <c r="AE287">
        <v>1455</v>
      </c>
      <c r="AF287">
        <v>4709</v>
      </c>
      <c r="AG287">
        <v>187</v>
      </c>
      <c r="AH287">
        <v>20254</v>
      </c>
      <c r="AI287">
        <v>1011</v>
      </c>
      <c r="AJ287">
        <v>7878</v>
      </c>
      <c r="AK287">
        <v>1511</v>
      </c>
      <c r="AL287">
        <v>3211</v>
      </c>
      <c r="AM287">
        <v>74</v>
      </c>
      <c r="AN287">
        <v>4667</v>
      </c>
      <c r="AO287">
        <v>1437</v>
      </c>
      <c r="AP287">
        <v>12705</v>
      </c>
      <c r="AQ287">
        <v>1178</v>
      </c>
      <c r="AR287">
        <v>15427</v>
      </c>
      <c r="AS287">
        <v>1344</v>
      </c>
      <c r="AT287">
        <v>2814</v>
      </c>
      <c r="AU287">
        <v>56</v>
      </c>
      <c r="AV287">
        <v>25318</v>
      </c>
      <c r="AW287">
        <v>2466</v>
      </c>
      <c r="AX287">
        <v>2025</v>
      </c>
      <c r="AY287">
        <v>616</v>
      </c>
      <c r="AZ287">
        <v>4107</v>
      </c>
      <c r="BA287">
        <v>372</v>
      </c>
      <c r="BB287">
        <v>4325</v>
      </c>
      <c r="BC287">
        <v>450</v>
      </c>
      <c r="BD287">
        <v>7719</v>
      </c>
      <c r="BE287">
        <v>128</v>
      </c>
      <c r="BF287">
        <v>2799</v>
      </c>
      <c r="BG287">
        <v>385</v>
      </c>
      <c r="BH287">
        <v>14098</v>
      </c>
      <c r="BI287">
        <v>1429</v>
      </c>
      <c r="BJ287">
        <v>13459</v>
      </c>
      <c r="BK287">
        <v>1335</v>
      </c>
      <c r="BL287">
        <v>639</v>
      </c>
      <c r="BM287">
        <v>94</v>
      </c>
      <c r="BN287">
        <v>10396</v>
      </c>
      <c r="BO287">
        <v>948</v>
      </c>
      <c r="BP287">
        <v>3939</v>
      </c>
      <c r="BQ287">
        <v>540</v>
      </c>
      <c r="BR287">
        <v>2562</v>
      </c>
      <c r="BS287">
        <v>326</v>
      </c>
      <c r="BT287">
        <v>7426</v>
      </c>
      <c r="BU287">
        <v>696</v>
      </c>
      <c r="BV287">
        <v>16897</v>
      </c>
      <c r="BW287">
        <v>1814</v>
      </c>
      <c r="BX287">
        <v>3809</v>
      </c>
      <c r="BY287">
        <v>12</v>
      </c>
      <c r="BZ287">
        <v>2600</v>
      </c>
      <c r="CA287">
        <v>349</v>
      </c>
      <c r="CB287">
        <v>4826</v>
      </c>
      <c r="CC287">
        <v>347</v>
      </c>
      <c r="CD287">
        <v>2530</v>
      </c>
      <c r="CE287">
        <v>260</v>
      </c>
      <c r="CF287">
        <v>4527</v>
      </c>
      <c r="CG287">
        <v>578</v>
      </c>
      <c r="CH287">
        <v>3539</v>
      </c>
      <c r="CI287">
        <v>536</v>
      </c>
      <c r="CJ287">
        <v>2893</v>
      </c>
      <c r="CK287">
        <v>171</v>
      </c>
      <c r="CL287">
        <v>3408</v>
      </c>
      <c r="CM287">
        <v>269</v>
      </c>
      <c r="CN287">
        <v>3809</v>
      </c>
      <c r="CO287">
        <v>12</v>
      </c>
      <c r="CP287">
        <v>2522</v>
      </c>
      <c r="CQ287">
        <v>25610</v>
      </c>
      <c r="CR287">
        <v>17141</v>
      </c>
      <c r="CS287">
        <v>12280</v>
      </c>
      <c r="CT287">
        <v>17927</v>
      </c>
      <c r="CU287">
        <v>8592</v>
      </c>
      <c r="CV287">
        <v>4353</v>
      </c>
      <c r="CW287">
        <v>4194</v>
      </c>
      <c r="CX287">
        <v>2186</v>
      </c>
      <c r="CY287">
        <v>1717</v>
      </c>
      <c r="CZ287">
        <v>797</v>
      </c>
      <c r="DA287">
        <v>1287</v>
      </c>
      <c r="DB287">
        <v>775</v>
      </c>
      <c r="DC287">
        <v>1394</v>
      </c>
      <c r="DD287">
        <v>595</v>
      </c>
      <c r="DE287">
        <v>77</v>
      </c>
      <c r="DF287">
        <v>1028</v>
      </c>
      <c r="DG287">
        <v>302</v>
      </c>
      <c r="DH287">
        <v>224</v>
      </c>
      <c r="DI287">
        <v>1195</v>
      </c>
      <c r="DJ287">
        <v>871</v>
      </c>
      <c r="DK287">
        <v>274</v>
      </c>
      <c r="DL287">
        <v>825</v>
      </c>
      <c r="DM287">
        <v>2213</v>
      </c>
      <c r="DN287">
        <v>3915</v>
      </c>
      <c r="DO287">
        <v>1179</v>
      </c>
      <c r="DP287">
        <v>765</v>
      </c>
      <c r="DQ287">
        <v>1953</v>
      </c>
      <c r="DR287">
        <v>514</v>
      </c>
      <c r="DS287">
        <v>215</v>
      </c>
      <c r="DT287">
        <v>1634</v>
      </c>
      <c r="DU287">
        <v>11829</v>
      </c>
      <c r="DV287">
        <v>2853</v>
      </c>
      <c r="DW287">
        <v>1372</v>
      </c>
      <c r="DX287">
        <v>864</v>
      </c>
      <c r="DY287">
        <v>321</v>
      </c>
      <c r="DZ287">
        <v>2321</v>
      </c>
      <c r="EA287">
        <v>188</v>
      </c>
      <c r="EB287">
        <v>1585</v>
      </c>
      <c r="EC287">
        <v>5791</v>
      </c>
      <c r="ED287">
        <v>993</v>
      </c>
      <c r="EE287">
        <v>3079</v>
      </c>
      <c r="EF287">
        <v>3457</v>
      </c>
      <c r="EI287">
        <v>10470</v>
      </c>
      <c r="EJ287">
        <v>17794</v>
      </c>
      <c r="EK287">
        <v>846</v>
      </c>
      <c r="EL287">
        <v>617</v>
      </c>
      <c r="EM287">
        <v>760</v>
      </c>
      <c r="EN287">
        <v>670</v>
      </c>
      <c r="EO287">
        <v>519</v>
      </c>
      <c r="EP287">
        <v>2775</v>
      </c>
      <c r="EQ287">
        <v>11250</v>
      </c>
      <c r="ER287">
        <v>11829</v>
      </c>
      <c r="ES287">
        <v>1570</v>
      </c>
      <c r="ET287">
        <v>6190</v>
      </c>
      <c r="EU287">
        <v>2693</v>
      </c>
      <c r="EV287">
        <v>954</v>
      </c>
      <c r="EW287">
        <v>4069</v>
      </c>
      <c r="EX287">
        <v>11829</v>
      </c>
    </row>
    <row r="288" spans="1:154" x14ac:dyDescent="0.2">
      <c r="A288">
        <v>20772</v>
      </c>
      <c r="B288" t="s">
        <v>589</v>
      </c>
      <c r="C288" t="s">
        <v>620</v>
      </c>
      <c r="D288" t="s">
        <v>592</v>
      </c>
      <c r="H288">
        <v>53119</v>
      </c>
      <c r="I288">
        <v>2967</v>
      </c>
      <c r="J288">
        <v>3655</v>
      </c>
      <c r="K288">
        <v>334</v>
      </c>
      <c r="L288">
        <v>2328</v>
      </c>
      <c r="M288">
        <v>282</v>
      </c>
      <c r="N288">
        <v>13512</v>
      </c>
      <c r="O288">
        <v>1200</v>
      </c>
      <c r="P288">
        <v>35867</v>
      </c>
      <c r="Q288">
        <v>1433</v>
      </c>
      <c r="R288">
        <v>5301</v>
      </c>
      <c r="S288">
        <v>277</v>
      </c>
      <c r="T288">
        <v>41251</v>
      </c>
      <c r="U288">
        <v>1682</v>
      </c>
      <c r="V288">
        <v>181</v>
      </c>
      <c r="W288">
        <v>0</v>
      </c>
      <c r="X288">
        <v>865</v>
      </c>
      <c r="Y288">
        <v>107</v>
      </c>
      <c r="Z288">
        <v>2788</v>
      </c>
      <c r="AA288">
        <v>751</v>
      </c>
      <c r="AB288">
        <v>2711</v>
      </c>
      <c r="AC288">
        <v>150</v>
      </c>
      <c r="AD288">
        <v>3699</v>
      </c>
      <c r="AE288">
        <v>601</v>
      </c>
      <c r="AF288">
        <v>5194</v>
      </c>
      <c r="AG288">
        <v>256</v>
      </c>
      <c r="AH288">
        <v>47464</v>
      </c>
      <c r="AI288">
        <v>2008</v>
      </c>
      <c r="AJ288">
        <v>5655</v>
      </c>
      <c r="AK288">
        <v>959</v>
      </c>
      <c r="AL288">
        <v>3401</v>
      </c>
      <c r="AM288">
        <v>197</v>
      </c>
      <c r="AN288">
        <v>2254</v>
      </c>
      <c r="AO288">
        <v>762</v>
      </c>
      <c r="AP288">
        <v>25019</v>
      </c>
      <c r="AQ288">
        <v>1419</v>
      </c>
      <c r="AR288">
        <v>28100</v>
      </c>
      <c r="AS288">
        <v>1548</v>
      </c>
      <c r="AT288">
        <v>6472</v>
      </c>
      <c r="AU288">
        <v>198</v>
      </c>
      <c r="AV288">
        <v>46647</v>
      </c>
      <c r="AW288">
        <v>2769</v>
      </c>
      <c r="AX288">
        <v>2145</v>
      </c>
      <c r="AY288">
        <v>259</v>
      </c>
      <c r="AZ288">
        <v>8004</v>
      </c>
      <c r="BA288">
        <v>535</v>
      </c>
      <c r="BB288">
        <v>10002</v>
      </c>
      <c r="BC288">
        <v>356</v>
      </c>
      <c r="BD288">
        <v>17760</v>
      </c>
      <c r="BE288">
        <v>917</v>
      </c>
      <c r="BF288">
        <v>5106</v>
      </c>
      <c r="BG288">
        <v>531</v>
      </c>
      <c r="BH288">
        <v>28378</v>
      </c>
      <c r="BI288">
        <v>1551</v>
      </c>
      <c r="BJ288">
        <v>26977</v>
      </c>
      <c r="BK288">
        <v>1242</v>
      </c>
      <c r="BL288">
        <v>1401</v>
      </c>
      <c r="BM288">
        <v>309</v>
      </c>
      <c r="BN288">
        <v>22419</v>
      </c>
      <c r="BO288">
        <v>950</v>
      </c>
      <c r="BP288">
        <v>6128</v>
      </c>
      <c r="BQ288">
        <v>475</v>
      </c>
      <c r="BR288">
        <v>4937</v>
      </c>
      <c r="BS288">
        <v>657</v>
      </c>
      <c r="BT288">
        <v>11611</v>
      </c>
      <c r="BU288">
        <v>540</v>
      </c>
      <c r="BV288">
        <v>33484</v>
      </c>
      <c r="BW288">
        <v>2082</v>
      </c>
      <c r="BX288">
        <v>8024</v>
      </c>
      <c r="BY288">
        <v>345</v>
      </c>
      <c r="BZ288">
        <v>3465</v>
      </c>
      <c r="CA288">
        <v>191</v>
      </c>
      <c r="CB288">
        <v>8146</v>
      </c>
      <c r="CC288">
        <v>349</v>
      </c>
      <c r="CD288">
        <v>3597</v>
      </c>
      <c r="CE288">
        <v>360</v>
      </c>
      <c r="CF288">
        <v>5738</v>
      </c>
      <c r="CG288">
        <v>631</v>
      </c>
      <c r="CH288">
        <v>6946</v>
      </c>
      <c r="CI288">
        <v>354</v>
      </c>
      <c r="CJ288">
        <v>8361</v>
      </c>
      <c r="CK288">
        <v>406</v>
      </c>
      <c r="CL288">
        <v>8842</v>
      </c>
      <c r="CM288">
        <v>331</v>
      </c>
      <c r="CN288">
        <v>8024</v>
      </c>
      <c r="CO288">
        <v>345</v>
      </c>
      <c r="CP288">
        <v>2967</v>
      </c>
      <c r="CQ288">
        <v>50152</v>
      </c>
      <c r="CR288">
        <v>43945</v>
      </c>
      <c r="CS288">
        <v>14200</v>
      </c>
      <c r="CT288">
        <v>44771</v>
      </c>
      <c r="CU288">
        <v>6534</v>
      </c>
      <c r="CV288">
        <v>2023</v>
      </c>
      <c r="CW288">
        <v>2712</v>
      </c>
      <c r="CX288">
        <v>1091</v>
      </c>
      <c r="CY288">
        <v>1172</v>
      </c>
      <c r="CZ288">
        <v>368</v>
      </c>
      <c r="DA288">
        <v>620</v>
      </c>
      <c r="DB288">
        <v>329</v>
      </c>
      <c r="DC288">
        <v>2030</v>
      </c>
      <c r="DD288">
        <v>235</v>
      </c>
      <c r="DE288">
        <v>37</v>
      </c>
      <c r="DF288">
        <v>1246</v>
      </c>
      <c r="DG288">
        <v>477</v>
      </c>
      <c r="DH288">
        <v>234</v>
      </c>
      <c r="DI288">
        <v>1772</v>
      </c>
      <c r="DJ288">
        <v>1751</v>
      </c>
      <c r="DK288">
        <v>622</v>
      </c>
      <c r="DL288">
        <v>1566</v>
      </c>
      <c r="DM288">
        <v>4599</v>
      </c>
      <c r="DN288">
        <v>6858</v>
      </c>
      <c r="DO288">
        <v>2060</v>
      </c>
      <c r="DP288">
        <v>1418</v>
      </c>
      <c r="DQ288">
        <v>6902</v>
      </c>
      <c r="DR288">
        <v>730</v>
      </c>
      <c r="DS288">
        <v>346</v>
      </c>
      <c r="DT288">
        <v>1704</v>
      </c>
      <c r="DU288">
        <v>19519</v>
      </c>
      <c r="DV288">
        <v>9217</v>
      </c>
      <c r="DW288">
        <v>3275</v>
      </c>
      <c r="DX288">
        <v>947</v>
      </c>
      <c r="DY288">
        <v>412</v>
      </c>
      <c r="DZ288">
        <v>3065</v>
      </c>
      <c r="EA288">
        <v>217</v>
      </c>
      <c r="EB288">
        <v>2103</v>
      </c>
      <c r="EC288">
        <v>6290</v>
      </c>
      <c r="ED288">
        <v>1037</v>
      </c>
      <c r="EE288">
        <v>3145</v>
      </c>
      <c r="EF288">
        <v>6062</v>
      </c>
      <c r="EI288">
        <v>47953</v>
      </c>
      <c r="EJ288">
        <v>5311</v>
      </c>
      <c r="EK288">
        <v>303</v>
      </c>
      <c r="EL288">
        <v>488</v>
      </c>
      <c r="EM288">
        <v>260</v>
      </c>
      <c r="EN288">
        <v>59</v>
      </c>
      <c r="EO288">
        <v>27</v>
      </c>
      <c r="EP288">
        <v>828</v>
      </c>
      <c r="EQ288">
        <v>18913</v>
      </c>
      <c r="ER288">
        <v>19519</v>
      </c>
      <c r="ES288">
        <v>770</v>
      </c>
      <c r="ET288">
        <v>5544</v>
      </c>
      <c r="EU288">
        <v>6717</v>
      </c>
      <c r="EV288">
        <v>3770</v>
      </c>
      <c r="EW288">
        <v>13205</v>
      </c>
      <c r="EX288">
        <v>19519</v>
      </c>
    </row>
    <row r="289" spans="1:154" x14ac:dyDescent="0.2">
      <c r="A289">
        <v>20774</v>
      </c>
      <c r="B289" t="s">
        <v>589</v>
      </c>
      <c r="C289" t="s">
        <v>620</v>
      </c>
      <c r="D289" t="s">
        <v>592</v>
      </c>
      <c r="H289">
        <v>51221</v>
      </c>
      <c r="I289">
        <v>2680</v>
      </c>
      <c r="J289">
        <v>3848</v>
      </c>
      <c r="K289">
        <v>424</v>
      </c>
      <c r="L289">
        <v>3140</v>
      </c>
      <c r="M289">
        <v>330</v>
      </c>
      <c r="N289">
        <v>12732</v>
      </c>
      <c r="O289">
        <v>1312</v>
      </c>
      <c r="P289">
        <v>34418</v>
      </c>
      <c r="Q289">
        <v>944</v>
      </c>
      <c r="R289">
        <v>2176</v>
      </c>
      <c r="S289">
        <v>20</v>
      </c>
      <c r="T289">
        <v>44160</v>
      </c>
      <c r="U289">
        <v>1858</v>
      </c>
      <c r="V289">
        <v>66</v>
      </c>
      <c r="W289">
        <v>0</v>
      </c>
      <c r="X289">
        <v>900</v>
      </c>
      <c r="Y289">
        <v>30</v>
      </c>
      <c r="Z289">
        <v>944</v>
      </c>
      <c r="AA289">
        <v>458</v>
      </c>
      <c r="AB289">
        <v>2975</v>
      </c>
      <c r="AC289">
        <v>314</v>
      </c>
      <c r="AD289">
        <v>1951</v>
      </c>
      <c r="AE289">
        <v>617</v>
      </c>
      <c r="AF289">
        <v>2082</v>
      </c>
      <c r="AG289">
        <v>6</v>
      </c>
      <c r="AH289">
        <v>42798</v>
      </c>
      <c r="AI289">
        <v>1624</v>
      </c>
      <c r="AJ289">
        <v>8423</v>
      </c>
      <c r="AK289">
        <v>1056</v>
      </c>
      <c r="AL289">
        <v>6167</v>
      </c>
      <c r="AM289">
        <v>570</v>
      </c>
      <c r="AN289">
        <v>2256</v>
      </c>
      <c r="AO289">
        <v>486</v>
      </c>
      <c r="AP289">
        <v>22701</v>
      </c>
      <c r="AQ289">
        <v>1208</v>
      </c>
      <c r="AR289">
        <v>28520</v>
      </c>
      <c r="AS289">
        <v>1472</v>
      </c>
      <c r="AT289">
        <v>5973</v>
      </c>
      <c r="AU289">
        <v>141</v>
      </c>
      <c r="AV289">
        <v>45248</v>
      </c>
      <c r="AW289">
        <v>2539</v>
      </c>
      <c r="AX289">
        <v>1894</v>
      </c>
      <c r="AY289">
        <v>461</v>
      </c>
      <c r="AZ289">
        <v>6917</v>
      </c>
      <c r="BA289">
        <v>241</v>
      </c>
      <c r="BB289">
        <v>11446</v>
      </c>
      <c r="BC289">
        <v>447</v>
      </c>
      <c r="BD289">
        <v>17004</v>
      </c>
      <c r="BE289">
        <v>455</v>
      </c>
      <c r="BF289">
        <v>4024</v>
      </c>
      <c r="BG289">
        <v>357</v>
      </c>
      <c r="BH289">
        <v>27600</v>
      </c>
      <c r="BI289">
        <v>1463</v>
      </c>
      <c r="BJ289">
        <v>25693</v>
      </c>
      <c r="BK289">
        <v>1296</v>
      </c>
      <c r="BL289">
        <v>1907</v>
      </c>
      <c r="BM289">
        <v>167</v>
      </c>
      <c r="BN289">
        <v>21499</v>
      </c>
      <c r="BO289">
        <v>970</v>
      </c>
      <c r="BP289">
        <v>6029</v>
      </c>
      <c r="BQ289">
        <v>420</v>
      </c>
      <c r="BR289">
        <v>4096</v>
      </c>
      <c r="BS289">
        <v>430</v>
      </c>
      <c r="BT289">
        <v>10546</v>
      </c>
      <c r="BU289">
        <v>824</v>
      </c>
      <c r="BV289">
        <v>31624</v>
      </c>
      <c r="BW289">
        <v>1820</v>
      </c>
      <c r="BX289">
        <v>9051</v>
      </c>
      <c r="BY289">
        <v>36</v>
      </c>
      <c r="BZ289">
        <v>3072</v>
      </c>
      <c r="CA289">
        <v>237</v>
      </c>
      <c r="CB289">
        <v>7474</v>
      </c>
      <c r="CC289">
        <v>587</v>
      </c>
      <c r="CD289">
        <v>3414</v>
      </c>
      <c r="CE289">
        <v>252</v>
      </c>
      <c r="CF289">
        <v>6029</v>
      </c>
      <c r="CG289">
        <v>479</v>
      </c>
      <c r="CH289">
        <v>7530</v>
      </c>
      <c r="CI289">
        <v>491</v>
      </c>
      <c r="CJ289">
        <v>6655</v>
      </c>
      <c r="CK289">
        <v>159</v>
      </c>
      <c r="CL289">
        <v>7996</v>
      </c>
      <c r="CM289">
        <v>439</v>
      </c>
      <c r="CN289">
        <v>9051</v>
      </c>
      <c r="CO289">
        <v>36</v>
      </c>
      <c r="CP289">
        <v>2680</v>
      </c>
      <c r="CQ289">
        <v>48541</v>
      </c>
      <c r="CR289">
        <v>40553</v>
      </c>
      <c r="CS289">
        <v>17195</v>
      </c>
      <c r="CT289">
        <v>42393</v>
      </c>
      <c r="CU289">
        <v>6834</v>
      </c>
      <c r="CV289">
        <v>1484</v>
      </c>
      <c r="CW289">
        <v>1668</v>
      </c>
      <c r="CX289">
        <v>631</v>
      </c>
      <c r="CY289">
        <v>1669</v>
      </c>
      <c r="CZ289">
        <v>255</v>
      </c>
      <c r="DA289">
        <v>698</v>
      </c>
      <c r="DB289">
        <v>207</v>
      </c>
      <c r="DC289">
        <v>2799</v>
      </c>
      <c r="DD289">
        <v>391</v>
      </c>
      <c r="DE289">
        <v>32</v>
      </c>
      <c r="DF289">
        <v>797</v>
      </c>
      <c r="DG289">
        <v>474</v>
      </c>
      <c r="DH289">
        <v>105</v>
      </c>
      <c r="DI289">
        <v>1750</v>
      </c>
      <c r="DJ289">
        <v>1848</v>
      </c>
      <c r="DK289">
        <v>679</v>
      </c>
      <c r="DL289">
        <v>1606</v>
      </c>
      <c r="DM289">
        <v>4967</v>
      </c>
      <c r="DN289">
        <v>7157</v>
      </c>
      <c r="DO289">
        <v>1834</v>
      </c>
      <c r="DP289">
        <v>1145</v>
      </c>
      <c r="DQ289">
        <v>6050</v>
      </c>
      <c r="DR289">
        <v>1078</v>
      </c>
      <c r="DS289">
        <v>219</v>
      </c>
      <c r="DT289">
        <v>1915</v>
      </c>
      <c r="DU289">
        <v>21095</v>
      </c>
      <c r="DV289">
        <v>6943</v>
      </c>
      <c r="DW289">
        <v>2505</v>
      </c>
      <c r="DX289">
        <v>788</v>
      </c>
      <c r="DY289">
        <v>228</v>
      </c>
      <c r="DZ289">
        <v>3687</v>
      </c>
      <c r="EA289">
        <v>397</v>
      </c>
      <c r="EB289">
        <v>2393</v>
      </c>
      <c r="EC289">
        <v>9677</v>
      </c>
      <c r="ED289">
        <v>1790</v>
      </c>
      <c r="EE289">
        <v>4948</v>
      </c>
      <c r="EF289">
        <v>5908</v>
      </c>
      <c r="EI289">
        <v>41304</v>
      </c>
      <c r="EJ289">
        <v>10246</v>
      </c>
      <c r="EK289">
        <v>386</v>
      </c>
      <c r="EL289">
        <v>600</v>
      </c>
      <c r="EM289">
        <v>877</v>
      </c>
      <c r="EN289">
        <v>907</v>
      </c>
      <c r="EO289">
        <v>398</v>
      </c>
      <c r="EP289">
        <v>1815</v>
      </c>
      <c r="EQ289">
        <v>20002</v>
      </c>
      <c r="ER289">
        <v>21095</v>
      </c>
      <c r="ES289">
        <v>1408</v>
      </c>
      <c r="ET289">
        <v>8308</v>
      </c>
      <c r="EU289">
        <v>6154</v>
      </c>
      <c r="EV289">
        <v>3448</v>
      </c>
      <c r="EW289">
        <v>11379</v>
      </c>
      <c r="EX289">
        <v>21095</v>
      </c>
    </row>
    <row r="290" spans="1:154" x14ac:dyDescent="0.2">
      <c r="A290">
        <v>20781</v>
      </c>
      <c r="B290" t="s">
        <v>589</v>
      </c>
      <c r="C290" t="s">
        <v>621</v>
      </c>
      <c r="D290" t="s">
        <v>592</v>
      </c>
      <c r="H290">
        <v>13295</v>
      </c>
      <c r="I290">
        <v>3173</v>
      </c>
      <c r="J290">
        <v>2869</v>
      </c>
      <c r="K290">
        <v>1394</v>
      </c>
      <c r="L290">
        <v>2227</v>
      </c>
      <c r="M290">
        <v>1190</v>
      </c>
      <c r="N290">
        <v>5632</v>
      </c>
      <c r="O290">
        <v>1588</v>
      </c>
      <c r="P290">
        <v>4504</v>
      </c>
      <c r="Q290">
        <v>191</v>
      </c>
      <c r="R290">
        <v>3997</v>
      </c>
      <c r="S290">
        <v>73</v>
      </c>
      <c r="T290">
        <v>3069</v>
      </c>
      <c r="U290">
        <v>197</v>
      </c>
      <c r="V290">
        <v>57</v>
      </c>
      <c r="W290">
        <v>0</v>
      </c>
      <c r="X290">
        <v>555</v>
      </c>
      <c r="Y290">
        <v>326</v>
      </c>
      <c r="Z290">
        <v>4281</v>
      </c>
      <c r="AA290">
        <v>2063</v>
      </c>
      <c r="AB290">
        <v>1261</v>
      </c>
      <c r="AC290">
        <v>439</v>
      </c>
      <c r="AD290">
        <v>5601</v>
      </c>
      <c r="AE290">
        <v>2626</v>
      </c>
      <c r="AF290">
        <v>3709</v>
      </c>
      <c r="AG290">
        <v>73</v>
      </c>
      <c r="AH290">
        <v>8714</v>
      </c>
      <c r="AI290">
        <v>836</v>
      </c>
      <c r="AJ290">
        <v>4581</v>
      </c>
      <c r="AK290">
        <v>2337</v>
      </c>
      <c r="AL290">
        <v>1606</v>
      </c>
      <c r="AM290">
        <v>259</v>
      </c>
      <c r="AN290">
        <v>2975</v>
      </c>
      <c r="AO290">
        <v>2078</v>
      </c>
      <c r="AP290">
        <v>7451</v>
      </c>
      <c r="AQ290">
        <v>2174</v>
      </c>
      <c r="AR290">
        <v>5844</v>
      </c>
      <c r="AS290">
        <v>999</v>
      </c>
      <c r="AT290">
        <v>998</v>
      </c>
      <c r="AU290">
        <v>13</v>
      </c>
      <c r="AV290">
        <v>12297</v>
      </c>
      <c r="AW290">
        <v>3160</v>
      </c>
      <c r="AX290">
        <v>1600</v>
      </c>
      <c r="AY290">
        <v>936</v>
      </c>
      <c r="AZ290">
        <v>1571</v>
      </c>
      <c r="BA290">
        <v>261</v>
      </c>
      <c r="BB290">
        <v>1720</v>
      </c>
      <c r="BC290">
        <v>259</v>
      </c>
      <c r="BD290">
        <v>3672</v>
      </c>
      <c r="BE290">
        <v>485</v>
      </c>
      <c r="BF290">
        <v>1728</v>
      </c>
      <c r="BG290">
        <v>757</v>
      </c>
      <c r="BH290">
        <v>6231</v>
      </c>
      <c r="BI290">
        <v>1492</v>
      </c>
      <c r="BJ290">
        <v>5703</v>
      </c>
      <c r="BK290">
        <v>1407</v>
      </c>
      <c r="BL290">
        <v>528</v>
      </c>
      <c r="BM290">
        <v>85</v>
      </c>
      <c r="BN290">
        <v>4245</v>
      </c>
      <c r="BO290">
        <v>988</v>
      </c>
      <c r="BP290">
        <v>2036</v>
      </c>
      <c r="BQ290">
        <v>498</v>
      </c>
      <c r="BR290">
        <v>1678</v>
      </c>
      <c r="BS290">
        <v>763</v>
      </c>
      <c r="BT290">
        <v>3617</v>
      </c>
      <c r="BU290">
        <v>857</v>
      </c>
      <c r="BV290">
        <v>7959</v>
      </c>
      <c r="BW290">
        <v>2249</v>
      </c>
      <c r="BX290">
        <v>1719</v>
      </c>
      <c r="BY290">
        <v>67</v>
      </c>
      <c r="BZ290">
        <v>1153</v>
      </c>
      <c r="CA290">
        <v>254</v>
      </c>
      <c r="CB290">
        <v>2464</v>
      </c>
      <c r="CC290">
        <v>603</v>
      </c>
      <c r="CD290">
        <v>1115</v>
      </c>
      <c r="CE290">
        <v>375</v>
      </c>
      <c r="CF290">
        <v>1974</v>
      </c>
      <c r="CG290">
        <v>378</v>
      </c>
      <c r="CH290">
        <v>2067</v>
      </c>
      <c r="CI290">
        <v>819</v>
      </c>
      <c r="CJ290">
        <v>1672</v>
      </c>
      <c r="CK290">
        <v>536</v>
      </c>
      <c r="CL290">
        <v>1131</v>
      </c>
      <c r="CM290">
        <v>141</v>
      </c>
      <c r="CN290">
        <v>1719</v>
      </c>
      <c r="CO290">
        <v>67</v>
      </c>
      <c r="CP290">
        <v>3173</v>
      </c>
      <c r="CQ290">
        <v>10122</v>
      </c>
      <c r="CR290">
        <v>7375</v>
      </c>
      <c r="CS290">
        <v>3973</v>
      </c>
      <c r="CT290">
        <v>7029</v>
      </c>
      <c r="CU290">
        <v>5326</v>
      </c>
      <c r="CV290">
        <v>2639</v>
      </c>
      <c r="CW290">
        <v>4085</v>
      </c>
      <c r="CX290">
        <v>2529</v>
      </c>
      <c r="CY290">
        <v>344</v>
      </c>
      <c r="CZ290">
        <v>77</v>
      </c>
      <c r="DA290">
        <v>529</v>
      </c>
      <c r="DB290">
        <v>14</v>
      </c>
      <c r="DC290">
        <v>368</v>
      </c>
      <c r="DD290">
        <v>19</v>
      </c>
      <c r="DE290">
        <v>2</v>
      </c>
      <c r="DF290">
        <v>807</v>
      </c>
      <c r="DG290">
        <v>369</v>
      </c>
      <c r="DH290">
        <v>74</v>
      </c>
      <c r="DI290">
        <v>265</v>
      </c>
      <c r="DJ290">
        <v>384</v>
      </c>
      <c r="DK290">
        <v>290</v>
      </c>
      <c r="DL290">
        <v>198</v>
      </c>
      <c r="DM290">
        <v>1110</v>
      </c>
      <c r="DN290">
        <v>987</v>
      </c>
      <c r="DO290">
        <v>639</v>
      </c>
      <c r="DP290">
        <v>624</v>
      </c>
      <c r="DQ290">
        <v>498</v>
      </c>
      <c r="DR290">
        <v>232</v>
      </c>
      <c r="DS290">
        <v>193</v>
      </c>
      <c r="DT290">
        <v>551</v>
      </c>
      <c r="DU290">
        <v>4445</v>
      </c>
      <c r="DV290">
        <v>1477</v>
      </c>
      <c r="DW290">
        <v>603</v>
      </c>
      <c r="DX290">
        <v>700</v>
      </c>
      <c r="DY290">
        <v>232</v>
      </c>
      <c r="DZ290">
        <v>802</v>
      </c>
      <c r="EA290">
        <v>116</v>
      </c>
      <c r="EB290">
        <v>468</v>
      </c>
      <c r="EC290">
        <v>1466</v>
      </c>
      <c r="ED290">
        <v>113</v>
      </c>
      <c r="EE290">
        <v>741</v>
      </c>
      <c r="EF290">
        <v>1353</v>
      </c>
      <c r="EI290">
        <v>7604</v>
      </c>
      <c r="EJ290">
        <v>5703</v>
      </c>
      <c r="EK290">
        <v>92</v>
      </c>
      <c r="EL290">
        <v>190</v>
      </c>
      <c r="EM290">
        <v>317</v>
      </c>
      <c r="EN290">
        <v>319</v>
      </c>
      <c r="EO290">
        <v>108</v>
      </c>
      <c r="EP290">
        <v>917</v>
      </c>
      <c r="EQ290">
        <v>4143</v>
      </c>
      <c r="ER290">
        <v>4445</v>
      </c>
      <c r="ES290">
        <v>432</v>
      </c>
      <c r="ET290">
        <v>1987</v>
      </c>
      <c r="EU290">
        <v>993</v>
      </c>
      <c r="EV290">
        <v>616</v>
      </c>
      <c r="EW290">
        <v>2026</v>
      </c>
      <c r="EX290">
        <v>4445</v>
      </c>
    </row>
    <row r="291" spans="1:154" x14ac:dyDescent="0.2">
      <c r="A291">
        <v>20782</v>
      </c>
      <c r="B291" t="s">
        <v>589</v>
      </c>
      <c r="C291" t="s">
        <v>621</v>
      </c>
      <c r="D291" t="s">
        <v>592</v>
      </c>
      <c r="H291">
        <v>33804</v>
      </c>
      <c r="I291">
        <v>5654</v>
      </c>
      <c r="J291">
        <v>4537</v>
      </c>
      <c r="K291">
        <v>1276</v>
      </c>
      <c r="L291">
        <v>3413</v>
      </c>
      <c r="M291">
        <v>959</v>
      </c>
      <c r="N291">
        <v>14630</v>
      </c>
      <c r="O291">
        <v>3188</v>
      </c>
      <c r="P291">
        <v>14480</v>
      </c>
      <c r="Q291">
        <v>1155</v>
      </c>
      <c r="R291">
        <v>6089</v>
      </c>
      <c r="S291">
        <v>257</v>
      </c>
      <c r="T291">
        <v>12494</v>
      </c>
      <c r="U291">
        <v>1540</v>
      </c>
      <c r="V291">
        <v>252</v>
      </c>
      <c r="W291">
        <v>133</v>
      </c>
      <c r="X291">
        <v>1304</v>
      </c>
      <c r="Y291">
        <v>56</v>
      </c>
      <c r="Z291">
        <v>9182</v>
      </c>
      <c r="AA291">
        <v>2932</v>
      </c>
      <c r="AB291">
        <v>4483</v>
      </c>
      <c r="AC291">
        <v>736</v>
      </c>
      <c r="AD291">
        <v>13240</v>
      </c>
      <c r="AE291">
        <v>3683</v>
      </c>
      <c r="AF291">
        <v>5271</v>
      </c>
      <c r="AG291">
        <v>257</v>
      </c>
      <c r="AH291">
        <v>19813</v>
      </c>
      <c r="AI291">
        <v>1261</v>
      </c>
      <c r="AJ291">
        <v>13991</v>
      </c>
      <c r="AK291">
        <v>4393</v>
      </c>
      <c r="AL291">
        <v>5218</v>
      </c>
      <c r="AM291">
        <v>584</v>
      </c>
      <c r="AN291">
        <v>8773</v>
      </c>
      <c r="AO291">
        <v>3809</v>
      </c>
      <c r="AP291">
        <v>16911</v>
      </c>
      <c r="AQ291">
        <v>3666</v>
      </c>
      <c r="AR291">
        <v>16893</v>
      </c>
      <c r="AS291">
        <v>1988</v>
      </c>
      <c r="AT291">
        <v>2984</v>
      </c>
      <c r="AU291">
        <v>133</v>
      </c>
      <c r="AV291">
        <v>30820</v>
      </c>
      <c r="AW291">
        <v>5521</v>
      </c>
      <c r="AX291">
        <v>5099</v>
      </c>
      <c r="AY291">
        <v>2024</v>
      </c>
      <c r="AZ291">
        <v>5388</v>
      </c>
      <c r="BA291">
        <v>1063</v>
      </c>
      <c r="BB291">
        <v>4225</v>
      </c>
      <c r="BC291">
        <v>685</v>
      </c>
      <c r="BD291">
        <v>9014</v>
      </c>
      <c r="BE291">
        <v>656</v>
      </c>
      <c r="BF291">
        <v>2980</v>
      </c>
      <c r="BG291">
        <v>559</v>
      </c>
      <c r="BH291">
        <v>19489</v>
      </c>
      <c r="BI291">
        <v>4532</v>
      </c>
      <c r="BJ291">
        <v>18491</v>
      </c>
      <c r="BK291">
        <v>4273</v>
      </c>
      <c r="BL291">
        <v>998</v>
      </c>
      <c r="BM291">
        <v>259</v>
      </c>
      <c r="BN291">
        <v>13589</v>
      </c>
      <c r="BO291">
        <v>2905</v>
      </c>
      <c r="BP291">
        <v>5869</v>
      </c>
      <c r="BQ291">
        <v>1510</v>
      </c>
      <c r="BR291">
        <v>3011</v>
      </c>
      <c r="BS291">
        <v>676</v>
      </c>
      <c r="BT291">
        <v>7000</v>
      </c>
      <c r="BU291">
        <v>500</v>
      </c>
      <c r="BV291">
        <v>22469</v>
      </c>
      <c r="BW291">
        <v>5091</v>
      </c>
      <c r="BX291">
        <v>4335</v>
      </c>
      <c r="BY291">
        <v>63</v>
      </c>
      <c r="BZ291">
        <v>2139</v>
      </c>
      <c r="CA291">
        <v>0</v>
      </c>
      <c r="CB291">
        <v>4861</v>
      </c>
      <c r="CC291">
        <v>500</v>
      </c>
      <c r="CD291">
        <v>3078</v>
      </c>
      <c r="CE291">
        <v>726</v>
      </c>
      <c r="CF291">
        <v>5766</v>
      </c>
      <c r="CG291">
        <v>1273</v>
      </c>
      <c r="CH291">
        <v>5017</v>
      </c>
      <c r="CI291">
        <v>1163</v>
      </c>
      <c r="CJ291">
        <v>4732</v>
      </c>
      <c r="CK291">
        <v>1427</v>
      </c>
      <c r="CL291">
        <v>3876</v>
      </c>
      <c r="CM291">
        <v>502</v>
      </c>
      <c r="CN291">
        <v>4335</v>
      </c>
      <c r="CO291">
        <v>63</v>
      </c>
      <c r="CP291">
        <v>5654</v>
      </c>
      <c r="CQ291">
        <v>28150</v>
      </c>
      <c r="CR291">
        <v>19865</v>
      </c>
      <c r="CS291">
        <v>11896</v>
      </c>
      <c r="CT291">
        <v>16184</v>
      </c>
      <c r="CU291">
        <v>16177</v>
      </c>
      <c r="CV291">
        <v>8303</v>
      </c>
      <c r="CW291">
        <v>11369</v>
      </c>
      <c r="CX291">
        <v>7201</v>
      </c>
      <c r="CY291">
        <v>1657</v>
      </c>
      <c r="CZ291">
        <v>488</v>
      </c>
      <c r="DA291">
        <v>666</v>
      </c>
      <c r="DB291">
        <v>316</v>
      </c>
      <c r="DC291">
        <v>2485</v>
      </c>
      <c r="DD291">
        <v>298</v>
      </c>
      <c r="DE291">
        <v>15</v>
      </c>
      <c r="DF291">
        <v>3275</v>
      </c>
      <c r="DG291">
        <v>439</v>
      </c>
      <c r="DH291">
        <v>394</v>
      </c>
      <c r="DI291">
        <v>1728</v>
      </c>
      <c r="DJ291">
        <v>576</v>
      </c>
      <c r="DK291">
        <v>451</v>
      </c>
      <c r="DL291">
        <v>737</v>
      </c>
      <c r="DM291">
        <v>3270</v>
      </c>
      <c r="DN291">
        <v>3745</v>
      </c>
      <c r="DO291">
        <v>2002</v>
      </c>
      <c r="DP291">
        <v>1223</v>
      </c>
      <c r="DQ291">
        <v>2079</v>
      </c>
      <c r="DR291">
        <v>408</v>
      </c>
      <c r="DS291">
        <v>480</v>
      </c>
      <c r="DT291">
        <v>1587</v>
      </c>
      <c r="DU291">
        <v>12959</v>
      </c>
      <c r="DV291">
        <v>4841</v>
      </c>
      <c r="DW291">
        <v>1829</v>
      </c>
      <c r="DX291">
        <v>1287</v>
      </c>
      <c r="DY291">
        <v>456</v>
      </c>
      <c r="DZ291">
        <v>2779</v>
      </c>
      <c r="EA291">
        <v>52</v>
      </c>
      <c r="EB291">
        <v>1650</v>
      </c>
      <c r="EC291">
        <v>4052</v>
      </c>
      <c r="ED291">
        <v>680</v>
      </c>
      <c r="EE291">
        <v>1965</v>
      </c>
      <c r="EF291">
        <v>3608</v>
      </c>
      <c r="EI291">
        <v>15811</v>
      </c>
      <c r="EJ291">
        <v>17925</v>
      </c>
      <c r="EK291">
        <v>603</v>
      </c>
      <c r="EL291">
        <v>855</v>
      </c>
      <c r="EM291">
        <v>1095</v>
      </c>
      <c r="EN291">
        <v>858</v>
      </c>
      <c r="EO291">
        <v>912</v>
      </c>
      <c r="EP291">
        <v>2727</v>
      </c>
      <c r="EQ291">
        <v>12340</v>
      </c>
      <c r="ER291">
        <v>12959</v>
      </c>
      <c r="ES291">
        <v>1765</v>
      </c>
      <c r="ET291">
        <v>5674</v>
      </c>
      <c r="EU291">
        <v>3663</v>
      </c>
      <c r="EV291">
        <v>1158</v>
      </c>
      <c r="EW291">
        <v>5520</v>
      </c>
      <c r="EX291">
        <v>12959</v>
      </c>
    </row>
    <row r="292" spans="1:154" x14ac:dyDescent="0.2">
      <c r="A292">
        <v>20783</v>
      </c>
      <c r="B292" t="s">
        <v>589</v>
      </c>
      <c r="C292" t="s">
        <v>621</v>
      </c>
      <c r="D292" t="s">
        <v>592</v>
      </c>
      <c r="H292">
        <v>49849</v>
      </c>
      <c r="I292">
        <v>18456</v>
      </c>
      <c r="J292">
        <v>13576</v>
      </c>
      <c r="K292">
        <v>6912</v>
      </c>
      <c r="L292">
        <v>9869</v>
      </c>
      <c r="M292">
        <v>4921</v>
      </c>
      <c r="N292">
        <v>24428</v>
      </c>
      <c r="O292">
        <v>8802</v>
      </c>
      <c r="P292">
        <v>11418</v>
      </c>
      <c r="Q292">
        <v>2608</v>
      </c>
      <c r="R292">
        <v>3294</v>
      </c>
      <c r="S292">
        <v>267</v>
      </c>
      <c r="T292">
        <v>10076</v>
      </c>
      <c r="U292">
        <v>1565</v>
      </c>
      <c r="V292">
        <v>566</v>
      </c>
      <c r="W292">
        <v>329</v>
      </c>
      <c r="X292">
        <v>1951</v>
      </c>
      <c r="Y292">
        <v>126</v>
      </c>
      <c r="Z292">
        <v>28440</v>
      </c>
      <c r="AA292">
        <v>14264</v>
      </c>
      <c r="AB292">
        <v>5522</v>
      </c>
      <c r="AC292">
        <v>1905</v>
      </c>
      <c r="AD292">
        <v>34946</v>
      </c>
      <c r="AE292">
        <v>16652</v>
      </c>
      <c r="AF292">
        <v>2367</v>
      </c>
      <c r="AG292">
        <v>49</v>
      </c>
      <c r="AH292">
        <v>19120</v>
      </c>
      <c r="AI292">
        <v>1079</v>
      </c>
      <c r="AJ292">
        <v>30729</v>
      </c>
      <c r="AK292">
        <v>17377</v>
      </c>
      <c r="AL292">
        <v>7205</v>
      </c>
      <c r="AM292">
        <v>1161</v>
      </c>
      <c r="AN292">
        <v>23524</v>
      </c>
      <c r="AO292">
        <v>16216</v>
      </c>
      <c r="AP292">
        <v>26686</v>
      </c>
      <c r="AQ292">
        <v>11127</v>
      </c>
      <c r="AR292">
        <v>23163</v>
      </c>
      <c r="AS292">
        <v>7329</v>
      </c>
      <c r="AT292">
        <v>3210</v>
      </c>
      <c r="AU292">
        <v>574</v>
      </c>
      <c r="AV292">
        <v>46639</v>
      </c>
      <c r="AW292">
        <v>17882</v>
      </c>
      <c r="AX292">
        <v>13266</v>
      </c>
      <c r="AY292">
        <v>8570</v>
      </c>
      <c r="AZ292">
        <v>6653</v>
      </c>
      <c r="BA292">
        <v>2629</v>
      </c>
      <c r="BB292">
        <v>4329</v>
      </c>
      <c r="BC292">
        <v>1062</v>
      </c>
      <c r="BD292">
        <v>5916</v>
      </c>
      <c r="BE292">
        <v>746</v>
      </c>
      <c r="BF292">
        <v>5402</v>
      </c>
      <c r="BG292">
        <v>3012</v>
      </c>
      <c r="BH292">
        <v>25150</v>
      </c>
      <c r="BI292">
        <v>12102</v>
      </c>
      <c r="BJ292">
        <v>23789</v>
      </c>
      <c r="BK292">
        <v>11306</v>
      </c>
      <c r="BL292">
        <v>1361</v>
      </c>
      <c r="BM292">
        <v>796</v>
      </c>
      <c r="BN292">
        <v>15948</v>
      </c>
      <c r="BO292">
        <v>7378</v>
      </c>
      <c r="BP292">
        <v>9013</v>
      </c>
      <c r="BQ292">
        <v>4646</v>
      </c>
      <c r="BR292">
        <v>5591</v>
      </c>
      <c r="BS292">
        <v>3090</v>
      </c>
      <c r="BT292">
        <v>14876</v>
      </c>
      <c r="BU292">
        <v>3149</v>
      </c>
      <c r="BV292">
        <v>30552</v>
      </c>
      <c r="BW292">
        <v>15114</v>
      </c>
      <c r="BX292">
        <v>4421</v>
      </c>
      <c r="BY292">
        <v>193</v>
      </c>
      <c r="BZ292">
        <v>4760</v>
      </c>
      <c r="CA292">
        <v>521</v>
      </c>
      <c r="CB292">
        <v>10116</v>
      </c>
      <c r="CC292">
        <v>2628</v>
      </c>
      <c r="CD292">
        <v>4809</v>
      </c>
      <c r="CE292">
        <v>2300</v>
      </c>
      <c r="CF292">
        <v>7011</v>
      </c>
      <c r="CG292">
        <v>4102</v>
      </c>
      <c r="CH292">
        <v>7334</v>
      </c>
      <c r="CI292">
        <v>4045</v>
      </c>
      <c r="CJ292">
        <v>5978</v>
      </c>
      <c r="CK292">
        <v>2738</v>
      </c>
      <c r="CL292">
        <v>5420</v>
      </c>
      <c r="CM292">
        <v>1929</v>
      </c>
      <c r="CN292">
        <v>4421</v>
      </c>
      <c r="CO292">
        <v>193</v>
      </c>
      <c r="CP292">
        <v>18456</v>
      </c>
      <c r="CQ292">
        <v>31393</v>
      </c>
      <c r="CR292">
        <v>16705</v>
      </c>
      <c r="CS292">
        <v>17367</v>
      </c>
      <c r="CT292">
        <v>9166</v>
      </c>
      <c r="CU292">
        <v>37307</v>
      </c>
      <c r="CV292">
        <v>26516</v>
      </c>
      <c r="CW292">
        <v>31108</v>
      </c>
      <c r="CX292">
        <v>23435</v>
      </c>
      <c r="CY292">
        <v>2648</v>
      </c>
      <c r="CZ292">
        <v>1498</v>
      </c>
      <c r="DA292">
        <v>838</v>
      </c>
      <c r="DB292">
        <v>274</v>
      </c>
      <c r="DC292">
        <v>2713</v>
      </c>
      <c r="DD292">
        <v>1309</v>
      </c>
      <c r="DE292">
        <v>35</v>
      </c>
      <c r="DF292">
        <v>7914</v>
      </c>
      <c r="DG292">
        <v>443</v>
      </c>
      <c r="DH292">
        <v>782</v>
      </c>
      <c r="DI292">
        <v>1811</v>
      </c>
      <c r="DJ292">
        <v>1415</v>
      </c>
      <c r="DK292">
        <v>130</v>
      </c>
      <c r="DL292">
        <v>927</v>
      </c>
      <c r="DM292">
        <v>3096</v>
      </c>
      <c r="DN292">
        <v>3981</v>
      </c>
      <c r="DO292">
        <v>2765</v>
      </c>
      <c r="DP292">
        <v>1159</v>
      </c>
      <c r="DQ292">
        <v>1004</v>
      </c>
      <c r="DR292">
        <v>339</v>
      </c>
      <c r="DS292">
        <v>219</v>
      </c>
      <c r="DT292">
        <v>1420</v>
      </c>
      <c r="DU292">
        <v>13737</v>
      </c>
      <c r="DV292">
        <v>5310</v>
      </c>
      <c r="DW292">
        <v>2429</v>
      </c>
      <c r="DX292">
        <v>2319</v>
      </c>
      <c r="DY292">
        <v>1252</v>
      </c>
      <c r="DZ292">
        <v>2764</v>
      </c>
      <c r="EA292">
        <v>343</v>
      </c>
      <c r="EB292">
        <v>937</v>
      </c>
      <c r="EC292">
        <v>3344</v>
      </c>
      <c r="ED292">
        <v>635</v>
      </c>
      <c r="EE292">
        <v>1226</v>
      </c>
      <c r="EF292">
        <v>6211</v>
      </c>
      <c r="EI292">
        <v>19783</v>
      </c>
      <c r="EJ292">
        <v>30047</v>
      </c>
      <c r="EK292">
        <v>605</v>
      </c>
      <c r="EL292">
        <v>1324</v>
      </c>
      <c r="EM292">
        <v>985</v>
      </c>
      <c r="EN292">
        <v>736</v>
      </c>
      <c r="EO292">
        <v>712</v>
      </c>
      <c r="EP292">
        <v>3430</v>
      </c>
      <c r="EQ292">
        <v>12599</v>
      </c>
      <c r="ER292">
        <v>13737</v>
      </c>
      <c r="ES292">
        <v>2045</v>
      </c>
      <c r="ET292">
        <v>5052</v>
      </c>
      <c r="EU292">
        <v>3927</v>
      </c>
      <c r="EV292">
        <v>1455</v>
      </c>
      <c r="EW292">
        <v>6640</v>
      </c>
      <c r="EX292">
        <v>13737</v>
      </c>
    </row>
    <row r="293" spans="1:154" x14ac:dyDescent="0.2">
      <c r="A293">
        <v>20784</v>
      </c>
      <c r="B293" t="s">
        <v>589</v>
      </c>
      <c r="C293" t="s">
        <v>621</v>
      </c>
      <c r="D293" t="s">
        <v>592</v>
      </c>
      <c r="H293">
        <v>33785</v>
      </c>
      <c r="I293">
        <v>6036</v>
      </c>
      <c r="J293">
        <v>4524</v>
      </c>
      <c r="K293">
        <v>684</v>
      </c>
      <c r="L293">
        <v>2957</v>
      </c>
      <c r="M293">
        <v>372</v>
      </c>
      <c r="N293">
        <v>17095</v>
      </c>
      <c r="O293">
        <v>4063</v>
      </c>
      <c r="P293">
        <v>11874</v>
      </c>
      <c r="Q293">
        <v>1289</v>
      </c>
      <c r="R293">
        <v>2420</v>
      </c>
      <c r="S293">
        <v>275</v>
      </c>
      <c r="T293">
        <v>16000</v>
      </c>
      <c r="U293">
        <v>1882</v>
      </c>
      <c r="V293">
        <v>537</v>
      </c>
      <c r="W293">
        <v>101</v>
      </c>
      <c r="X293">
        <v>535</v>
      </c>
      <c r="Y293">
        <v>0</v>
      </c>
      <c r="Z293">
        <v>11688</v>
      </c>
      <c r="AA293">
        <v>3411</v>
      </c>
      <c r="AB293">
        <v>2605</v>
      </c>
      <c r="AC293">
        <v>367</v>
      </c>
      <c r="AD293">
        <v>15146</v>
      </c>
      <c r="AE293">
        <v>3998</v>
      </c>
      <c r="AF293">
        <v>1276</v>
      </c>
      <c r="AG293">
        <v>78</v>
      </c>
      <c r="AH293">
        <v>19210</v>
      </c>
      <c r="AI293">
        <v>1582</v>
      </c>
      <c r="AJ293">
        <v>14575</v>
      </c>
      <c r="AK293">
        <v>4454</v>
      </c>
      <c r="AL293">
        <v>5424</v>
      </c>
      <c r="AM293">
        <v>495</v>
      </c>
      <c r="AN293">
        <v>9151</v>
      </c>
      <c r="AO293">
        <v>3959</v>
      </c>
      <c r="AP293">
        <v>17558</v>
      </c>
      <c r="AQ293">
        <v>3695</v>
      </c>
      <c r="AR293">
        <v>16227</v>
      </c>
      <c r="AS293">
        <v>2341</v>
      </c>
      <c r="AT293">
        <v>3055</v>
      </c>
      <c r="AU293">
        <v>241</v>
      </c>
      <c r="AV293">
        <v>30730</v>
      </c>
      <c r="AW293">
        <v>5795</v>
      </c>
      <c r="AX293">
        <v>5379</v>
      </c>
      <c r="AY293">
        <v>1530</v>
      </c>
      <c r="AZ293">
        <v>7229</v>
      </c>
      <c r="BA293">
        <v>1659</v>
      </c>
      <c r="BB293">
        <v>4959</v>
      </c>
      <c r="BC293">
        <v>793</v>
      </c>
      <c r="BD293">
        <v>4520</v>
      </c>
      <c r="BE293">
        <v>581</v>
      </c>
      <c r="BF293">
        <v>3894</v>
      </c>
      <c r="BG293">
        <v>1090</v>
      </c>
      <c r="BH293">
        <v>16860</v>
      </c>
      <c r="BI293">
        <v>4180</v>
      </c>
      <c r="BJ293">
        <v>15671</v>
      </c>
      <c r="BK293">
        <v>3824</v>
      </c>
      <c r="BL293">
        <v>1189</v>
      </c>
      <c r="BM293">
        <v>356</v>
      </c>
      <c r="BN293">
        <v>12242</v>
      </c>
      <c r="BO293">
        <v>2862</v>
      </c>
      <c r="BP293">
        <v>4697</v>
      </c>
      <c r="BQ293">
        <v>1320</v>
      </c>
      <c r="BR293">
        <v>3815</v>
      </c>
      <c r="BS293">
        <v>1088</v>
      </c>
      <c r="BT293">
        <v>8979</v>
      </c>
      <c r="BU293">
        <v>639</v>
      </c>
      <c r="BV293">
        <v>20754</v>
      </c>
      <c r="BW293">
        <v>5270</v>
      </c>
      <c r="BX293">
        <v>4052</v>
      </c>
      <c r="BY293">
        <v>127</v>
      </c>
      <c r="BZ293">
        <v>2795</v>
      </c>
      <c r="CA293">
        <v>71</v>
      </c>
      <c r="CB293">
        <v>6184</v>
      </c>
      <c r="CC293">
        <v>568</v>
      </c>
      <c r="CD293">
        <v>2719</v>
      </c>
      <c r="CE293">
        <v>834</v>
      </c>
      <c r="CF293">
        <v>4775</v>
      </c>
      <c r="CG293">
        <v>1311</v>
      </c>
      <c r="CH293">
        <v>5140</v>
      </c>
      <c r="CI293">
        <v>1364</v>
      </c>
      <c r="CJ293">
        <v>4452</v>
      </c>
      <c r="CK293">
        <v>1125</v>
      </c>
      <c r="CL293">
        <v>3668</v>
      </c>
      <c r="CM293">
        <v>636</v>
      </c>
      <c r="CN293">
        <v>4052</v>
      </c>
      <c r="CO293">
        <v>127</v>
      </c>
      <c r="CP293">
        <v>6036</v>
      </c>
      <c r="CQ293">
        <v>27749</v>
      </c>
      <c r="CR293">
        <v>16373</v>
      </c>
      <c r="CS293">
        <v>14593</v>
      </c>
      <c r="CT293">
        <v>14026</v>
      </c>
      <c r="CU293">
        <v>17499</v>
      </c>
      <c r="CV293">
        <v>8270</v>
      </c>
      <c r="CW293">
        <v>12279</v>
      </c>
      <c r="CX293">
        <v>6416</v>
      </c>
      <c r="CY293">
        <v>1318</v>
      </c>
      <c r="CZ293">
        <v>363</v>
      </c>
      <c r="DA293">
        <v>248</v>
      </c>
      <c r="DB293">
        <v>83</v>
      </c>
      <c r="DC293">
        <v>3654</v>
      </c>
      <c r="DD293">
        <v>1408</v>
      </c>
      <c r="DE293">
        <v>6</v>
      </c>
      <c r="DF293">
        <v>2797</v>
      </c>
      <c r="DG293">
        <v>437</v>
      </c>
      <c r="DH293">
        <v>279</v>
      </c>
      <c r="DI293">
        <v>1424</v>
      </c>
      <c r="DJ293">
        <v>1663</v>
      </c>
      <c r="DK293">
        <v>137</v>
      </c>
      <c r="DL293">
        <v>761</v>
      </c>
      <c r="DM293">
        <v>2162</v>
      </c>
      <c r="DN293">
        <v>3666</v>
      </c>
      <c r="DO293">
        <v>1818</v>
      </c>
      <c r="DP293">
        <v>1053</v>
      </c>
      <c r="DQ293">
        <v>1035</v>
      </c>
      <c r="DR293">
        <v>376</v>
      </c>
      <c r="DS293">
        <v>383</v>
      </c>
      <c r="DT293">
        <v>1834</v>
      </c>
      <c r="DU293">
        <v>10608</v>
      </c>
      <c r="DV293">
        <v>3997</v>
      </c>
      <c r="DW293">
        <v>1801</v>
      </c>
      <c r="DX293">
        <v>628</v>
      </c>
      <c r="DY293">
        <v>283</v>
      </c>
      <c r="DZ293">
        <v>2522</v>
      </c>
      <c r="EA293">
        <v>123</v>
      </c>
      <c r="EB293">
        <v>1178</v>
      </c>
      <c r="EC293">
        <v>3461</v>
      </c>
      <c r="ED293">
        <v>620</v>
      </c>
      <c r="EE293">
        <v>1288</v>
      </c>
      <c r="EF293">
        <v>3679</v>
      </c>
      <c r="EI293">
        <v>20584</v>
      </c>
      <c r="EJ293">
        <v>13158</v>
      </c>
      <c r="EK293">
        <v>348</v>
      </c>
      <c r="EL293">
        <v>552</v>
      </c>
      <c r="EM293">
        <v>565</v>
      </c>
      <c r="EN293">
        <v>612</v>
      </c>
      <c r="EO293">
        <v>510</v>
      </c>
      <c r="EP293">
        <v>1879</v>
      </c>
      <c r="EQ293">
        <v>10005</v>
      </c>
      <c r="ER293">
        <v>10608</v>
      </c>
      <c r="ES293">
        <v>1163</v>
      </c>
      <c r="ET293">
        <v>3519</v>
      </c>
      <c r="EU293">
        <v>3527</v>
      </c>
      <c r="EV293">
        <v>1528</v>
      </c>
      <c r="EW293">
        <v>5926</v>
      </c>
      <c r="EX293">
        <v>10608</v>
      </c>
    </row>
    <row r="294" spans="1:154" x14ac:dyDescent="0.2">
      <c r="A294">
        <v>20785</v>
      </c>
      <c r="B294" t="s">
        <v>589</v>
      </c>
      <c r="C294" t="s">
        <v>621</v>
      </c>
      <c r="D294" t="s">
        <v>592</v>
      </c>
      <c r="H294">
        <v>40027</v>
      </c>
      <c r="I294">
        <v>4513</v>
      </c>
      <c r="J294">
        <v>8681</v>
      </c>
      <c r="K294">
        <v>1528</v>
      </c>
      <c r="L294">
        <v>6043</v>
      </c>
      <c r="M294">
        <v>988</v>
      </c>
      <c r="N294">
        <v>16292</v>
      </c>
      <c r="O294">
        <v>2216</v>
      </c>
      <c r="P294">
        <v>14828</v>
      </c>
      <c r="Q294">
        <v>759</v>
      </c>
      <c r="R294">
        <v>2747</v>
      </c>
      <c r="S294">
        <v>166</v>
      </c>
      <c r="T294">
        <v>27622</v>
      </c>
      <c r="U294">
        <v>2182</v>
      </c>
      <c r="V294">
        <v>125</v>
      </c>
      <c r="W294">
        <v>51</v>
      </c>
      <c r="X294">
        <v>1178</v>
      </c>
      <c r="Y294">
        <v>83</v>
      </c>
      <c r="Z294">
        <v>5536</v>
      </c>
      <c r="AA294">
        <v>1913</v>
      </c>
      <c r="AB294">
        <v>2682</v>
      </c>
      <c r="AC294">
        <v>118</v>
      </c>
      <c r="AD294">
        <v>7415</v>
      </c>
      <c r="AE294">
        <v>2250</v>
      </c>
      <c r="AF294">
        <v>2483</v>
      </c>
      <c r="AG294">
        <v>91</v>
      </c>
      <c r="AH294">
        <v>30507</v>
      </c>
      <c r="AI294">
        <v>1964</v>
      </c>
      <c r="AJ294">
        <v>9520</v>
      </c>
      <c r="AK294">
        <v>2549</v>
      </c>
      <c r="AL294">
        <v>3603</v>
      </c>
      <c r="AM294">
        <v>412</v>
      </c>
      <c r="AN294">
        <v>5917</v>
      </c>
      <c r="AO294">
        <v>2137</v>
      </c>
      <c r="AP294">
        <v>18547</v>
      </c>
      <c r="AQ294">
        <v>2445</v>
      </c>
      <c r="AR294">
        <v>21480</v>
      </c>
      <c r="AS294">
        <v>2068</v>
      </c>
      <c r="AT294">
        <v>4577</v>
      </c>
      <c r="AU294">
        <v>164</v>
      </c>
      <c r="AV294">
        <v>35450</v>
      </c>
      <c r="AW294">
        <v>4349</v>
      </c>
      <c r="AX294">
        <v>3274</v>
      </c>
      <c r="AY294">
        <v>975</v>
      </c>
      <c r="AZ294">
        <v>8182</v>
      </c>
      <c r="BA294">
        <v>1071</v>
      </c>
      <c r="BB294">
        <v>6443</v>
      </c>
      <c r="BC294">
        <v>651</v>
      </c>
      <c r="BD294">
        <v>7815</v>
      </c>
      <c r="BE294">
        <v>344</v>
      </c>
      <c r="BF294">
        <v>3630</v>
      </c>
      <c r="BG294">
        <v>710</v>
      </c>
      <c r="BH294">
        <v>20145</v>
      </c>
      <c r="BI294">
        <v>2509</v>
      </c>
      <c r="BJ294">
        <v>18792</v>
      </c>
      <c r="BK294">
        <v>2028</v>
      </c>
      <c r="BL294">
        <v>1353</v>
      </c>
      <c r="BM294">
        <v>481</v>
      </c>
      <c r="BN294">
        <v>14789</v>
      </c>
      <c r="BO294">
        <v>1490</v>
      </c>
      <c r="BP294">
        <v>5655</v>
      </c>
      <c r="BQ294">
        <v>1256</v>
      </c>
      <c r="BR294">
        <v>3331</v>
      </c>
      <c r="BS294">
        <v>473</v>
      </c>
      <c r="BT294">
        <v>11275</v>
      </c>
      <c r="BU294">
        <v>1159</v>
      </c>
      <c r="BV294">
        <v>23775</v>
      </c>
      <c r="BW294">
        <v>3219</v>
      </c>
      <c r="BX294">
        <v>4977</v>
      </c>
      <c r="BY294">
        <v>135</v>
      </c>
      <c r="BZ294">
        <v>3650</v>
      </c>
      <c r="CA294">
        <v>204</v>
      </c>
      <c r="CB294">
        <v>7625</v>
      </c>
      <c r="CC294">
        <v>955</v>
      </c>
      <c r="CD294">
        <v>3038</v>
      </c>
      <c r="CE294">
        <v>313</v>
      </c>
      <c r="CF294">
        <v>5137</v>
      </c>
      <c r="CG294">
        <v>1081</v>
      </c>
      <c r="CH294">
        <v>6430</v>
      </c>
      <c r="CI294">
        <v>1153</v>
      </c>
      <c r="CJ294">
        <v>4549</v>
      </c>
      <c r="CK294">
        <v>293</v>
      </c>
      <c r="CL294">
        <v>4621</v>
      </c>
      <c r="CM294">
        <v>379</v>
      </c>
      <c r="CN294">
        <v>4977</v>
      </c>
      <c r="CO294">
        <v>135</v>
      </c>
      <c r="CP294">
        <v>4513</v>
      </c>
      <c r="CQ294">
        <v>35514</v>
      </c>
      <c r="CR294">
        <v>22931</v>
      </c>
      <c r="CS294">
        <v>16682</v>
      </c>
      <c r="CT294">
        <v>25947</v>
      </c>
      <c r="CU294">
        <v>11040</v>
      </c>
      <c r="CV294">
        <v>4210</v>
      </c>
      <c r="CW294">
        <v>5607</v>
      </c>
      <c r="CX294">
        <v>2806</v>
      </c>
      <c r="CY294">
        <v>2416</v>
      </c>
      <c r="CZ294">
        <v>867</v>
      </c>
      <c r="DA294">
        <v>314</v>
      </c>
      <c r="DB294">
        <v>161</v>
      </c>
      <c r="DC294">
        <v>2703</v>
      </c>
      <c r="DD294">
        <v>376</v>
      </c>
      <c r="DE294">
        <v>17</v>
      </c>
      <c r="DF294">
        <v>1278</v>
      </c>
      <c r="DG294">
        <v>540</v>
      </c>
      <c r="DH294">
        <v>229</v>
      </c>
      <c r="DI294">
        <v>1202</v>
      </c>
      <c r="DJ294">
        <v>1312</v>
      </c>
      <c r="DK294">
        <v>502</v>
      </c>
      <c r="DL294">
        <v>662</v>
      </c>
      <c r="DM294">
        <v>3578</v>
      </c>
      <c r="DN294">
        <v>5349</v>
      </c>
      <c r="DO294">
        <v>1979</v>
      </c>
      <c r="DP294">
        <v>1052</v>
      </c>
      <c r="DQ294">
        <v>2665</v>
      </c>
      <c r="DR294">
        <v>577</v>
      </c>
      <c r="DS294">
        <v>535</v>
      </c>
      <c r="DT294">
        <v>2614</v>
      </c>
      <c r="DU294">
        <v>15283</v>
      </c>
      <c r="DV294">
        <v>4997</v>
      </c>
      <c r="DW294">
        <v>2416</v>
      </c>
      <c r="DX294">
        <v>679</v>
      </c>
      <c r="DY294">
        <v>320</v>
      </c>
      <c r="DZ294">
        <v>2952</v>
      </c>
      <c r="EA294">
        <v>241</v>
      </c>
      <c r="EB294">
        <v>1982</v>
      </c>
      <c r="EC294">
        <v>6655</v>
      </c>
      <c r="ED294">
        <v>1512</v>
      </c>
      <c r="EE294">
        <v>3480</v>
      </c>
      <c r="EF294">
        <v>5177</v>
      </c>
      <c r="EI294">
        <v>21320</v>
      </c>
      <c r="EJ294">
        <v>18654</v>
      </c>
      <c r="EK294">
        <v>667</v>
      </c>
      <c r="EL294">
        <v>503</v>
      </c>
      <c r="EM294">
        <v>996</v>
      </c>
      <c r="EN294">
        <v>840</v>
      </c>
      <c r="EO294">
        <v>868</v>
      </c>
      <c r="EP294">
        <v>3087</v>
      </c>
      <c r="EQ294">
        <v>14309</v>
      </c>
      <c r="ER294">
        <v>15283</v>
      </c>
      <c r="ES294">
        <v>1506</v>
      </c>
      <c r="ET294">
        <v>7137</v>
      </c>
      <c r="EU294">
        <v>4626</v>
      </c>
      <c r="EV294">
        <v>1201</v>
      </c>
      <c r="EW294">
        <v>6640</v>
      </c>
      <c r="EX294">
        <v>15283</v>
      </c>
    </row>
    <row r="295" spans="1:154" x14ac:dyDescent="0.2">
      <c r="A295">
        <v>20794</v>
      </c>
      <c r="B295" t="s">
        <v>589</v>
      </c>
      <c r="C295" t="s">
        <v>622</v>
      </c>
      <c r="D295" t="s">
        <v>350</v>
      </c>
      <c r="H295">
        <v>11127</v>
      </c>
      <c r="I295">
        <v>660</v>
      </c>
      <c r="J295">
        <v>1255</v>
      </c>
      <c r="K295">
        <v>111</v>
      </c>
      <c r="L295">
        <v>873</v>
      </c>
      <c r="M295">
        <v>80</v>
      </c>
      <c r="N295">
        <v>3123</v>
      </c>
      <c r="O295">
        <v>337</v>
      </c>
      <c r="P295">
        <v>6485</v>
      </c>
      <c r="Q295">
        <v>185</v>
      </c>
      <c r="R295">
        <v>3966</v>
      </c>
      <c r="S295">
        <v>136</v>
      </c>
      <c r="T295">
        <v>4163</v>
      </c>
      <c r="U295">
        <v>123</v>
      </c>
      <c r="V295">
        <v>162</v>
      </c>
      <c r="W295">
        <v>0</v>
      </c>
      <c r="X295">
        <v>1020</v>
      </c>
      <c r="Y295">
        <v>147</v>
      </c>
      <c r="Z295">
        <v>841</v>
      </c>
      <c r="AA295">
        <v>115</v>
      </c>
      <c r="AB295">
        <v>975</v>
      </c>
      <c r="AC295">
        <v>139</v>
      </c>
      <c r="AD295">
        <v>1623</v>
      </c>
      <c r="AE295">
        <v>227</v>
      </c>
      <c r="AF295">
        <v>3906</v>
      </c>
      <c r="AG295">
        <v>136</v>
      </c>
      <c r="AH295">
        <v>9167</v>
      </c>
      <c r="AI295">
        <v>197</v>
      </c>
      <c r="AJ295">
        <v>1960</v>
      </c>
      <c r="AK295">
        <v>463</v>
      </c>
      <c r="AL295">
        <v>1237</v>
      </c>
      <c r="AM295">
        <v>178</v>
      </c>
      <c r="AN295">
        <v>723</v>
      </c>
      <c r="AO295">
        <v>285</v>
      </c>
      <c r="AP295">
        <v>5318</v>
      </c>
      <c r="AQ295">
        <v>353</v>
      </c>
      <c r="AR295">
        <v>5809</v>
      </c>
      <c r="AS295">
        <v>307</v>
      </c>
      <c r="AT295">
        <v>969</v>
      </c>
      <c r="AU295">
        <v>21</v>
      </c>
      <c r="AV295">
        <v>10158</v>
      </c>
      <c r="AW295">
        <v>639</v>
      </c>
      <c r="AX295">
        <v>604</v>
      </c>
      <c r="AY295">
        <v>150</v>
      </c>
      <c r="AZ295">
        <v>1817</v>
      </c>
      <c r="BA295">
        <v>153</v>
      </c>
      <c r="BB295">
        <v>1669</v>
      </c>
      <c r="BC295">
        <v>136</v>
      </c>
      <c r="BD295">
        <v>3270</v>
      </c>
      <c r="BE295">
        <v>129</v>
      </c>
      <c r="BF295">
        <v>1207</v>
      </c>
      <c r="BG295">
        <v>237</v>
      </c>
      <c r="BH295">
        <v>5963</v>
      </c>
      <c r="BI295">
        <v>312</v>
      </c>
      <c r="BJ295">
        <v>5715</v>
      </c>
      <c r="BK295">
        <v>312</v>
      </c>
      <c r="BL295">
        <v>248</v>
      </c>
      <c r="BM295">
        <v>0</v>
      </c>
      <c r="BN295">
        <v>5011</v>
      </c>
      <c r="BO295">
        <v>206</v>
      </c>
      <c r="BP295">
        <v>947</v>
      </c>
      <c r="BQ295">
        <v>153</v>
      </c>
      <c r="BR295">
        <v>1212</v>
      </c>
      <c r="BS295">
        <v>190</v>
      </c>
      <c r="BT295">
        <v>2969</v>
      </c>
      <c r="BU295">
        <v>69</v>
      </c>
      <c r="BV295">
        <v>7170</v>
      </c>
      <c r="BW295">
        <v>549</v>
      </c>
      <c r="BX295">
        <v>988</v>
      </c>
      <c r="BY295">
        <v>42</v>
      </c>
      <c r="BZ295">
        <v>1215</v>
      </c>
      <c r="CA295">
        <v>24</v>
      </c>
      <c r="CB295">
        <v>1754</v>
      </c>
      <c r="CC295">
        <v>45</v>
      </c>
      <c r="CD295">
        <v>798</v>
      </c>
      <c r="CE295">
        <v>23</v>
      </c>
      <c r="CF295">
        <v>1669</v>
      </c>
      <c r="CG295">
        <v>261</v>
      </c>
      <c r="CH295">
        <v>1961</v>
      </c>
      <c r="CI295">
        <v>170</v>
      </c>
      <c r="CJ295">
        <v>1074</v>
      </c>
      <c r="CK295">
        <v>50</v>
      </c>
      <c r="CL295">
        <v>1668</v>
      </c>
      <c r="CM295">
        <v>45</v>
      </c>
      <c r="CN295">
        <v>988</v>
      </c>
      <c r="CO295">
        <v>42</v>
      </c>
      <c r="CP295">
        <v>660</v>
      </c>
      <c r="CQ295">
        <v>10467</v>
      </c>
      <c r="CR295">
        <v>8515</v>
      </c>
      <c r="CS295">
        <v>2776</v>
      </c>
      <c r="CT295">
        <v>12571</v>
      </c>
      <c r="CU295">
        <v>3231</v>
      </c>
      <c r="CV295">
        <v>745</v>
      </c>
      <c r="CW295">
        <v>1509</v>
      </c>
      <c r="CX295">
        <v>434</v>
      </c>
      <c r="CY295">
        <v>984</v>
      </c>
      <c r="CZ295">
        <v>163</v>
      </c>
      <c r="DA295">
        <v>250</v>
      </c>
      <c r="DB295">
        <v>88</v>
      </c>
      <c r="DC295">
        <v>488</v>
      </c>
      <c r="DD295">
        <v>60</v>
      </c>
      <c r="DE295">
        <v>0</v>
      </c>
      <c r="DF295">
        <v>276</v>
      </c>
      <c r="DG295">
        <v>375</v>
      </c>
      <c r="DH295">
        <v>161</v>
      </c>
      <c r="DI295">
        <v>601</v>
      </c>
      <c r="DJ295">
        <v>363</v>
      </c>
      <c r="DK295">
        <v>35</v>
      </c>
      <c r="DL295">
        <v>240</v>
      </c>
      <c r="DM295">
        <v>1311</v>
      </c>
      <c r="DN295">
        <v>1320</v>
      </c>
      <c r="DO295">
        <v>217</v>
      </c>
      <c r="DP295">
        <v>227</v>
      </c>
      <c r="DQ295">
        <v>811</v>
      </c>
      <c r="DR295">
        <v>117</v>
      </c>
      <c r="DS295">
        <v>129</v>
      </c>
      <c r="DT295">
        <v>315</v>
      </c>
      <c r="DU295">
        <v>3928</v>
      </c>
      <c r="DV295">
        <v>1836</v>
      </c>
      <c r="DW295">
        <v>1126</v>
      </c>
      <c r="DX295">
        <v>280</v>
      </c>
      <c r="DY295">
        <v>45</v>
      </c>
      <c r="DZ295">
        <v>612</v>
      </c>
      <c r="EA295">
        <v>116</v>
      </c>
      <c r="EB295">
        <v>365</v>
      </c>
      <c r="EC295">
        <v>1200</v>
      </c>
      <c r="ED295">
        <v>131</v>
      </c>
      <c r="EE295">
        <v>544</v>
      </c>
      <c r="EF295">
        <v>1763</v>
      </c>
      <c r="EI295">
        <v>7822</v>
      </c>
      <c r="EJ295">
        <v>3246</v>
      </c>
      <c r="EK295">
        <v>106</v>
      </c>
      <c r="EL295">
        <v>198</v>
      </c>
      <c r="EM295">
        <v>189</v>
      </c>
      <c r="EN295">
        <v>359</v>
      </c>
      <c r="EO295">
        <v>223</v>
      </c>
      <c r="EP295">
        <v>403</v>
      </c>
      <c r="EQ295">
        <v>3804</v>
      </c>
      <c r="ER295">
        <v>3928</v>
      </c>
      <c r="ES295">
        <v>82</v>
      </c>
      <c r="ET295">
        <v>1049</v>
      </c>
      <c r="EU295">
        <v>1875</v>
      </c>
      <c r="EV295">
        <v>532</v>
      </c>
      <c r="EW295">
        <v>2797</v>
      </c>
      <c r="EX295">
        <v>3928</v>
      </c>
    </row>
    <row r="296" spans="1:154" x14ac:dyDescent="0.2">
      <c r="A296">
        <v>20814</v>
      </c>
      <c r="B296" t="s">
        <v>589</v>
      </c>
      <c r="C296" t="s">
        <v>623</v>
      </c>
      <c r="D296" t="s">
        <v>352</v>
      </c>
      <c r="H296">
        <v>32140</v>
      </c>
      <c r="I296">
        <v>723</v>
      </c>
      <c r="J296">
        <v>2121</v>
      </c>
      <c r="K296">
        <v>174</v>
      </c>
      <c r="L296">
        <v>1423</v>
      </c>
      <c r="M296">
        <v>80</v>
      </c>
      <c r="N296">
        <v>6238</v>
      </c>
      <c r="O296">
        <v>219</v>
      </c>
      <c r="P296">
        <v>23746</v>
      </c>
      <c r="Q296">
        <v>309</v>
      </c>
      <c r="R296">
        <v>20855</v>
      </c>
      <c r="S296">
        <v>395</v>
      </c>
      <c r="T296">
        <v>2795</v>
      </c>
      <c r="U296">
        <v>153</v>
      </c>
      <c r="V296">
        <v>80</v>
      </c>
      <c r="W296">
        <v>0</v>
      </c>
      <c r="X296">
        <v>4190</v>
      </c>
      <c r="Y296">
        <v>24</v>
      </c>
      <c r="Z296">
        <v>652</v>
      </c>
      <c r="AA296">
        <v>0</v>
      </c>
      <c r="AB296">
        <v>3547</v>
      </c>
      <c r="AC296">
        <v>151</v>
      </c>
      <c r="AD296">
        <v>3088</v>
      </c>
      <c r="AE296">
        <v>113</v>
      </c>
      <c r="AF296">
        <v>20257</v>
      </c>
      <c r="AG296">
        <v>350</v>
      </c>
      <c r="AH296">
        <v>23679</v>
      </c>
      <c r="AI296">
        <v>452</v>
      </c>
      <c r="AJ296">
        <v>8461</v>
      </c>
      <c r="AK296">
        <v>271</v>
      </c>
      <c r="AL296">
        <v>3913</v>
      </c>
      <c r="AM296">
        <v>17</v>
      </c>
      <c r="AN296">
        <v>4548</v>
      </c>
      <c r="AO296">
        <v>254</v>
      </c>
      <c r="AP296">
        <v>15589</v>
      </c>
      <c r="AQ296">
        <v>415</v>
      </c>
      <c r="AR296">
        <v>16551</v>
      </c>
      <c r="AS296">
        <v>308</v>
      </c>
      <c r="AT296">
        <v>2480</v>
      </c>
      <c r="AU296">
        <v>40</v>
      </c>
      <c r="AV296">
        <v>29660</v>
      </c>
      <c r="AW296">
        <v>683</v>
      </c>
      <c r="AX296">
        <v>451</v>
      </c>
      <c r="AY296">
        <v>39</v>
      </c>
      <c r="AZ296">
        <v>1025</v>
      </c>
      <c r="BA296">
        <v>80</v>
      </c>
      <c r="BB296">
        <v>1935</v>
      </c>
      <c r="BC296">
        <v>65</v>
      </c>
      <c r="BD296">
        <v>19136</v>
      </c>
      <c r="BE296">
        <v>200</v>
      </c>
      <c r="BF296">
        <v>2925</v>
      </c>
      <c r="BG296">
        <v>163</v>
      </c>
      <c r="BH296">
        <v>16626</v>
      </c>
      <c r="BI296">
        <v>310</v>
      </c>
      <c r="BJ296">
        <v>16161</v>
      </c>
      <c r="BK296">
        <v>310</v>
      </c>
      <c r="BL296">
        <v>465</v>
      </c>
      <c r="BM296">
        <v>0</v>
      </c>
      <c r="BN296">
        <v>13226</v>
      </c>
      <c r="BO296">
        <v>203</v>
      </c>
      <c r="BP296">
        <v>4046</v>
      </c>
      <c r="BQ296">
        <v>124</v>
      </c>
      <c r="BR296">
        <v>2279</v>
      </c>
      <c r="BS296">
        <v>146</v>
      </c>
      <c r="BT296">
        <v>6919</v>
      </c>
      <c r="BU296">
        <v>219</v>
      </c>
      <c r="BV296">
        <v>19551</v>
      </c>
      <c r="BW296">
        <v>473</v>
      </c>
      <c r="BX296">
        <v>5670</v>
      </c>
      <c r="BY296">
        <v>31</v>
      </c>
      <c r="BZ296">
        <v>2111</v>
      </c>
      <c r="CA296">
        <v>72</v>
      </c>
      <c r="CB296">
        <v>4808</v>
      </c>
      <c r="CC296">
        <v>147</v>
      </c>
      <c r="CD296">
        <v>2674</v>
      </c>
      <c r="CE296">
        <v>120</v>
      </c>
      <c r="CF296">
        <v>3600</v>
      </c>
      <c r="CG296">
        <v>81</v>
      </c>
      <c r="CH296">
        <v>4591</v>
      </c>
      <c r="CI296">
        <v>100</v>
      </c>
      <c r="CJ296">
        <v>4368</v>
      </c>
      <c r="CK296">
        <v>43</v>
      </c>
      <c r="CL296">
        <v>4318</v>
      </c>
      <c r="CM296">
        <v>129</v>
      </c>
      <c r="CN296">
        <v>5670</v>
      </c>
      <c r="CO296">
        <v>31</v>
      </c>
      <c r="CP296">
        <v>723</v>
      </c>
      <c r="CQ296">
        <v>31417</v>
      </c>
      <c r="CR296">
        <v>28813</v>
      </c>
      <c r="CS296">
        <v>6997</v>
      </c>
      <c r="CT296">
        <v>21097</v>
      </c>
      <c r="CU296">
        <v>9954</v>
      </c>
      <c r="CV296">
        <v>2082</v>
      </c>
      <c r="CW296">
        <v>2343</v>
      </c>
      <c r="CX296">
        <v>234</v>
      </c>
      <c r="CY296">
        <v>4186</v>
      </c>
      <c r="CZ296">
        <v>797</v>
      </c>
      <c r="DA296">
        <v>2292</v>
      </c>
      <c r="DB296">
        <v>742</v>
      </c>
      <c r="DC296">
        <v>1133</v>
      </c>
      <c r="DD296">
        <v>309</v>
      </c>
      <c r="DE296">
        <v>21</v>
      </c>
      <c r="DF296">
        <v>458</v>
      </c>
      <c r="DG296">
        <v>445</v>
      </c>
      <c r="DH296">
        <v>58</v>
      </c>
      <c r="DI296">
        <v>605</v>
      </c>
      <c r="DJ296">
        <v>163</v>
      </c>
      <c r="DK296">
        <v>400</v>
      </c>
      <c r="DL296">
        <v>1440</v>
      </c>
      <c r="DM296">
        <v>5458</v>
      </c>
      <c r="DN296">
        <v>4207</v>
      </c>
      <c r="DO296">
        <v>681</v>
      </c>
      <c r="DP296">
        <v>1006</v>
      </c>
      <c r="DQ296">
        <v>2981</v>
      </c>
      <c r="DR296">
        <v>289</v>
      </c>
      <c r="DS296">
        <v>166</v>
      </c>
      <c r="DT296">
        <v>537</v>
      </c>
      <c r="DU296">
        <v>14904</v>
      </c>
      <c r="DV296">
        <v>6632</v>
      </c>
      <c r="DW296">
        <v>2779</v>
      </c>
      <c r="DX296">
        <v>792</v>
      </c>
      <c r="DY296">
        <v>31</v>
      </c>
      <c r="DZ296">
        <v>2800</v>
      </c>
      <c r="EA296">
        <v>122</v>
      </c>
      <c r="EB296">
        <v>2298</v>
      </c>
      <c r="EC296">
        <v>4680</v>
      </c>
      <c r="ED296">
        <v>459</v>
      </c>
      <c r="EE296">
        <v>3563</v>
      </c>
      <c r="EF296">
        <v>3542</v>
      </c>
      <c r="EI296">
        <v>18907</v>
      </c>
      <c r="EJ296">
        <v>13565</v>
      </c>
      <c r="EK296">
        <v>1035</v>
      </c>
      <c r="EL296">
        <v>888</v>
      </c>
      <c r="EM296">
        <v>851</v>
      </c>
      <c r="EN296">
        <v>1051</v>
      </c>
      <c r="EO296">
        <v>549</v>
      </c>
      <c r="EP296">
        <v>2604</v>
      </c>
      <c r="EQ296">
        <v>14457</v>
      </c>
      <c r="ER296">
        <v>14904</v>
      </c>
      <c r="ES296">
        <v>2113</v>
      </c>
      <c r="ET296">
        <v>7164</v>
      </c>
      <c r="EU296">
        <v>4445</v>
      </c>
      <c r="EV296">
        <v>960</v>
      </c>
      <c r="EW296">
        <v>5627</v>
      </c>
      <c r="EX296">
        <v>14904</v>
      </c>
    </row>
    <row r="297" spans="1:154" ht="19" customHeight="1" x14ac:dyDescent="0.2">
      <c r="A297">
        <v>20817</v>
      </c>
      <c r="B297" t="s">
        <v>589</v>
      </c>
      <c r="C297" t="s">
        <v>623</v>
      </c>
      <c r="D297" t="s">
        <v>352</v>
      </c>
      <c r="H297">
        <v>37202</v>
      </c>
      <c r="I297">
        <v>497</v>
      </c>
      <c r="J297">
        <v>1737</v>
      </c>
      <c r="K297">
        <v>195</v>
      </c>
      <c r="L297">
        <v>1507</v>
      </c>
      <c r="M297">
        <v>195</v>
      </c>
      <c r="N297">
        <v>3928</v>
      </c>
      <c r="O297">
        <v>119</v>
      </c>
      <c r="P297">
        <v>31510</v>
      </c>
      <c r="Q297">
        <v>175</v>
      </c>
      <c r="R297">
        <v>23365</v>
      </c>
      <c r="S297">
        <v>258</v>
      </c>
      <c r="T297">
        <v>2273</v>
      </c>
      <c r="U297">
        <v>85</v>
      </c>
      <c r="V297">
        <v>43</v>
      </c>
      <c r="W297">
        <v>0</v>
      </c>
      <c r="X297">
        <v>6338</v>
      </c>
      <c r="Y297">
        <v>72</v>
      </c>
      <c r="Z297">
        <v>720</v>
      </c>
      <c r="AA297">
        <v>38</v>
      </c>
      <c r="AB297">
        <v>4463</v>
      </c>
      <c r="AC297">
        <v>44</v>
      </c>
      <c r="AD297">
        <v>3296</v>
      </c>
      <c r="AE297">
        <v>65</v>
      </c>
      <c r="AF297">
        <v>22676</v>
      </c>
      <c r="AG297">
        <v>256</v>
      </c>
      <c r="AH297">
        <v>26493</v>
      </c>
      <c r="AI297">
        <v>225</v>
      </c>
      <c r="AJ297">
        <v>10709</v>
      </c>
      <c r="AK297">
        <v>272</v>
      </c>
      <c r="AL297">
        <v>6732</v>
      </c>
      <c r="AM297">
        <v>101</v>
      </c>
      <c r="AN297">
        <v>3977</v>
      </c>
      <c r="AO297">
        <v>171</v>
      </c>
      <c r="AP297">
        <v>17969</v>
      </c>
      <c r="AQ297">
        <v>234</v>
      </c>
      <c r="AR297">
        <v>19233</v>
      </c>
      <c r="AS297">
        <v>263</v>
      </c>
      <c r="AT297">
        <v>3230</v>
      </c>
      <c r="AU297">
        <v>57</v>
      </c>
      <c r="AV297">
        <v>33972</v>
      </c>
      <c r="AW297">
        <v>440</v>
      </c>
      <c r="AX297">
        <v>477</v>
      </c>
      <c r="AY297">
        <v>63</v>
      </c>
      <c r="AZ297">
        <v>1180</v>
      </c>
      <c r="BA297">
        <v>46</v>
      </c>
      <c r="BB297">
        <v>1981</v>
      </c>
      <c r="BC297">
        <v>63</v>
      </c>
      <c r="BD297">
        <v>21789</v>
      </c>
      <c r="BE297">
        <v>245</v>
      </c>
      <c r="BF297">
        <v>3160</v>
      </c>
      <c r="BG297">
        <v>151</v>
      </c>
      <c r="BH297">
        <v>16272</v>
      </c>
      <c r="BI297">
        <v>270</v>
      </c>
      <c r="BJ297">
        <v>15656</v>
      </c>
      <c r="BK297">
        <v>200</v>
      </c>
      <c r="BL297">
        <v>616</v>
      </c>
      <c r="BM297">
        <v>70</v>
      </c>
      <c r="BN297">
        <v>12761</v>
      </c>
      <c r="BO297">
        <v>118</v>
      </c>
      <c r="BP297">
        <v>3764</v>
      </c>
      <c r="BQ297">
        <v>117</v>
      </c>
      <c r="BR297">
        <v>2907</v>
      </c>
      <c r="BS297">
        <v>186</v>
      </c>
      <c r="BT297">
        <v>10052</v>
      </c>
      <c r="BU297">
        <v>60</v>
      </c>
      <c r="BV297">
        <v>19432</v>
      </c>
      <c r="BW297">
        <v>421</v>
      </c>
      <c r="BX297">
        <v>7718</v>
      </c>
      <c r="BY297">
        <v>16</v>
      </c>
      <c r="BZ297">
        <v>2087</v>
      </c>
      <c r="CA297">
        <v>42</v>
      </c>
      <c r="CB297">
        <v>7965</v>
      </c>
      <c r="CC297">
        <v>18</v>
      </c>
      <c r="CD297">
        <v>1723</v>
      </c>
      <c r="CE297">
        <v>20</v>
      </c>
      <c r="CF297">
        <v>2172</v>
      </c>
      <c r="CG297">
        <v>54</v>
      </c>
      <c r="CH297">
        <v>4011</v>
      </c>
      <c r="CI297">
        <v>75</v>
      </c>
      <c r="CJ297">
        <v>6140</v>
      </c>
      <c r="CK297">
        <v>128</v>
      </c>
      <c r="CL297">
        <v>5386</v>
      </c>
      <c r="CM297">
        <v>144</v>
      </c>
      <c r="CN297">
        <v>7718</v>
      </c>
      <c r="CO297">
        <v>16</v>
      </c>
      <c r="CP297">
        <v>497</v>
      </c>
      <c r="CQ297">
        <v>36705</v>
      </c>
      <c r="CR297">
        <v>33801</v>
      </c>
      <c r="CS297">
        <v>8583</v>
      </c>
      <c r="CT297">
        <v>24305</v>
      </c>
      <c r="CU297">
        <v>11522</v>
      </c>
      <c r="CV297">
        <v>2668</v>
      </c>
      <c r="CW297">
        <v>2546</v>
      </c>
      <c r="CX297">
        <v>410</v>
      </c>
      <c r="CY297">
        <v>4635</v>
      </c>
      <c r="CZ297">
        <v>744</v>
      </c>
      <c r="DA297">
        <v>3436</v>
      </c>
      <c r="DB297">
        <v>1176</v>
      </c>
      <c r="DC297">
        <v>905</v>
      </c>
      <c r="DD297">
        <v>338</v>
      </c>
      <c r="DE297">
        <v>6</v>
      </c>
      <c r="DF297">
        <v>461</v>
      </c>
      <c r="DG297">
        <v>690</v>
      </c>
      <c r="DH297">
        <v>147</v>
      </c>
      <c r="DI297">
        <v>833</v>
      </c>
      <c r="DJ297">
        <v>276</v>
      </c>
      <c r="DK297">
        <v>621</v>
      </c>
      <c r="DL297">
        <v>1971</v>
      </c>
      <c r="DM297">
        <v>4956</v>
      </c>
      <c r="DN297">
        <v>3866</v>
      </c>
      <c r="DO297">
        <v>795</v>
      </c>
      <c r="DP297">
        <v>1074</v>
      </c>
      <c r="DQ297">
        <v>2658</v>
      </c>
      <c r="DR297">
        <v>314</v>
      </c>
      <c r="DS297">
        <v>131</v>
      </c>
      <c r="DT297">
        <v>317</v>
      </c>
      <c r="DU297">
        <v>13660</v>
      </c>
      <c r="DV297">
        <v>9497</v>
      </c>
      <c r="DW297">
        <v>4458</v>
      </c>
      <c r="DX297">
        <v>339</v>
      </c>
      <c r="DY297">
        <v>33</v>
      </c>
      <c r="DZ297">
        <v>1197</v>
      </c>
      <c r="EA297">
        <v>122</v>
      </c>
      <c r="EB297">
        <v>973</v>
      </c>
      <c r="EC297">
        <v>2627</v>
      </c>
      <c r="ED297">
        <v>319</v>
      </c>
      <c r="EE297">
        <v>1717</v>
      </c>
      <c r="EF297">
        <v>5062</v>
      </c>
      <c r="EI297">
        <v>30707</v>
      </c>
      <c r="EJ297">
        <v>6544</v>
      </c>
      <c r="EK297">
        <v>231</v>
      </c>
      <c r="EL297">
        <v>248</v>
      </c>
      <c r="EM297">
        <v>370</v>
      </c>
      <c r="EN297">
        <v>449</v>
      </c>
      <c r="EO297">
        <v>177</v>
      </c>
      <c r="EP297">
        <v>780</v>
      </c>
      <c r="EQ297">
        <v>13267</v>
      </c>
      <c r="ER297">
        <v>13660</v>
      </c>
      <c r="ES297">
        <v>612</v>
      </c>
      <c r="ET297">
        <v>3779</v>
      </c>
      <c r="EU297">
        <v>6455</v>
      </c>
      <c r="EV297">
        <v>2324</v>
      </c>
      <c r="EW297">
        <v>9269</v>
      </c>
      <c r="EX297">
        <v>13660</v>
      </c>
    </row>
    <row r="298" spans="1:154" x14ac:dyDescent="0.2">
      <c r="A298">
        <v>20832</v>
      </c>
      <c r="B298" t="s">
        <v>589</v>
      </c>
      <c r="C298" t="s">
        <v>624</v>
      </c>
      <c r="D298" t="s">
        <v>352</v>
      </c>
      <c r="H298">
        <v>25466</v>
      </c>
      <c r="I298">
        <v>584</v>
      </c>
      <c r="J298">
        <v>1792</v>
      </c>
      <c r="K298">
        <v>166</v>
      </c>
      <c r="L298">
        <v>1103</v>
      </c>
      <c r="M298">
        <v>135</v>
      </c>
      <c r="N298">
        <v>4917</v>
      </c>
      <c r="O298">
        <v>218</v>
      </c>
      <c r="P298">
        <v>18721</v>
      </c>
      <c r="Q298">
        <v>198</v>
      </c>
      <c r="R298">
        <v>14856</v>
      </c>
      <c r="S298">
        <v>178</v>
      </c>
      <c r="T298">
        <v>3252</v>
      </c>
      <c r="U298">
        <v>105</v>
      </c>
      <c r="V298">
        <v>66</v>
      </c>
      <c r="W298">
        <v>14</v>
      </c>
      <c r="X298">
        <v>3001</v>
      </c>
      <c r="Y298">
        <v>83</v>
      </c>
      <c r="Z298">
        <v>939</v>
      </c>
      <c r="AA298">
        <v>52</v>
      </c>
      <c r="AB298">
        <v>3352</v>
      </c>
      <c r="AC298">
        <v>152</v>
      </c>
      <c r="AD298">
        <v>3097</v>
      </c>
      <c r="AE298">
        <v>194</v>
      </c>
      <c r="AF298">
        <v>14369</v>
      </c>
      <c r="AG298">
        <v>157</v>
      </c>
      <c r="AH298">
        <v>20041</v>
      </c>
      <c r="AI298">
        <v>256</v>
      </c>
      <c r="AJ298">
        <v>5425</v>
      </c>
      <c r="AK298">
        <v>328</v>
      </c>
      <c r="AL298">
        <v>3796</v>
      </c>
      <c r="AM298">
        <v>97</v>
      </c>
      <c r="AN298">
        <v>1629</v>
      </c>
      <c r="AO298">
        <v>231</v>
      </c>
      <c r="AP298">
        <v>12561</v>
      </c>
      <c r="AQ298">
        <v>232</v>
      </c>
      <c r="AR298">
        <v>12905</v>
      </c>
      <c r="AS298">
        <v>352</v>
      </c>
      <c r="AT298">
        <v>2657</v>
      </c>
      <c r="AU298">
        <v>31</v>
      </c>
      <c r="AV298">
        <v>22809</v>
      </c>
      <c r="AW298">
        <v>553</v>
      </c>
      <c r="AX298">
        <v>648</v>
      </c>
      <c r="AY298">
        <v>68</v>
      </c>
      <c r="AZ298">
        <v>2080</v>
      </c>
      <c r="BA298">
        <v>119</v>
      </c>
      <c r="BB298">
        <v>3293</v>
      </c>
      <c r="BC298">
        <v>100</v>
      </c>
      <c r="BD298">
        <v>10464</v>
      </c>
      <c r="BE298">
        <v>189</v>
      </c>
      <c r="BF298">
        <v>2028</v>
      </c>
      <c r="BG298">
        <v>228</v>
      </c>
      <c r="BH298">
        <v>12484</v>
      </c>
      <c r="BI298">
        <v>297</v>
      </c>
      <c r="BJ298">
        <v>12129</v>
      </c>
      <c r="BK298">
        <v>275</v>
      </c>
      <c r="BL298">
        <v>355</v>
      </c>
      <c r="BM298">
        <v>22</v>
      </c>
      <c r="BN298">
        <v>9236</v>
      </c>
      <c r="BO298">
        <v>157</v>
      </c>
      <c r="BP298">
        <v>3416</v>
      </c>
      <c r="BQ298">
        <v>195</v>
      </c>
      <c r="BR298">
        <v>1860</v>
      </c>
      <c r="BS298">
        <v>173</v>
      </c>
      <c r="BT298">
        <v>7068</v>
      </c>
      <c r="BU298">
        <v>38</v>
      </c>
      <c r="BV298">
        <v>14512</v>
      </c>
      <c r="BW298">
        <v>525</v>
      </c>
      <c r="BX298">
        <v>3886</v>
      </c>
      <c r="BY298">
        <v>21</v>
      </c>
      <c r="BZ298">
        <v>1695</v>
      </c>
      <c r="CA298">
        <v>0</v>
      </c>
      <c r="CB298">
        <v>5373</v>
      </c>
      <c r="CC298">
        <v>38</v>
      </c>
      <c r="CD298">
        <v>1913</v>
      </c>
      <c r="CE298">
        <v>70</v>
      </c>
      <c r="CF298">
        <v>1698</v>
      </c>
      <c r="CG298">
        <v>69</v>
      </c>
      <c r="CH298">
        <v>3799</v>
      </c>
      <c r="CI298">
        <v>123</v>
      </c>
      <c r="CJ298">
        <v>3634</v>
      </c>
      <c r="CK298">
        <v>197</v>
      </c>
      <c r="CL298">
        <v>3468</v>
      </c>
      <c r="CM298">
        <v>66</v>
      </c>
      <c r="CN298">
        <v>3886</v>
      </c>
      <c r="CO298">
        <v>21</v>
      </c>
      <c r="CP298">
        <v>584</v>
      </c>
      <c r="CQ298">
        <v>24882</v>
      </c>
      <c r="CR298">
        <v>22214</v>
      </c>
      <c r="CS298">
        <v>6426</v>
      </c>
      <c r="CT298">
        <v>17340</v>
      </c>
      <c r="CU298">
        <v>6820</v>
      </c>
      <c r="CV298">
        <v>1901</v>
      </c>
      <c r="CW298">
        <v>1841</v>
      </c>
      <c r="CX298">
        <v>467</v>
      </c>
      <c r="CY298">
        <v>1775</v>
      </c>
      <c r="CZ298">
        <v>494</v>
      </c>
      <c r="DA298">
        <v>1723</v>
      </c>
      <c r="DB298">
        <v>679</v>
      </c>
      <c r="DC298">
        <v>1481</v>
      </c>
      <c r="DD298">
        <v>261</v>
      </c>
      <c r="DE298">
        <v>0</v>
      </c>
      <c r="DF298">
        <v>632</v>
      </c>
      <c r="DG298">
        <v>464</v>
      </c>
      <c r="DH298">
        <v>98</v>
      </c>
      <c r="DI298">
        <v>788</v>
      </c>
      <c r="DJ298">
        <v>228</v>
      </c>
      <c r="DK298">
        <v>219</v>
      </c>
      <c r="DL298">
        <v>1145</v>
      </c>
      <c r="DM298">
        <v>3225</v>
      </c>
      <c r="DN298">
        <v>2967</v>
      </c>
      <c r="DO298">
        <v>1084</v>
      </c>
      <c r="DP298">
        <v>762</v>
      </c>
      <c r="DQ298">
        <v>1718</v>
      </c>
      <c r="DR298">
        <v>248</v>
      </c>
      <c r="DS298">
        <v>166</v>
      </c>
      <c r="DT298">
        <v>304</v>
      </c>
      <c r="DU298">
        <v>8411</v>
      </c>
      <c r="DV298">
        <v>5780</v>
      </c>
      <c r="DW298">
        <v>2819</v>
      </c>
      <c r="DX298">
        <v>290</v>
      </c>
      <c r="DY298">
        <v>37</v>
      </c>
      <c r="DZ298">
        <v>510</v>
      </c>
      <c r="EA298">
        <v>128</v>
      </c>
      <c r="EB298">
        <v>297</v>
      </c>
      <c r="EC298">
        <v>1831</v>
      </c>
      <c r="ED298">
        <v>397</v>
      </c>
      <c r="EE298">
        <v>921</v>
      </c>
      <c r="EF298">
        <v>3504</v>
      </c>
      <c r="EI298">
        <v>21913</v>
      </c>
      <c r="EJ298">
        <v>3382</v>
      </c>
      <c r="EK298">
        <v>168</v>
      </c>
      <c r="EL298">
        <v>65</v>
      </c>
      <c r="EM298">
        <v>273</v>
      </c>
      <c r="EN298">
        <v>46</v>
      </c>
      <c r="EO298">
        <v>38</v>
      </c>
      <c r="EP298">
        <v>454</v>
      </c>
      <c r="EQ298">
        <v>8265</v>
      </c>
      <c r="ER298">
        <v>8411</v>
      </c>
      <c r="ES298">
        <v>153</v>
      </c>
      <c r="ET298">
        <v>1784</v>
      </c>
      <c r="EU298">
        <v>4502</v>
      </c>
      <c r="EV298">
        <v>1121</v>
      </c>
      <c r="EW298">
        <v>6474</v>
      </c>
      <c r="EX298">
        <v>8411</v>
      </c>
    </row>
    <row r="299" spans="1:154" x14ac:dyDescent="0.2">
      <c r="A299">
        <v>20850</v>
      </c>
      <c r="B299" t="s">
        <v>589</v>
      </c>
      <c r="C299" t="s">
        <v>625</v>
      </c>
      <c r="D299" t="s">
        <v>352</v>
      </c>
      <c r="H299">
        <v>49225</v>
      </c>
      <c r="I299">
        <v>2294</v>
      </c>
      <c r="J299">
        <v>5501</v>
      </c>
      <c r="K299">
        <v>621</v>
      </c>
      <c r="L299">
        <v>3398</v>
      </c>
      <c r="M299">
        <v>346</v>
      </c>
      <c r="N299">
        <v>10950</v>
      </c>
      <c r="O299">
        <v>897</v>
      </c>
      <c r="P299">
        <v>32611</v>
      </c>
      <c r="Q299">
        <v>711</v>
      </c>
      <c r="R299">
        <v>21517</v>
      </c>
      <c r="S299">
        <v>459</v>
      </c>
      <c r="T299">
        <v>5689</v>
      </c>
      <c r="U299">
        <v>304</v>
      </c>
      <c r="V299">
        <v>67</v>
      </c>
      <c r="W299">
        <v>0</v>
      </c>
      <c r="X299">
        <v>14122</v>
      </c>
      <c r="Y299">
        <v>708</v>
      </c>
      <c r="Z299">
        <v>2749</v>
      </c>
      <c r="AA299">
        <v>403</v>
      </c>
      <c r="AB299">
        <v>5071</v>
      </c>
      <c r="AC299">
        <v>420</v>
      </c>
      <c r="AD299">
        <v>6248</v>
      </c>
      <c r="AE299">
        <v>596</v>
      </c>
      <c r="AF299">
        <v>20314</v>
      </c>
      <c r="AG299">
        <v>428</v>
      </c>
      <c r="AH299">
        <v>31150</v>
      </c>
      <c r="AI299">
        <v>878</v>
      </c>
      <c r="AJ299">
        <v>18075</v>
      </c>
      <c r="AK299">
        <v>1416</v>
      </c>
      <c r="AL299">
        <v>11241</v>
      </c>
      <c r="AM299">
        <v>298</v>
      </c>
      <c r="AN299">
        <v>6834</v>
      </c>
      <c r="AO299">
        <v>1118</v>
      </c>
      <c r="AP299">
        <v>22552</v>
      </c>
      <c r="AQ299">
        <v>991</v>
      </c>
      <c r="AR299">
        <v>26673</v>
      </c>
      <c r="AS299">
        <v>1303</v>
      </c>
      <c r="AT299">
        <v>5753</v>
      </c>
      <c r="AU299">
        <v>249</v>
      </c>
      <c r="AV299">
        <v>43472</v>
      </c>
      <c r="AW299">
        <v>2045</v>
      </c>
      <c r="AX299">
        <v>1937</v>
      </c>
      <c r="AY299">
        <v>225</v>
      </c>
      <c r="AZ299">
        <v>2930</v>
      </c>
      <c r="BA299">
        <v>190</v>
      </c>
      <c r="BB299">
        <v>6376</v>
      </c>
      <c r="BC299">
        <v>294</v>
      </c>
      <c r="BD299">
        <v>24318</v>
      </c>
      <c r="BE299">
        <v>1026</v>
      </c>
      <c r="BF299">
        <v>4698</v>
      </c>
      <c r="BG299">
        <v>375</v>
      </c>
      <c r="BH299">
        <v>25041</v>
      </c>
      <c r="BI299">
        <v>1422</v>
      </c>
      <c r="BJ299">
        <v>23891</v>
      </c>
      <c r="BK299">
        <v>1120</v>
      </c>
      <c r="BL299">
        <v>1150</v>
      </c>
      <c r="BM299">
        <v>302</v>
      </c>
      <c r="BN299">
        <v>18842</v>
      </c>
      <c r="BO299">
        <v>703</v>
      </c>
      <c r="BP299">
        <v>6645</v>
      </c>
      <c r="BQ299">
        <v>693</v>
      </c>
      <c r="BR299">
        <v>4252</v>
      </c>
      <c r="BS299">
        <v>401</v>
      </c>
      <c r="BT299">
        <v>9756</v>
      </c>
      <c r="BU299">
        <v>296</v>
      </c>
      <c r="BV299">
        <v>29739</v>
      </c>
      <c r="BW299">
        <v>1797</v>
      </c>
      <c r="BX299">
        <v>9730</v>
      </c>
      <c r="BY299">
        <v>201</v>
      </c>
      <c r="BZ299">
        <v>3155</v>
      </c>
      <c r="CA299">
        <v>117</v>
      </c>
      <c r="CB299">
        <v>6601</v>
      </c>
      <c r="CC299">
        <v>179</v>
      </c>
      <c r="CD299">
        <v>3908</v>
      </c>
      <c r="CE299">
        <v>263</v>
      </c>
      <c r="CF299">
        <v>6700</v>
      </c>
      <c r="CG299">
        <v>778</v>
      </c>
      <c r="CH299">
        <v>6527</v>
      </c>
      <c r="CI299">
        <v>387</v>
      </c>
      <c r="CJ299">
        <v>6506</v>
      </c>
      <c r="CK299">
        <v>212</v>
      </c>
      <c r="CL299">
        <v>6098</v>
      </c>
      <c r="CM299">
        <v>157</v>
      </c>
      <c r="CN299">
        <v>9730</v>
      </c>
      <c r="CO299">
        <v>201</v>
      </c>
      <c r="CP299">
        <v>2294</v>
      </c>
      <c r="CQ299">
        <v>46931</v>
      </c>
      <c r="CR299">
        <v>39194</v>
      </c>
      <c r="CS299">
        <v>14502</v>
      </c>
      <c r="CT299">
        <v>27391</v>
      </c>
      <c r="CU299">
        <v>20303</v>
      </c>
      <c r="CV299">
        <v>8141</v>
      </c>
      <c r="CW299">
        <v>3845</v>
      </c>
      <c r="CX299">
        <v>1484</v>
      </c>
      <c r="CY299">
        <v>5614</v>
      </c>
      <c r="CZ299">
        <v>1654</v>
      </c>
      <c r="DA299">
        <v>9199</v>
      </c>
      <c r="DB299">
        <v>4355</v>
      </c>
      <c r="DC299">
        <v>1645</v>
      </c>
      <c r="DD299">
        <v>648</v>
      </c>
      <c r="DE299">
        <v>59</v>
      </c>
      <c r="DF299">
        <v>1287</v>
      </c>
      <c r="DG299">
        <v>989</v>
      </c>
      <c r="DH299">
        <v>269</v>
      </c>
      <c r="DI299">
        <v>1808</v>
      </c>
      <c r="DJ299">
        <v>680</v>
      </c>
      <c r="DK299">
        <v>746</v>
      </c>
      <c r="DL299">
        <v>1731</v>
      </c>
      <c r="DM299">
        <v>6227</v>
      </c>
      <c r="DN299">
        <v>5965</v>
      </c>
      <c r="DO299">
        <v>1728</v>
      </c>
      <c r="DP299">
        <v>1384</v>
      </c>
      <c r="DQ299">
        <v>3713</v>
      </c>
      <c r="DR299">
        <v>651</v>
      </c>
      <c r="DS299">
        <v>652</v>
      </c>
      <c r="DT299">
        <v>1483</v>
      </c>
      <c r="DU299">
        <v>21159</v>
      </c>
      <c r="DV299">
        <v>10019</v>
      </c>
      <c r="DW299">
        <v>4135</v>
      </c>
      <c r="DX299">
        <v>1177</v>
      </c>
      <c r="DY299">
        <v>94</v>
      </c>
      <c r="DZ299">
        <v>3368</v>
      </c>
      <c r="EA299">
        <v>182</v>
      </c>
      <c r="EB299">
        <v>2512</v>
      </c>
      <c r="EC299">
        <v>6595</v>
      </c>
      <c r="ED299">
        <v>735</v>
      </c>
      <c r="EE299">
        <v>4289</v>
      </c>
      <c r="EF299">
        <v>5468</v>
      </c>
      <c r="EI299">
        <v>27795</v>
      </c>
      <c r="EJ299">
        <v>21444</v>
      </c>
      <c r="EK299">
        <v>713</v>
      </c>
      <c r="EL299">
        <v>1238</v>
      </c>
      <c r="EM299">
        <v>1683</v>
      </c>
      <c r="EN299">
        <v>1362</v>
      </c>
      <c r="EO299">
        <v>994</v>
      </c>
      <c r="EP299">
        <v>4100</v>
      </c>
      <c r="EQ299">
        <v>20274</v>
      </c>
      <c r="ER299">
        <v>21159</v>
      </c>
      <c r="ES299">
        <v>2025</v>
      </c>
      <c r="ET299">
        <v>9373</v>
      </c>
      <c r="EU299">
        <v>7677</v>
      </c>
      <c r="EV299">
        <v>1727</v>
      </c>
      <c r="EW299">
        <v>9761</v>
      </c>
      <c r="EX299">
        <v>21159</v>
      </c>
    </row>
    <row r="300" spans="1:154" x14ac:dyDescent="0.2">
      <c r="A300">
        <v>20851</v>
      </c>
      <c r="B300" t="s">
        <v>589</v>
      </c>
      <c r="C300" t="s">
        <v>625</v>
      </c>
      <c r="D300" t="s">
        <v>352</v>
      </c>
      <c r="H300">
        <v>14889</v>
      </c>
      <c r="I300">
        <v>1483</v>
      </c>
      <c r="J300">
        <v>1813</v>
      </c>
      <c r="K300">
        <v>388</v>
      </c>
      <c r="L300">
        <v>1362</v>
      </c>
      <c r="M300">
        <v>301</v>
      </c>
      <c r="N300">
        <v>5270</v>
      </c>
      <c r="O300">
        <v>1008</v>
      </c>
      <c r="P300">
        <v>7806</v>
      </c>
      <c r="Q300">
        <v>87</v>
      </c>
      <c r="R300">
        <v>4559</v>
      </c>
      <c r="S300">
        <v>60</v>
      </c>
      <c r="T300">
        <v>1671</v>
      </c>
      <c r="U300">
        <v>16</v>
      </c>
      <c r="V300">
        <v>198</v>
      </c>
      <c r="W300">
        <v>19</v>
      </c>
      <c r="X300">
        <v>1932</v>
      </c>
      <c r="Y300">
        <v>106</v>
      </c>
      <c r="Z300">
        <v>3508</v>
      </c>
      <c r="AA300">
        <v>814</v>
      </c>
      <c r="AB300">
        <v>3021</v>
      </c>
      <c r="AC300">
        <v>468</v>
      </c>
      <c r="AD300">
        <v>6591</v>
      </c>
      <c r="AE300">
        <v>1286</v>
      </c>
      <c r="AF300">
        <v>4234</v>
      </c>
      <c r="AG300">
        <v>54</v>
      </c>
      <c r="AH300">
        <v>9140</v>
      </c>
      <c r="AI300">
        <v>216</v>
      </c>
      <c r="AJ300">
        <v>5749</v>
      </c>
      <c r="AK300">
        <v>1267</v>
      </c>
      <c r="AL300">
        <v>3462</v>
      </c>
      <c r="AM300">
        <v>409</v>
      </c>
      <c r="AN300">
        <v>2287</v>
      </c>
      <c r="AO300">
        <v>858</v>
      </c>
      <c r="AP300">
        <v>7491</v>
      </c>
      <c r="AQ300">
        <v>965</v>
      </c>
      <c r="AR300">
        <v>7398</v>
      </c>
      <c r="AS300">
        <v>518</v>
      </c>
      <c r="AT300">
        <v>1183</v>
      </c>
      <c r="AU300">
        <v>52</v>
      </c>
      <c r="AV300">
        <v>13706</v>
      </c>
      <c r="AW300">
        <v>1431</v>
      </c>
      <c r="AX300">
        <v>1651</v>
      </c>
      <c r="AY300">
        <v>520</v>
      </c>
      <c r="AZ300">
        <v>2100</v>
      </c>
      <c r="BA300">
        <v>258</v>
      </c>
      <c r="BB300">
        <v>1814</v>
      </c>
      <c r="BC300">
        <v>150</v>
      </c>
      <c r="BD300">
        <v>4803</v>
      </c>
      <c r="BE300">
        <v>162</v>
      </c>
      <c r="BF300">
        <v>1290</v>
      </c>
      <c r="BG300">
        <v>172</v>
      </c>
      <c r="BH300">
        <v>8577</v>
      </c>
      <c r="BI300">
        <v>1170</v>
      </c>
      <c r="BJ300">
        <v>8334</v>
      </c>
      <c r="BK300">
        <v>1135</v>
      </c>
      <c r="BL300">
        <v>243</v>
      </c>
      <c r="BM300">
        <v>35</v>
      </c>
      <c r="BN300">
        <v>6511</v>
      </c>
      <c r="BO300">
        <v>755</v>
      </c>
      <c r="BP300">
        <v>2188</v>
      </c>
      <c r="BQ300">
        <v>450</v>
      </c>
      <c r="BR300">
        <v>1168</v>
      </c>
      <c r="BS300">
        <v>137</v>
      </c>
      <c r="BT300">
        <v>3066</v>
      </c>
      <c r="BU300">
        <v>78</v>
      </c>
      <c r="BV300">
        <v>9867</v>
      </c>
      <c r="BW300">
        <v>1342</v>
      </c>
      <c r="BX300">
        <v>1956</v>
      </c>
      <c r="BY300">
        <v>63</v>
      </c>
      <c r="BZ300">
        <v>1033</v>
      </c>
      <c r="CA300">
        <v>0</v>
      </c>
      <c r="CB300">
        <v>2033</v>
      </c>
      <c r="CC300">
        <v>78</v>
      </c>
      <c r="CD300">
        <v>1455</v>
      </c>
      <c r="CE300">
        <v>315</v>
      </c>
      <c r="CF300">
        <v>2222</v>
      </c>
      <c r="CG300">
        <v>341</v>
      </c>
      <c r="CH300">
        <v>1890</v>
      </c>
      <c r="CI300">
        <v>103</v>
      </c>
      <c r="CJ300">
        <v>2332</v>
      </c>
      <c r="CK300">
        <v>471</v>
      </c>
      <c r="CL300">
        <v>1968</v>
      </c>
      <c r="CM300">
        <v>112</v>
      </c>
      <c r="CN300">
        <v>1956</v>
      </c>
      <c r="CO300">
        <v>63</v>
      </c>
      <c r="CP300">
        <v>1483</v>
      </c>
      <c r="CQ300">
        <v>13406</v>
      </c>
      <c r="CR300">
        <v>11138</v>
      </c>
      <c r="CS300">
        <v>3956</v>
      </c>
      <c r="CT300">
        <v>6066</v>
      </c>
      <c r="CU300">
        <v>8015</v>
      </c>
      <c r="CV300">
        <v>3553</v>
      </c>
      <c r="CW300">
        <v>5561</v>
      </c>
      <c r="CX300">
        <v>2719</v>
      </c>
      <c r="CY300">
        <v>997</v>
      </c>
      <c r="CZ300">
        <v>297</v>
      </c>
      <c r="DA300">
        <v>1045</v>
      </c>
      <c r="DB300">
        <v>447</v>
      </c>
      <c r="DC300">
        <v>412</v>
      </c>
      <c r="DD300">
        <v>90</v>
      </c>
      <c r="DE300">
        <v>0</v>
      </c>
      <c r="DF300">
        <v>941</v>
      </c>
      <c r="DG300">
        <v>218</v>
      </c>
      <c r="DH300">
        <v>227</v>
      </c>
      <c r="DI300">
        <v>820</v>
      </c>
      <c r="DJ300">
        <v>294</v>
      </c>
      <c r="DK300">
        <v>142</v>
      </c>
      <c r="DL300">
        <v>261</v>
      </c>
      <c r="DM300">
        <v>2166</v>
      </c>
      <c r="DN300">
        <v>1643</v>
      </c>
      <c r="DO300">
        <v>1066</v>
      </c>
      <c r="DP300">
        <v>481</v>
      </c>
      <c r="DQ300">
        <v>710</v>
      </c>
      <c r="DR300">
        <v>145</v>
      </c>
      <c r="DS300">
        <v>93</v>
      </c>
      <c r="DT300">
        <v>603</v>
      </c>
      <c r="DU300">
        <v>5155</v>
      </c>
      <c r="DV300">
        <v>2466</v>
      </c>
      <c r="DW300">
        <v>1051</v>
      </c>
      <c r="DX300">
        <v>336</v>
      </c>
      <c r="DY300">
        <v>137</v>
      </c>
      <c r="DZ300">
        <v>1011</v>
      </c>
      <c r="EA300">
        <v>108</v>
      </c>
      <c r="EB300">
        <v>607</v>
      </c>
      <c r="EC300">
        <v>1342</v>
      </c>
      <c r="ED300">
        <v>337</v>
      </c>
      <c r="EE300">
        <v>337</v>
      </c>
      <c r="EF300">
        <v>1689</v>
      </c>
      <c r="EI300">
        <v>8076</v>
      </c>
      <c r="EJ300">
        <v>6842</v>
      </c>
      <c r="EK300">
        <v>245</v>
      </c>
      <c r="EL300">
        <v>275</v>
      </c>
      <c r="EM300">
        <v>228</v>
      </c>
      <c r="EN300">
        <v>300</v>
      </c>
      <c r="EO300">
        <v>143</v>
      </c>
      <c r="EP300">
        <v>939</v>
      </c>
      <c r="EQ300">
        <v>4782</v>
      </c>
      <c r="ER300">
        <v>5155</v>
      </c>
      <c r="ES300">
        <v>384</v>
      </c>
      <c r="ET300">
        <v>1801</v>
      </c>
      <c r="EU300">
        <v>1557</v>
      </c>
      <c r="EV300">
        <v>961</v>
      </c>
      <c r="EW300">
        <v>2970</v>
      </c>
      <c r="EX300">
        <v>5155</v>
      </c>
    </row>
    <row r="301" spans="1:154" x14ac:dyDescent="0.2">
      <c r="A301">
        <v>20852</v>
      </c>
      <c r="B301" t="s">
        <v>589</v>
      </c>
      <c r="C301" t="s">
        <v>625</v>
      </c>
      <c r="D301" t="s">
        <v>352</v>
      </c>
      <c r="H301">
        <v>47160</v>
      </c>
      <c r="I301">
        <v>2090</v>
      </c>
      <c r="J301">
        <v>5112</v>
      </c>
      <c r="K301">
        <v>638</v>
      </c>
      <c r="L301">
        <v>3214</v>
      </c>
      <c r="M301">
        <v>425</v>
      </c>
      <c r="N301">
        <v>11313</v>
      </c>
      <c r="O301">
        <v>900</v>
      </c>
      <c r="P301">
        <v>30698</v>
      </c>
      <c r="Q301">
        <v>552</v>
      </c>
      <c r="R301">
        <v>25585</v>
      </c>
      <c r="S301">
        <v>637</v>
      </c>
      <c r="T301">
        <v>4124</v>
      </c>
      <c r="U301">
        <v>323</v>
      </c>
      <c r="V301">
        <v>83</v>
      </c>
      <c r="W301">
        <v>36</v>
      </c>
      <c r="X301">
        <v>8967</v>
      </c>
      <c r="Y301">
        <v>445</v>
      </c>
      <c r="Z301">
        <v>2599</v>
      </c>
      <c r="AA301">
        <v>465</v>
      </c>
      <c r="AB301">
        <v>5781</v>
      </c>
      <c r="AC301">
        <v>183</v>
      </c>
      <c r="AD301">
        <v>7609</v>
      </c>
      <c r="AE301">
        <v>817</v>
      </c>
      <c r="AF301">
        <v>24323</v>
      </c>
      <c r="AG301">
        <v>464</v>
      </c>
      <c r="AH301">
        <v>29447</v>
      </c>
      <c r="AI301">
        <v>525</v>
      </c>
      <c r="AJ301">
        <v>17713</v>
      </c>
      <c r="AK301">
        <v>1565</v>
      </c>
      <c r="AL301">
        <v>7973</v>
      </c>
      <c r="AM301">
        <v>422</v>
      </c>
      <c r="AN301">
        <v>9740</v>
      </c>
      <c r="AO301">
        <v>1143</v>
      </c>
      <c r="AP301">
        <v>22930</v>
      </c>
      <c r="AQ301">
        <v>1085</v>
      </c>
      <c r="AR301">
        <v>24230</v>
      </c>
      <c r="AS301">
        <v>1005</v>
      </c>
      <c r="AT301">
        <v>4109</v>
      </c>
      <c r="AU301">
        <v>66</v>
      </c>
      <c r="AV301">
        <v>43051</v>
      </c>
      <c r="AW301">
        <v>2024</v>
      </c>
      <c r="AX301">
        <v>1910</v>
      </c>
      <c r="AY301">
        <v>287</v>
      </c>
      <c r="AZ301">
        <v>2360</v>
      </c>
      <c r="BA301">
        <v>356</v>
      </c>
      <c r="BB301">
        <v>4002</v>
      </c>
      <c r="BC301">
        <v>288</v>
      </c>
      <c r="BD301">
        <v>25288</v>
      </c>
      <c r="BE301">
        <v>885</v>
      </c>
      <c r="BF301">
        <v>4863</v>
      </c>
      <c r="BG301">
        <v>395</v>
      </c>
      <c r="BH301">
        <v>25051</v>
      </c>
      <c r="BI301">
        <v>1450</v>
      </c>
      <c r="BJ301">
        <v>24406</v>
      </c>
      <c r="BK301">
        <v>1309</v>
      </c>
      <c r="BL301">
        <v>645</v>
      </c>
      <c r="BM301">
        <v>141</v>
      </c>
      <c r="BN301">
        <v>19509</v>
      </c>
      <c r="BO301">
        <v>841</v>
      </c>
      <c r="BP301">
        <v>6263</v>
      </c>
      <c r="BQ301">
        <v>629</v>
      </c>
      <c r="BR301">
        <v>4142</v>
      </c>
      <c r="BS301">
        <v>375</v>
      </c>
      <c r="BT301">
        <v>9434</v>
      </c>
      <c r="BU301">
        <v>123</v>
      </c>
      <c r="BV301">
        <v>29914</v>
      </c>
      <c r="BW301">
        <v>1845</v>
      </c>
      <c r="BX301">
        <v>7812</v>
      </c>
      <c r="BY301">
        <v>122</v>
      </c>
      <c r="BZ301">
        <v>2465</v>
      </c>
      <c r="CA301">
        <v>20</v>
      </c>
      <c r="CB301">
        <v>6969</v>
      </c>
      <c r="CC301">
        <v>103</v>
      </c>
      <c r="CD301">
        <v>4166</v>
      </c>
      <c r="CE301">
        <v>151</v>
      </c>
      <c r="CF301">
        <v>7216</v>
      </c>
      <c r="CG301">
        <v>698</v>
      </c>
      <c r="CH301">
        <v>7068</v>
      </c>
      <c r="CI301">
        <v>329</v>
      </c>
      <c r="CJ301">
        <v>5977</v>
      </c>
      <c r="CK301">
        <v>358</v>
      </c>
      <c r="CL301">
        <v>5487</v>
      </c>
      <c r="CM301">
        <v>309</v>
      </c>
      <c r="CN301">
        <v>7812</v>
      </c>
      <c r="CO301">
        <v>122</v>
      </c>
      <c r="CP301">
        <v>2090</v>
      </c>
      <c r="CQ301">
        <v>45070</v>
      </c>
      <c r="CR301">
        <v>39397</v>
      </c>
      <c r="CS301">
        <v>11416</v>
      </c>
      <c r="CT301">
        <v>26465</v>
      </c>
      <c r="CU301">
        <v>19652</v>
      </c>
      <c r="CV301">
        <v>6657</v>
      </c>
      <c r="CW301">
        <v>5719</v>
      </c>
      <c r="CX301">
        <v>2159</v>
      </c>
      <c r="CY301">
        <v>5912</v>
      </c>
      <c r="CZ301">
        <v>1723</v>
      </c>
      <c r="DA301">
        <v>5760</v>
      </c>
      <c r="DB301">
        <v>2280</v>
      </c>
      <c r="DC301">
        <v>2261</v>
      </c>
      <c r="DD301">
        <v>495</v>
      </c>
      <c r="DE301">
        <v>58</v>
      </c>
      <c r="DF301">
        <v>955</v>
      </c>
      <c r="DG301">
        <v>673</v>
      </c>
      <c r="DH301">
        <v>160</v>
      </c>
      <c r="DI301">
        <v>988</v>
      </c>
      <c r="DJ301">
        <v>641</v>
      </c>
      <c r="DK301">
        <v>737</v>
      </c>
      <c r="DL301">
        <v>1919</v>
      </c>
      <c r="DM301">
        <v>8486</v>
      </c>
      <c r="DN301">
        <v>5306</v>
      </c>
      <c r="DO301">
        <v>1833</v>
      </c>
      <c r="DP301">
        <v>1849</v>
      </c>
      <c r="DQ301">
        <v>3085</v>
      </c>
      <c r="DR301">
        <v>494</v>
      </c>
      <c r="DS301">
        <v>318</v>
      </c>
      <c r="DT301">
        <v>1157</v>
      </c>
      <c r="DU301">
        <v>21743</v>
      </c>
      <c r="DV301">
        <v>8231</v>
      </c>
      <c r="DW301">
        <v>3542</v>
      </c>
      <c r="DX301">
        <v>1404</v>
      </c>
      <c r="DY301">
        <v>166</v>
      </c>
      <c r="DZ301">
        <v>4701</v>
      </c>
      <c r="EA301">
        <v>337</v>
      </c>
      <c r="EB301">
        <v>3611</v>
      </c>
      <c r="EC301">
        <v>7407</v>
      </c>
      <c r="ED301">
        <v>775</v>
      </c>
      <c r="EE301">
        <v>5239</v>
      </c>
      <c r="EF301">
        <v>5028</v>
      </c>
      <c r="EI301">
        <v>21966</v>
      </c>
      <c r="EJ301">
        <v>25484</v>
      </c>
      <c r="EK301">
        <v>1355</v>
      </c>
      <c r="EL301">
        <v>1815</v>
      </c>
      <c r="EM301">
        <v>2065</v>
      </c>
      <c r="EN301">
        <v>1333</v>
      </c>
      <c r="EO301">
        <v>1438</v>
      </c>
      <c r="EP301">
        <v>3844</v>
      </c>
      <c r="EQ301">
        <v>20780</v>
      </c>
      <c r="ER301">
        <v>21743</v>
      </c>
      <c r="ES301">
        <v>2577</v>
      </c>
      <c r="ET301">
        <v>10936</v>
      </c>
      <c r="EU301">
        <v>6132</v>
      </c>
      <c r="EV301">
        <v>1511</v>
      </c>
      <c r="EW301">
        <v>8230</v>
      </c>
      <c r="EX301">
        <v>21743</v>
      </c>
    </row>
    <row r="302" spans="1:154" x14ac:dyDescent="0.2">
      <c r="A302">
        <v>20853</v>
      </c>
      <c r="B302" t="s">
        <v>589</v>
      </c>
      <c r="C302" t="s">
        <v>625</v>
      </c>
      <c r="D302" t="s">
        <v>352</v>
      </c>
      <c r="H302">
        <v>31720</v>
      </c>
      <c r="I302">
        <v>2427</v>
      </c>
      <c r="J302">
        <v>2991</v>
      </c>
      <c r="K302">
        <v>532</v>
      </c>
      <c r="L302">
        <v>2282</v>
      </c>
      <c r="M302">
        <v>483</v>
      </c>
      <c r="N302">
        <v>8535</v>
      </c>
      <c r="O302">
        <v>1152</v>
      </c>
      <c r="P302">
        <v>20060</v>
      </c>
      <c r="Q302">
        <v>703</v>
      </c>
      <c r="R302">
        <v>15442</v>
      </c>
      <c r="S302">
        <v>769</v>
      </c>
      <c r="T302">
        <v>2943</v>
      </c>
      <c r="U302">
        <v>111</v>
      </c>
      <c r="V302">
        <v>151</v>
      </c>
      <c r="W302">
        <v>4</v>
      </c>
      <c r="X302">
        <v>3786</v>
      </c>
      <c r="Y302">
        <v>143</v>
      </c>
      <c r="Z302">
        <v>6175</v>
      </c>
      <c r="AA302">
        <v>1361</v>
      </c>
      <c r="AB302">
        <v>3223</v>
      </c>
      <c r="AC302">
        <v>39</v>
      </c>
      <c r="AD302">
        <v>9643</v>
      </c>
      <c r="AE302">
        <v>1644</v>
      </c>
      <c r="AF302">
        <v>13874</v>
      </c>
      <c r="AG302">
        <v>522</v>
      </c>
      <c r="AH302">
        <v>20240</v>
      </c>
      <c r="AI302">
        <v>650</v>
      </c>
      <c r="AJ302">
        <v>11480</v>
      </c>
      <c r="AK302">
        <v>1777</v>
      </c>
      <c r="AL302">
        <v>7218</v>
      </c>
      <c r="AM302">
        <v>254</v>
      </c>
      <c r="AN302">
        <v>4262</v>
      </c>
      <c r="AO302">
        <v>1523</v>
      </c>
      <c r="AP302">
        <v>15513</v>
      </c>
      <c r="AQ302">
        <v>1405</v>
      </c>
      <c r="AR302">
        <v>16207</v>
      </c>
      <c r="AS302">
        <v>1022</v>
      </c>
      <c r="AT302">
        <v>3473</v>
      </c>
      <c r="AU302">
        <v>335</v>
      </c>
      <c r="AV302">
        <v>28247</v>
      </c>
      <c r="AW302">
        <v>2092</v>
      </c>
      <c r="AX302">
        <v>2511</v>
      </c>
      <c r="AY302">
        <v>359</v>
      </c>
      <c r="AZ302">
        <v>3884</v>
      </c>
      <c r="BA302">
        <v>905</v>
      </c>
      <c r="BB302">
        <v>4343</v>
      </c>
      <c r="BC302">
        <v>463</v>
      </c>
      <c r="BD302">
        <v>10918</v>
      </c>
      <c r="BE302">
        <v>262</v>
      </c>
      <c r="BF302">
        <v>2484</v>
      </c>
      <c r="BG302">
        <v>305</v>
      </c>
      <c r="BH302">
        <v>15736</v>
      </c>
      <c r="BI302">
        <v>1915</v>
      </c>
      <c r="BJ302">
        <v>14996</v>
      </c>
      <c r="BK302">
        <v>1754</v>
      </c>
      <c r="BL302">
        <v>740</v>
      </c>
      <c r="BM302">
        <v>161</v>
      </c>
      <c r="BN302">
        <v>11555</v>
      </c>
      <c r="BO302">
        <v>1131</v>
      </c>
      <c r="BP302">
        <v>4259</v>
      </c>
      <c r="BQ302">
        <v>896</v>
      </c>
      <c r="BR302">
        <v>2406</v>
      </c>
      <c r="BS302">
        <v>193</v>
      </c>
      <c r="BT302">
        <v>7811</v>
      </c>
      <c r="BU302">
        <v>108</v>
      </c>
      <c r="BV302">
        <v>18220</v>
      </c>
      <c r="BW302">
        <v>2220</v>
      </c>
      <c r="BX302">
        <v>5689</v>
      </c>
      <c r="BY302">
        <v>99</v>
      </c>
      <c r="BZ302">
        <v>1835</v>
      </c>
      <c r="CA302">
        <v>29</v>
      </c>
      <c r="CB302">
        <v>5976</v>
      </c>
      <c r="CC302">
        <v>79</v>
      </c>
      <c r="CD302">
        <v>2253</v>
      </c>
      <c r="CE302">
        <v>330</v>
      </c>
      <c r="CF302">
        <v>3087</v>
      </c>
      <c r="CG302">
        <v>835</v>
      </c>
      <c r="CH302">
        <v>4205</v>
      </c>
      <c r="CI302">
        <v>248</v>
      </c>
      <c r="CJ302">
        <v>3847</v>
      </c>
      <c r="CK302">
        <v>557</v>
      </c>
      <c r="CL302">
        <v>4828</v>
      </c>
      <c r="CM302">
        <v>250</v>
      </c>
      <c r="CN302">
        <v>5689</v>
      </c>
      <c r="CO302">
        <v>99</v>
      </c>
      <c r="CP302">
        <v>2427</v>
      </c>
      <c r="CQ302">
        <v>29293</v>
      </c>
      <c r="CR302">
        <v>23910</v>
      </c>
      <c r="CS302">
        <v>9344</v>
      </c>
      <c r="CT302">
        <v>15484</v>
      </c>
      <c r="CU302">
        <v>14823</v>
      </c>
      <c r="CV302">
        <v>6485</v>
      </c>
      <c r="CW302">
        <v>8512</v>
      </c>
      <c r="CX302">
        <v>4047</v>
      </c>
      <c r="CY302">
        <v>1866</v>
      </c>
      <c r="CZ302">
        <v>610</v>
      </c>
      <c r="DA302">
        <v>2637</v>
      </c>
      <c r="DB302">
        <v>1188</v>
      </c>
      <c r="DC302">
        <v>1808</v>
      </c>
      <c r="DD302">
        <v>640</v>
      </c>
      <c r="DE302">
        <v>0</v>
      </c>
      <c r="DF302">
        <v>1164</v>
      </c>
      <c r="DG302">
        <v>325</v>
      </c>
      <c r="DH302">
        <v>173</v>
      </c>
      <c r="DI302">
        <v>1192</v>
      </c>
      <c r="DJ302">
        <v>599</v>
      </c>
      <c r="DK302">
        <v>179</v>
      </c>
      <c r="DL302">
        <v>1396</v>
      </c>
      <c r="DM302">
        <v>3373</v>
      </c>
      <c r="DN302">
        <v>3549</v>
      </c>
      <c r="DO302">
        <v>1712</v>
      </c>
      <c r="DP302">
        <v>898</v>
      </c>
      <c r="DQ302">
        <v>1938</v>
      </c>
      <c r="DR302">
        <v>499</v>
      </c>
      <c r="DS302">
        <v>126</v>
      </c>
      <c r="DT302">
        <v>815</v>
      </c>
      <c r="DU302">
        <v>9692</v>
      </c>
      <c r="DV302">
        <v>6161</v>
      </c>
      <c r="DW302">
        <v>2942</v>
      </c>
      <c r="DX302">
        <v>502</v>
      </c>
      <c r="DY302">
        <v>165</v>
      </c>
      <c r="DZ302">
        <v>990</v>
      </c>
      <c r="EA302">
        <v>49</v>
      </c>
      <c r="EB302">
        <v>604</v>
      </c>
      <c r="EC302">
        <v>2039</v>
      </c>
      <c r="ED302">
        <v>224</v>
      </c>
      <c r="EE302">
        <v>1000</v>
      </c>
      <c r="EF302">
        <v>3812</v>
      </c>
      <c r="EI302">
        <v>26431</v>
      </c>
      <c r="EJ302">
        <v>5193</v>
      </c>
      <c r="EK302">
        <v>174</v>
      </c>
      <c r="EL302">
        <v>228</v>
      </c>
      <c r="EM302">
        <v>78</v>
      </c>
      <c r="EN302">
        <v>257</v>
      </c>
      <c r="EO302">
        <v>102</v>
      </c>
      <c r="EP302">
        <v>404</v>
      </c>
      <c r="EQ302">
        <v>9445</v>
      </c>
      <c r="ER302">
        <v>9692</v>
      </c>
      <c r="ES302">
        <v>321</v>
      </c>
      <c r="ET302">
        <v>2162</v>
      </c>
      <c r="EU302">
        <v>4007</v>
      </c>
      <c r="EV302">
        <v>2057</v>
      </c>
      <c r="EW302">
        <v>7209</v>
      </c>
      <c r="EX302">
        <v>9692</v>
      </c>
    </row>
    <row r="303" spans="1:154" x14ac:dyDescent="0.2">
      <c r="A303">
        <v>20854</v>
      </c>
      <c r="B303" t="s">
        <v>589</v>
      </c>
      <c r="C303" t="s">
        <v>626</v>
      </c>
      <c r="D303" t="s">
        <v>352</v>
      </c>
      <c r="H303">
        <v>50036</v>
      </c>
      <c r="I303">
        <v>575</v>
      </c>
      <c r="J303">
        <v>1713</v>
      </c>
      <c r="K303">
        <v>118</v>
      </c>
      <c r="L303">
        <v>1299</v>
      </c>
      <c r="M303">
        <v>92</v>
      </c>
      <c r="N303">
        <v>4886</v>
      </c>
      <c r="O303">
        <v>110</v>
      </c>
      <c r="P303">
        <v>43396</v>
      </c>
      <c r="Q303">
        <v>347</v>
      </c>
      <c r="R303">
        <v>30434</v>
      </c>
      <c r="S303">
        <v>202</v>
      </c>
      <c r="T303">
        <v>1862</v>
      </c>
      <c r="U303">
        <v>119</v>
      </c>
      <c r="V303">
        <v>16</v>
      </c>
      <c r="W303">
        <v>0</v>
      </c>
      <c r="X303">
        <v>11209</v>
      </c>
      <c r="Y303">
        <v>103</v>
      </c>
      <c r="Z303">
        <v>1569</v>
      </c>
      <c r="AA303">
        <v>47</v>
      </c>
      <c r="AB303">
        <v>4946</v>
      </c>
      <c r="AC303">
        <v>104</v>
      </c>
      <c r="AD303">
        <v>4737</v>
      </c>
      <c r="AE303">
        <v>90</v>
      </c>
      <c r="AF303">
        <v>29163</v>
      </c>
      <c r="AG303">
        <v>159</v>
      </c>
      <c r="AH303">
        <v>35221</v>
      </c>
      <c r="AI303">
        <v>292</v>
      </c>
      <c r="AJ303">
        <v>14815</v>
      </c>
      <c r="AK303">
        <v>283</v>
      </c>
      <c r="AL303">
        <v>11046</v>
      </c>
      <c r="AM303">
        <v>103</v>
      </c>
      <c r="AN303">
        <v>3769</v>
      </c>
      <c r="AO303">
        <v>180</v>
      </c>
      <c r="AP303">
        <v>24919</v>
      </c>
      <c r="AQ303">
        <v>278</v>
      </c>
      <c r="AR303">
        <v>25117</v>
      </c>
      <c r="AS303">
        <v>297</v>
      </c>
      <c r="AT303">
        <v>4143</v>
      </c>
      <c r="AU303">
        <v>61</v>
      </c>
      <c r="AV303">
        <v>45893</v>
      </c>
      <c r="AW303">
        <v>514</v>
      </c>
      <c r="AX303">
        <v>932</v>
      </c>
      <c r="AY303">
        <v>59</v>
      </c>
      <c r="AZ303">
        <v>1094</v>
      </c>
      <c r="BA303">
        <v>124</v>
      </c>
      <c r="BB303">
        <v>2562</v>
      </c>
      <c r="BC303">
        <v>65</v>
      </c>
      <c r="BD303">
        <v>29593</v>
      </c>
      <c r="BE303">
        <v>194</v>
      </c>
      <c r="BF303">
        <v>4855</v>
      </c>
      <c r="BG303">
        <v>67</v>
      </c>
      <c r="BH303">
        <v>20426</v>
      </c>
      <c r="BI303">
        <v>340</v>
      </c>
      <c r="BJ303">
        <v>19741</v>
      </c>
      <c r="BK303">
        <v>297</v>
      </c>
      <c r="BL303">
        <v>685</v>
      </c>
      <c r="BM303">
        <v>43</v>
      </c>
      <c r="BN303">
        <v>15171</v>
      </c>
      <c r="BO303">
        <v>241</v>
      </c>
      <c r="BP303">
        <v>5851</v>
      </c>
      <c r="BQ303">
        <v>89</v>
      </c>
      <c r="BR303">
        <v>4259</v>
      </c>
      <c r="BS303">
        <v>77</v>
      </c>
      <c r="BT303">
        <v>13071</v>
      </c>
      <c r="BU303">
        <v>110</v>
      </c>
      <c r="BV303">
        <v>25281</v>
      </c>
      <c r="BW303">
        <v>407</v>
      </c>
      <c r="BX303">
        <v>11684</v>
      </c>
      <c r="BY303">
        <v>58</v>
      </c>
      <c r="BZ303">
        <v>2764</v>
      </c>
      <c r="CA303">
        <v>31</v>
      </c>
      <c r="CB303">
        <v>10307</v>
      </c>
      <c r="CC303">
        <v>79</v>
      </c>
      <c r="CD303">
        <v>2784</v>
      </c>
      <c r="CE303">
        <v>23</v>
      </c>
      <c r="CF303">
        <v>2025</v>
      </c>
      <c r="CG303">
        <v>36</v>
      </c>
      <c r="CH303">
        <v>5213</v>
      </c>
      <c r="CI303">
        <v>119</v>
      </c>
      <c r="CJ303">
        <v>7956</v>
      </c>
      <c r="CK303">
        <v>119</v>
      </c>
      <c r="CL303">
        <v>7303</v>
      </c>
      <c r="CM303">
        <v>110</v>
      </c>
      <c r="CN303">
        <v>11684</v>
      </c>
      <c r="CO303">
        <v>58</v>
      </c>
      <c r="CP303">
        <v>575</v>
      </c>
      <c r="CQ303">
        <v>49461</v>
      </c>
      <c r="CR303">
        <v>45290</v>
      </c>
      <c r="CS303">
        <v>12139</v>
      </c>
      <c r="CT303">
        <v>30279</v>
      </c>
      <c r="CU303">
        <v>17979</v>
      </c>
      <c r="CV303">
        <v>3819</v>
      </c>
      <c r="CW303">
        <v>3129</v>
      </c>
      <c r="CX303">
        <v>577</v>
      </c>
      <c r="CY303">
        <v>6380</v>
      </c>
      <c r="CZ303">
        <v>917</v>
      </c>
      <c r="DA303">
        <v>7302</v>
      </c>
      <c r="DB303">
        <v>2266</v>
      </c>
      <c r="DC303">
        <v>1168</v>
      </c>
      <c r="DD303">
        <v>59</v>
      </c>
      <c r="DE303">
        <v>46</v>
      </c>
      <c r="DF303">
        <v>569</v>
      </c>
      <c r="DG303">
        <v>773</v>
      </c>
      <c r="DH303">
        <v>321</v>
      </c>
      <c r="DI303">
        <v>969</v>
      </c>
      <c r="DJ303">
        <v>271</v>
      </c>
      <c r="DK303">
        <v>639</v>
      </c>
      <c r="DL303">
        <v>2667</v>
      </c>
      <c r="DM303">
        <v>6815</v>
      </c>
      <c r="DN303">
        <v>5672</v>
      </c>
      <c r="DO303">
        <v>996</v>
      </c>
      <c r="DP303">
        <v>921</v>
      </c>
      <c r="DQ303">
        <v>3502</v>
      </c>
      <c r="DR303">
        <v>318</v>
      </c>
      <c r="DS303">
        <v>114</v>
      </c>
      <c r="DT303">
        <v>230</v>
      </c>
      <c r="DU303">
        <v>16751</v>
      </c>
      <c r="DV303">
        <v>12827</v>
      </c>
      <c r="DW303">
        <v>5530</v>
      </c>
      <c r="DX303">
        <v>122</v>
      </c>
      <c r="DY303">
        <v>24</v>
      </c>
      <c r="DZ303">
        <v>1469</v>
      </c>
      <c r="EA303">
        <v>270</v>
      </c>
      <c r="EB303">
        <v>898</v>
      </c>
      <c r="EC303">
        <v>2333</v>
      </c>
      <c r="ED303">
        <v>430</v>
      </c>
      <c r="EE303">
        <v>1375</v>
      </c>
      <c r="EF303">
        <v>6482</v>
      </c>
      <c r="EI303">
        <v>45045</v>
      </c>
      <c r="EJ303">
        <v>4921</v>
      </c>
      <c r="EK303">
        <v>318</v>
      </c>
      <c r="EL303">
        <v>198</v>
      </c>
      <c r="EM303">
        <v>236</v>
      </c>
      <c r="EN303">
        <v>81</v>
      </c>
      <c r="EO303">
        <v>208</v>
      </c>
      <c r="EP303">
        <v>483</v>
      </c>
      <c r="EQ303">
        <v>16505</v>
      </c>
      <c r="ER303">
        <v>16751</v>
      </c>
      <c r="ES303">
        <v>306</v>
      </c>
      <c r="ET303">
        <v>3171</v>
      </c>
      <c r="EU303">
        <v>8849</v>
      </c>
      <c r="EV303">
        <v>3324</v>
      </c>
      <c r="EW303">
        <v>13274</v>
      </c>
      <c r="EX303">
        <v>16751</v>
      </c>
    </row>
    <row r="304" spans="1:154" x14ac:dyDescent="0.2">
      <c r="A304">
        <v>20855</v>
      </c>
      <c r="B304" t="s">
        <v>589</v>
      </c>
      <c r="C304" t="s">
        <v>627</v>
      </c>
      <c r="D304" t="s">
        <v>352</v>
      </c>
      <c r="H304">
        <v>17192</v>
      </c>
      <c r="I304">
        <v>546</v>
      </c>
      <c r="J304">
        <v>1124</v>
      </c>
      <c r="K304">
        <v>118</v>
      </c>
      <c r="L304">
        <v>899</v>
      </c>
      <c r="M304">
        <v>118</v>
      </c>
      <c r="N304">
        <v>3589</v>
      </c>
      <c r="O304">
        <v>155</v>
      </c>
      <c r="P304">
        <v>12384</v>
      </c>
      <c r="Q304">
        <v>273</v>
      </c>
      <c r="R304">
        <v>7809</v>
      </c>
      <c r="S304">
        <v>153</v>
      </c>
      <c r="T304">
        <v>2734</v>
      </c>
      <c r="U304">
        <v>24</v>
      </c>
      <c r="V304">
        <v>294</v>
      </c>
      <c r="W304">
        <v>0</v>
      </c>
      <c r="X304">
        <v>3568</v>
      </c>
      <c r="Y304">
        <v>264</v>
      </c>
      <c r="Z304">
        <v>717</v>
      </c>
      <c r="AA304">
        <v>20</v>
      </c>
      <c r="AB304">
        <v>2070</v>
      </c>
      <c r="AC304">
        <v>85</v>
      </c>
      <c r="AD304">
        <v>2018</v>
      </c>
      <c r="AE304">
        <v>81</v>
      </c>
      <c r="AF304">
        <v>7586</v>
      </c>
      <c r="AG304">
        <v>153</v>
      </c>
      <c r="AH304">
        <v>11734</v>
      </c>
      <c r="AI304">
        <v>201</v>
      </c>
      <c r="AJ304">
        <v>5458</v>
      </c>
      <c r="AK304">
        <v>345</v>
      </c>
      <c r="AL304">
        <v>3840</v>
      </c>
      <c r="AM304">
        <v>87</v>
      </c>
      <c r="AN304">
        <v>1618</v>
      </c>
      <c r="AO304">
        <v>258</v>
      </c>
      <c r="AP304">
        <v>8085</v>
      </c>
      <c r="AQ304">
        <v>282</v>
      </c>
      <c r="AR304">
        <v>9107</v>
      </c>
      <c r="AS304">
        <v>264</v>
      </c>
      <c r="AT304">
        <v>1718</v>
      </c>
      <c r="AU304">
        <v>49</v>
      </c>
      <c r="AV304">
        <v>15474</v>
      </c>
      <c r="AW304">
        <v>497</v>
      </c>
      <c r="AX304">
        <v>524</v>
      </c>
      <c r="AY304">
        <v>153</v>
      </c>
      <c r="AZ304">
        <v>1170</v>
      </c>
      <c r="BA304">
        <v>94</v>
      </c>
      <c r="BB304">
        <v>2412</v>
      </c>
      <c r="BC304">
        <v>119</v>
      </c>
      <c r="BD304">
        <v>8343</v>
      </c>
      <c r="BE304">
        <v>81</v>
      </c>
      <c r="BF304">
        <v>1267</v>
      </c>
      <c r="BG304">
        <v>178</v>
      </c>
      <c r="BH304">
        <v>8769</v>
      </c>
      <c r="BI304">
        <v>347</v>
      </c>
      <c r="BJ304">
        <v>8390</v>
      </c>
      <c r="BK304">
        <v>339</v>
      </c>
      <c r="BL304">
        <v>379</v>
      </c>
      <c r="BM304">
        <v>8</v>
      </c>
      <c r="BN304">
        <v>6562</v>
      </c>
      <c r="BO304">
        <v>267</v>
      </c>
      <c r="BP304">
        <v>2160</v>
      </c>
      <c r="BQ304">
        <v>81</v>
      </c>
      <c r="BR304">
        <v>1314</v>
      </c>
      <c r="BS304">
        <v>177</v>
      </c>
      <c r="BT304">
        <v>3804</v>
      </c>
      <c r="BU304">
        <v>21</v>
      </c>
      <c r="BV304">
        <v>10036</v>
      </c>
      <c r="BW304">
        <v>525</v>
      </c>
      <c r="BX304">
        <v>3352</v>
      </c>
      <c r="BY304">
        <v>0</v>
      </c>
      <c r="BZ304">
        <v>1401</v>
      </c>
      <c r="CA304">
        <v>21</v>
      </c>
      <c r="CB304">
        <v>2403</v>
      </c>
      <c r="CC304">
        <v>0</v>
      </c>
      <c r="CD304">
        <v>939</v>
      </c>
      <c r="CE304">
        <v>78</v>
      </c>
      <c r="CF304">
        <v>2058</v>
      </c>
      <c r="CG304">
        <v>75</v>
      </c>
      <c r="CH304">
        <v>2503</v>
      </c>
      <c r="CI304">
        <v>164</v>
      </c>
      <c r="CJ304">
        <v>1840</v>
      </c>
      <c r="CK304">
        <v>45</v>
      </c>
      <c r="CL304">
        <v>2696</v>
      </c>
      <c r="CM304">
        <v>163</v>
      </c>
      <c r="CN304">
        <v>3352</v>
      </c>
      <c r="CO304">
        <v>0</v>
      </c>
      <c r="CP304">
        <v>546</v>
      </c>
      <c r="CQ304">
        <v>16646</v>
      </c>
      <c r="CR304">
        <v>14512</v>
      </c>
      <c r="CS304">
        <v>4750</v>
      </c>
      <c r="CT304">
        <v>9967</v>
      </c>
      <c r="CU304">
        <v>6150</v>
      </c>
      <c r="CV304">
        <v>2278</v>
      </c>
      <c r="CW304">
        <v>1628</v>
      </c>
      <c r="CX304">
        <v>632</v>
      </c>
      <c r="CY304">
        <v>1287</v>
      </c>
      <c r="CZ304">
        <v>333</v>
      </c>
      <c r="DA304">
        <v>2220</v>
      </c>
      <c r="DB304">
        <v>831</v>
      </c>
      <c r="DC304">
        <v>1015</v>
      </c>
      <c r="DD304">
        <v>482</v>
      </c>
      <c r="DE304">
        <v>13</v>
      </c>
      <c r="DF304">
        <v>358</v>
      </c>
      <c r="DG304">
        <v>353</v>
      </c>
      <c r="DH304">
        <v>36</v>
      </c>
      <c r="DI304">
        <v>405</v>
      </c>
      <c r="DJ304">
        <v>304</v>
      </c>
      <c r="DK304">
        <v>314</v>
      </c>
      <c r="DL304">
        <v>580</v>
      </c>
      <c r="DM304">
        <v>2471</v>
      </c>
      <c r="DN304">
        <v>2195</v>
      </c>
      <c r="DO304">
        <v>422</v>
      </c>
      <c r="DP304">
        <v>681</v>
      </c>
      <c r="DQ304">
        <v>1343</v>
      </c>
      <c r="DR304">
        <v>191</v>
      </c>
      <c r="DS304">
        <v>188</v>
      </c>
      <c r="DT304">
        <v>356</v>
      </c>
      <c r="DU304">
        <v>6437</v>
      </c>
      <c r="DV304">
        <v>3830</v>
      </c>
      <c r="DW304">
        <v>1600</v>
      </c>
      <c r="DX304">
        <v>301</v>
      </c>
      <c r="DY304">
        <v>0</v>
      </c>
      <c r="DZ304">
        <v>862</v>
      </c>
      <c r="EA304">
        <v>167</v>
      </c>
      <c r="EB304">
        <v>495</v>
      </c>
      <c r="EC304">
        <v>1444</v>
      </c>
      <c r="ED304">
        <v>68</v>
      </c>
      <c r="EE304">
        <v>972</v>
      </c>
      <c r="EF304">
        <v>1970</v>
      </c>
      <c r="EI304">
        <v>13430</v>
      </c>
      <c r="EJ304">
        <v>3774</v>
      </c>
      <c r="EK304">
        <v>105</v>
      </c>
      <c r="EL304">
        <v>361</v>
      </c>
      <c r="EM304">
        <v>293</v>
      </c>
      <c r="EN304">
        <v>110</v>
      </c>
      <c r="EO304">
        <v>226</v>
      </c>
      <c r="EP304">
        <v>413</v>
      </c>
      <c r="EQ304">
        <v>6255</v>
      </c>
      <c r="ER304">
        <v>6437</v>
      </c>
      <c r="ES304">
        <v>420</v>
      </c>
      <c r="ET304">
        <v>1596</v>
      </c>
      <c r="EU304">
        <v>3149</v>
      </c>
      <c r="EV304">
        <v>1003</v>
      </c>
      <c r="EW304">
        <v>4421</v>
      </c>
      <c r="EX304">
        <v>6437</v>
      </c>
    </row>
    <row r="305" spans="1:154" x14ac:dyDescent="0.2">
      <c r="A305">
        <v>20866</v>
      </c>
      <c r="B305" t="s">
        <v>589</v>
      </c>
      <c r="C305" t="s">
        <v>628</v>
      </c>
      <c r="D305" t="s">
        <v>352</v>
      </c>
      <c r="H305">
        <v>15879</v>
      </c>
      <c r="I305">
        <v>889</v>
      </c>
      <c r="J305">
        <v>1300</v>
      </c>
      <c r="K305">
        <v>158</v>
      </c>
      <c r="L305">
        <v>890</v>
      </c>
      <c r="M305">
        <v>109</v>
      </c>
      <c r="N305">
        <v>4953</v>
      </c>
      <c r="O305">
        <v>467</v>
      </c>
      <c r="P305">
        <v>9535</v>
      </c>
      <c r="Q305">
        <v>264</v>
      </c>
      <c r="R305">
        <v>2861</v>
      </c>
      <c r="S305">
        <v>81</v>
      </c>
      <c r="T305">
        <v>7032</v>
      </c>
      <c r="U305">
        <v>489</v>
      </c>
      <c r="V305">
        <v>206</v>
      </c>
      <c r="W305">
        <v>0</v>
      </c>
      <c r="X305">
        <v>2858</v>
      </c>
      <c r="Y305">
        <v>68</v>
      </c>
      <c r="Z305">
        <v>1621</v>
      </c>
      <c r="AA305">
        <v>142</v>
      </c>
      <c r="AB305">
        <v>1301</v>
      </c>
      <c r="AC305">
        <v>109</v>
      </c>
      <c r="AD305">
        <v>2760</v>
      </c>
      <c r="AE305">
        <v>261</v>
      </c>
      <c r="AF305">
        <v>2372</v>
      </c>
      <c r="AG305">
        <v>81</v>
      </c>
      <c r="AH305">
        <v>9924</v>
      </c>
      <c r="AI305">
        <v>466</v>
      </c>
      <c r="AJ305">
        <v>5955</v>
      </c>
      <c r="AK305">
        <v>423</v>
      </c>
      <c r="AL305">
        <v>4479</v>
      </c>
      <c r="AM305">
        <v>141</v>
      </c>
      <c r="AN305">
        <v>1476</v>
      </c>
      <c r="AO305">
        <v>282</v>
      </c>
      <c r="AP305">
        <v>7871</v>
      </c>
      <c r="AQ305">
        <v>492</v>
      </c>
      <c r="AR305">
        <v>8008</v>
      </c>
      <c r="AS305">
        <v>397</v>
      </c>
      <c r="AT305">
        <v>1432</v>
      </c>
      <c r="AU305">
        <v>51</v>
      </c>
      <c r="AV305">
        <v>14447</v>
      </c>
      <c r="AW305">
        <v>838</v>
      </c>
      <c r="AX305">
        <v>1208</v>
      </c>
      <c r="AY305">
        <v>155</v>
      </c>
      <c r="AZ305">
        <v>2106</v>
      </c>
      <c r="BA305">
        <v>254</v>
      </c>
      <c r="BB305">
        <v>2737</v>
      </c>
      <c r="BC305">
        <v>113</v>
      </c>
      <c r="BD305">
        <v>4986</v>
      </c>
      <c r="BE305">
        <v>214</v>
      </c>
      <c r="BF305">
        <v>1193</v>
      </c>
      <c r="BG305">
        <v>131</v>
      </c>
      <c r="BH305">
        <v>8571</v>
      </c>
      <c r="BI305">
        <v>633</v>
      </c>
      <c r="BJ305">
        <v>8076</v>
      </c>
      <c r="BK305">
        <v>473</v>
      </c>
      <c r="BL305">
        <v>495</v>
      </c>
      <c r="BM305">
        <v>160</v>
      </c>
      <c r="BN305">
        <v>6531</v>
      </c>
      <c r="BO305">
        <v>395</v>
      </c>
      <c r="BP305">
        <v>2309</v>
      </c>
      <c r="BQ305">
        <v>250</v>
      </c>
      <c r="BR305">
        <v>924</v>
      </c>
      <c r="BS305">
        <v>119</v>
      </c>
      <c r="BT305">
        <v>3477</v>
      </c>
      <c r="BU305">
        <v>72</v>
      </c>
      <c r="BV305">
        <v>9764</v>
      </c>
      <c r="BW305">
        <v>764</v>
      </c>
      <c r="BX305">
        <v>2638</v>
      </c>
      <c r="BY305">
        <v>53</v>
      </c>
      <c r="BZ305">
        <v>816</v>
      </c>
      <c r="CA305">
        <v>0</v>
      </c>
      <c r="CB305">
        <v>2661</v>
      </c>
      <c r="CC305">
        <v>72</v>
      </c>
      <c r="CD305">
        <v>1365</v>
      </c>
      <c r="CE305">
        <v>81</v>
      </c>
      <c r="CF305">
        <v>1943</v>
      </c>
      <c r="CG305">
        <v>237</v>
      </c>
      <c r="CH305">
        <v>2579</v>
      </c>
      <c r="CI305">
        <v>174</v>
      </c>
      <c r="CJ305">
        <v>1899</v>
      </c>
      <c r="CK305">
        <v>166</v>
      </c>
      <c r="CL305">
        <v>1978</v>
      </c>
      <c r="CM305">
        <v>106</v>
      </c>
      <c r="CN305">
        <v>2638</v>
      </c>
      <c r="CO305">
        <v>53</v>
      </c>
      <c r="CP305">
        <v>889</v>
      </c>
      <c r="CQ305">
        <v>14990</v>
      </c>
      <c r="CR305">
        <v>11394</v>
      </c>
      <c r="CS305">
        <v>4952</v>
      </c>
      <c r="CT305">
        <v>7946</v>
      </c>
      <c r="CU305">
        <v>7300</v>
      </c>
      <c r="CV305">
        <v>2362</v>
      </c>
      <c r="CW305">
        <v>2359</v>
      </c>
      <c r="CX305">
        <v>848</v>
      </c>
      <c r="CY305">
        <v>2108</v>
      </c>
      <c r="CZ305">
        <v>521</v>
      </c>
      <c r="DA305">
        <v>1211</v>
      </c>
      <c r="DB305">
        <v>457</v>
      </c>
      <c r="DC305">
        <v>1622</v>
      </c>
      <c r="DD305">
        <v>536</v>
      </c>
      <c r="DE305">
        <v>86</v>
      </c>
      <c r="DF305">
        <v>755</v>
      </c>
      <c r="DG305">
        <v>139</v>
      </c>
      <c r="DH305">
        <v>53</v>
      </c>
      <c r="DI305">
        <v>1196</v>
      </c>
      <c r="DJ305">
        <v>263</v>
      </c>
      <c r="DK305">
        <v>98</v>
      </c>
      <c r="DL305">
        <v>539</v>
      </c>
      <c r="DM305">
        <v>1812</v>
      </c>
      <c r="DN305">
        <v>2310</v>
      </c>
      <c r="DO305">
        <v>688</v>
      </c>
      <c r="DP305">
        <v>813</v>
      </c>
      <c r="DQ305">
        <v>556</v>
      </c>
      <c r="DR305">
        <v>199</v>
      </c>
      <c r="DS305">
        <v>82</v>
      </c>
      <c r="DT305">
        <v>370</v>
      </c>
      <c r="DU305">
        <v>5033</v>
      </c>
      <c r="DV305">
        <v>2601</v>
      </c>
      <c r="DW305">
        <v>1217</v>
      </c>
      <c r="DX305">
        <v>419</v>
      </c>
      <c r="DY305">
        <v>82</v>
      </c>
      <c r="DZ305">
        <v>536</v>
      </c>
      <c r="EA305">
        <v>56</v>
      </c>
      <c r="EB305">
        <v>270</v>
      </c>
      <c r="EC305">
        <v>1477</v>
      </c>
      <c r="ED305">
        <v>366</v>
      </c>
      <c r="EE305">
        <v>550</v>
      </c>
      <c r="EF305">
        <v>1952</v>
      </c>
      <c r="EI305">
        <v>12450</v>
      </c>
      <c r="EJ305">
        <v>3424</v>
      </c>
      <c r="EK305">
        <v>154</v>
      </c>
      <c r="EL305">
        <v>21</v>
      </c>
      <c r="EM305">
        <v>271</v>
      </c>
      <c r="EN305">
        <v>142</v>
      </c>
      <c r="EO305">
        <v>61</v>
      </c>
      <c r="EP305">
        <v>454</v>
      </c>
      <c r="EQ305">
        <v>4811</v>
      </c>
      <c r="ER305">
        <v>5033</v>
      </c>
      <c r="ES305">
        <v>229</v>
      </c>
      <c r="ET305">
        <v>1289</v>
      </c>
      <c r="EU305">
        <v>1924</v>
      </c>
      <c r="EV305">
        <v>1135</v>
      </c>
      <c r="EW305">
        <v>3515</v>
      </c>
      <c r="EX305">
        <v>5033</v>
      </c>
    </row>
    <row r="306" spans="1:154" x14ac:dyDescent="0.2">
      <c r="A306">
        <v>20871</v>
      </c>
      <c r="B306" t="s">
        <v>589</v>
      </c>
      <c r="C306" t="s">
        <v>629</v>
      </c>
      <c r="D306" t="s">
        <v>352</v>
      </c>
      <c r="H306">
        <v>30161</v>
      </c>
      <c r="I306">
        <v>1013</v>
      </c>
      <c r="J306">
        <v>2022</v>
      </c>
      <c r="K306">
        <v>340</v>
      </c>
      <c r="L306">
        <v>1158</v>
      </c>
      <c r="M306">
        <v>340</v>
      </c>
      <c r="N306">
        <v>5544</v>
      </c>
      <c r="O306">
        <v>350</v>
      </c>
      <c r="P306">
        <v>22552</v>
      </c>
      <c r="Q306">
        <v>294</v>
      </c>
      <c r="R306">
        <v>8892</v>
      </c>
      <c r="S306">
        <v>349</v>
      </c>
      <c r="T306">
        <v>4023</v>
      </c>
      <c r="U306">
        <v>45</v>
      </c>
      <c r="V306">
        <v>75</v>
      </c>
      <c r="W306">
        <v>0</v>
      </c>
      <c r="X306">
        <v>11750</v>
      </c>
      <c r="Y306">
        <v>262</v>
      </c>
      <c r="Z306">
        <v>1700</v>
      </c>
      <c r="AA306">
        <v>237</v>
      </c>
      <c r="AB306">
        <v>3716</v>
      </c>
      <c r="AC306">
        <v>120</v>
      </c>
      <c r="AD306">
        <v>4710</v>
      </c>
      <c r="AE306">
        <v>425</v>
      </c>
      <c r="AF306">
        <v>7887</v>
      </c>
      <c r="AG306">
        <v>240</v>
      </c>
      <c r="AH306">
        <v>18364</v>
      </c>
      <c r="AI306">
        <v>496</v>
      </c>
      <c r="AJ306">
        <v>11797</v>
      </c>
      <c r="AK306">
        <v>517</v>
      </c>
      <c r="AL306">
        <v>7937</v>
      </c>
      <c r="AM306">
        <v>135</v>
      </c>
      <c r="AN306">
        <v>3860</v>
      </c>
      <c r="AO306">
        <v>382</v>
      </c>
      <c r="AP306">
        <v>14675</v>
      </c>
      <c r="AQ306">
        <v>740</v>
      </c>
      <c r="AR306">
        <v>15486</v>
      </c>
      <c r="AS306">
        <v>273</v>
      </c>
      <c r="AT306">
        <v>1774</v>
      </c>
      <c r="AU306">
        <v>6</v>
      </c>
      <c r="AV306">
        <v>28387</v>
      </c>
      <c r="AW306">
        <v>1007</v>
      </c>
      <c r="AX306">
        <v>921</v>
      </c>
      <c r="AY306">
        <v>32</v>
      </c>
      <c r="AZ306">
        <v>2138</v>
      </c>
      <c r="BA306">
        <v>44</v>
      </c>
      <c r="BB306">
        <v>3045</v>
      </c>
      <c r="BC306">
        <v>115</v>
      </c>
      <c r="BD306">
        <v>13187</v>
      </c>
      <c r="BE306">
        <v>468</v>
      </c>
      <c r="BF306">
        <v>2856</v>
      </c>
      <c r="BG306">
        <v>202</v>
      </c>
      <c r="BH306">
        <v>15369</v>
      </c>
      <c r="BI306">
        <v>526</v>
      </c>
      <c r="BJ306">
        <v>14733</v>
      </c>
      <c r="BK306">
        <v>427</v>
      </c>
      <c r="BL306">
        <v>636</v>
      </c>
      <c r="BM306">
        <v>99</v>
      </c>
      <c r="BN306">
        <v>12780</v>
      </c>
      <c r="BO306">
        <v>279</v>
      </c>
      <c r="BP306">
        <v>2968</v>
      </c>
      <c r="BQ306">
        <v>322</v>
      </c>
      <c r="BR306">
        <v>2477</v>
      </c>
      <c r="BS306">
        <v>127</v>
      </c>
      <c r="BT306">
        <v>9222</v>
      </c>
      <c r="BU306">
        <v>261</v>
      </c>
      <c r="BV306">
        <v>18225</v>
      </c>
      <c r="BW306">
        <v>728</v>
      </c>
      <c r="BX306">
        <v>2714</v>
      </c>
      <c r="BY306">
        <v>24</v>
      </c>
      <c r="BZ306">
        <v>2925</v>
      </c>
      <c r="CA306">
        <v>56</v>
      </c>
      <c r="CB306">
        <v>6297</v>
      </c>
      <c r="CC306">
        <v>205</v>
      </c>
      <c r="CD306">
        <v>1648</v>
      </c>
      <c r="CE306">
        <v>93</v>
      </c>
      <c r="CF306">
        <v>2628</v>
      </c>
      <c r="CG306">
        <v>119</v>
      </c>
      <c r="CH306">
        <v>5509</v>
      </c>
      <c r="CI306">
        <v>200</v>
      </c>
      <c r="CJ306">
        <v>5147</v>
      </c>
      <c r="CK306">
        <v>166</v>
      </c>
      <c r="CL306">
        <v>3293</v>
      </c>
      <c r="CM306">
        <v>150</v>
      </c>
      <c r="CN306">
        <v>2714</v>
      </c>
      <c r="CO306">
        <v>24</v>
      </c>
      <c r="CP306">
        <v>1013</v>
      </c>
      <c r="CQ306">
        <v>29148</v>
      </c>
      <c r="CR306">
        <v>26323</v>
      </c>
      <c r="CS306">
        <v>5108</v>
      </c>
      <c r="CT306">
        <v>13177</v>
      </c>
      <c r="CU306">
        <v>14485</v>
      </c>
      <c r="CV306">
        <v>4299</v>
      </c>
      <c r="CW306">
        <v>3107</v>
      </c>
      <c r="CX306">
        <v>1037</v>
      </c>
      <c r="CY306">
        <v>3921</v>
      </c>
      <c r="CZ306">
        <v>1104</v>
      </c>
      <c r="DA306">
        <v>6217</v>
      </c>
      <c r="DB306">
        <v>1990</v>
      </c>
      <c r="DC306">
        <v>1240</v>
      </c>
      <c r="DD306">
        <v>168</v>
      </c>
      <c r="DE306">
        <v>24</v>
      </c>
      <c r="DF306">
        <v>769</v>
      </c>
      <c r="DG306">
        <v>1073</v>
      </c>
      <c r="DH306">
        <v>89</v>
      </c>
      <c r="DI306">
        <v>1140</v>
      </c>
      <c r="DJ306">
        <v>447</v>
      </c>
      <c r="DK306">
        <v>395</v>
      </c>
      <c r="DL306">
        <v>1253</v>
      </c>
      <c r="DM306">
        <v>3791</v>
      </c>
      <c r="DN306">
        <v>3642</v>
      </c>
      <c r="DO306">
        <v>499</v>
      </c>
      <c r="DP306">
        <v>732</v>
      </c>
      <c r="DQ306">
        <v>1811</v>
      </c>
      <c r="DR306">
        <v>243</v>
      </c>
      <c r="DS306">
        <v>230</v>
      </c>
      <c r="DT306">
        <v>227</v>
      </c>
      <c r="DU306">
        <v>9347</v>
      </c>
      <c r="DV306">
        <v>6410</v>
      </c>
      <c r="DW306">
        <v>3770</v>
      </c>
      <c r="DX306">
        <v>420</v>
      </c>
      <c r="DY306">
        <v>157</v>
      </c>
      <c r="DZ306">
        <v>796</v>
      </c>
      <c r="EA306">
        <v>99</v>
      </c>
      <c r="EB306">
        <v>546</v>
      </c>
      <c r="EC306">
        <v>1721</v>
      </c>
      <c r="ED306">
        <v>684</v>
      </c>
      <c r="EE306">
        <v>520</v>
      </c>
      <c r="EF306">
        <v>4805</v>
      </c>
      <c r="EI306">
        <v>27546</v>
      </c>
      <c r="EJ306">
        <v>2576</v>
      </c>
      <c r="EK306">
        <v>104</v>
      </c>
      <c r="EL306">
        <v>116</v>
      </c>
      <c r="EM306">
        <v>75</v>
      </c>
      <c r="EN306">
        <v>73</v>
      </c>
      <c r="EO306">
        <v>124</v>
      </c>
      <c r="EP306">
        <v>339</v>
      </c>
      <c r="EQ306">
        <v>9024</v>
      </c>
      <c r="ER306">
        <v>9347</v>
      </c>
      <c r="ES306">
        <v>391</v>
      </c>
      <c r="ET306">
        <v>1865</v>
      </c>
      <c r="EU306">
        <v>4262</v>
      </c>
      <c r="EV306">
        <v>2281</v>
      </c>
      <c r="EW306">
        <v>7091</v>
      </c>
      <c r="EX306">
        <v>9347</v>
      </c>
    </row>
    <row r="307" spans="1:154" x14ac:dyDescent="0.2">
      <c r="A307">
        <v>20872</v>
      </c>
      <c r="B307" t="s">
        <v>589</v>
      </c>
      <c r="C307" t="s">
        <v>630</v>
      </c>
      <c r="D307" t="s">
        <v>352</v>
      </c>
      <c r="H307">
        <v>13963</v>
      </c>
      <c r="I307">
        <v>433</v>
      </c>
      <c r="J307">
        <v>998</v>
      </c>
      <c r="K307">
        <v>81</v>
      </c>
      <c r="L307">
        <v>573</v>
      </c>
      <c r="M307">
        <v>70</v>
      </c>
      <c r="N307">
        <v>4314</v>
      </c>
      <c r="O307">
        <v>178</v>
      </c>
      <c r="P307">
        <v>8539</v>
      </c>
      <c r="Q307">
        <v>174</v>
      </c>
      <c r="R307">
        <v>8137</v>
      </c>
      <c r="S307">
        <v>53</v>
      </c>
      <c r="T307">
        <v>1157</v>
      </c>
      <c r="U307">
        <v>0</v>
      </c>
      <c r="V307">
        <v>29</v>
      </c>
      <c r="W307">
        <v>0</v>
      </c>
      <c r="X307">
        <v>700</v>
      </c>
      <c r="Y307">
        <v>37</v>
      </c>
      <c r="Z307">
        <v>2018</v>
      </c>
      <c r="AA307">
        <v>300</v>
      </c>
      <c r="AB307">
        <v>1922</v>
      </c>
      <c r="AC307">
        <v>43</v>
      </c>
      <c r="AD307">
        <v>3009</v>
      </c>
      <c r="AE307">
        <v>296</v>
      </c>
      <c r="AF307">
        <v>7948</v>
      </c>
      <c r="AG307">
        <v>53</v>
      </c>
      <c r="AH307">
        <v>11170</v>
      </c>
      <c r="AI307">
        <v>137</v>
      </c>
      <c r="AJ307">
        <v>2793</v>
      </c>
      <c r="AK307">
        <v>296</v>
      </c>
      <c r="AL307">
        <v>1764</v>
      </c>
      <c r="AM307">
        <v>108</v>
      </c>
      <c r="AN307">
        <v>1029</v>
      </c>
      <c r="AO307">
        <v>188</v>
      </c>
      <c r="AP307">
        <v>6671</v>
      </c>
      <c r="AQ307">
        <v>230</v>
      </c>
      <c r="AR307">
        <v>7292</v>
      </c>
      <c r="AS307">
        <v>203</v>
      </c>
      <c r="AT307">
        <v>1427</v>
      </c>
      <c r="AU307">
        <v>47</v>
      </c>
      <c r="AV307">
        <v>12536</v>
      </c>
      <c r="AW307">
        <v>386</v>
      </c>
      <c r="AX307">
        <v>862</v>
      </c>
      <c r="AY307">
        <v>20</v>
      </c>
      <c r="AZ307">
        <v>1778</v>
      </c>
      <c r="BA307">
        <v>88</v>
      </c>
      <c r="BB307">
        <v>2673</v>
      </c>
      <c r="BC307">
        <v>119</v>
      </c>
      <c r="BD307">
        <v>4235</v>
      </c>
      <c r="BE307">
        <v>49</v>
      </c>
      <c r="BF307">
        <v>1215</v>
      </c>
      <c r="BG307">
        <v>82</v>
      </c>
      <c r="BH307">
        <v>6769</v>
      </c>
      <c r="BI307">
        <v>236</v>
      </c>
      <c r="BJ307">
        <v>6594</v>
      </c>
      <c r="BK307">
        <v>209</v>
      </c>
      <c r="BL307">
        <v>175</v>
      </c>
      <c r="BM307">
        <v>27</v>
      </c>
      <c r="BN307">
        <v>4856</v>
      </c>
      <c r="BO307">
        <v>164</v>
      </c>
      <c r="BP307">
        <v>2056</v>
      </c>
      <c r="BQ307">
        <v>89</v>
      </c>
      <c r="BR307">
        <v>1072</v>
      </c>
      <c r="BS307">
        <v>65</v>
      </c>
      <c r="BT307">
        <v>3599</v>
      </c>
      <c r="BU307">
        <v>107</v>
      </c>
      <c r="BV307">
        <v>7984</v>
      </c>
      <c r="BW307">
        <v>318</v>
      </c>
      <c r="BX307">
        <v>2380</v>
      </c>
      <c r="BY307">
        <v>8</v>
      </c>
      <c r="BZ307">
        <v>893</v>
      </c>
      <c r="CA307">
        <v>8</v>
      </c>
      <c r="CB307">
        <v>2706</v>
      </c>
      <c r="CC307">
        <v>99</v>
      </c>
      <c r="CD307">
        <v>816</v>
      </c>
      <c r="CE307">
        <v>50</v>
      </c>
      <c r="CF307">
        <v>1351</v>
      </c>
      <c r="CG307">
        <v>33</v>
      </c>
      <c r="CH307">
        <v>1819</v>
      </c>
      <c r="CI307">
        <v>34</v>
      </c>
      <c r="CJ307">
        <v>1937</v>
      </c>
      <c r="CK307">
        <v>168</v>
      </c>
      <c r="CL307">
        <v>2061</v>
      </c>
      <c r="CM307">
        <v>33</v>
      </c>
      <c r="CN307">
        <v>2380</v>
      </c>
      <c r="CO307">
        <v>8</v>
      </c>
      <c r="CP307">
        <v>433</v>
      </c>
      <c r="CQ307">
        <v>13530</v>
      </c>
      <c r="CR307">
        <v>11046</v>
      </c>
      <c r="CS307">
        <v>4462</v>
      </c>
      <c r="CT307">
        <v>9253</v>
      </c>
      <c r="CU307">
        <v>3952</v>
      </c>
      <c r="CV307">
        <v>1396</v>
      </c>
      <c r="CW307">
        <v>2569</v>
      </c>
      <c r="CX307">
        <v>995</v>
      </c>
      <c r="CY307">
        <v>561</v>
      </c>
      <c r="CZ307">
        <v>130</v>
      </c>
      <c r="DA307">
        <v>527</v>
      </c>
      <c r="DB307">
        <v>253</v>
      </c>
      <c r="DC307">
        <v>295</v>
      </c>
      <c r="DD307">
        <v>18</v>
      </c>
      <c r="DE307">
        <v>142</v>
      </c>
      <c r="DF307">
        <v>600</v>
      </c>
      <c r="DG307">
        <v>350</v>
      </c>
      <c r="DH307">
        <v>63</v>
      </c>
      <c r="DI307">
        <v>664</v>
      </c>
      <c r="DJ307">
        <v>324</v>
      </c>
      <c r="DK307">
        <v>294</v>
      </c>
      <c r="DL307">
        <v>515</v>
      </c>
      <c r="DM307">
        <v>1315</v>
      </c>
      <c r="DN307">
        <v>1726</v>
      </c>
      <c r="DO307">
        <v>462</v>
      </c>
      <c r="DP307">
        <v>337</v>
      </c>
      <c r="DQ307">
        <v>747</v>
      </c>
      <c r="DR307">
        <v>68</v>
      </c>
      <c r="DS307">
        <v>21</v>
      </c>
      <c r="DT307">
        <v>226</v>
      </c>
      <c r="DU307">
        <v>4659</v>
      </c>
      <c r="DV307">
        <v>2941</v>
      </c>
      <c r="DW307">
        <v>1111</v>
      </c>
      <c r="DX307">
        <v>245</v>
      </c>
      <c r="DY307">
        <v>142</v>
      </c>
      <c r="DZ307">
        <v>611</v>
      </c>
      <c r="EA307">
        <v>40</v>
      </c>
      <c r="EB307">
        <v>408</v>
      </c>
      <c r="EC307">
        <v>862</v>
      </c>
      <c r="ED307">
        <v>159</v>
      </c>
      <c r="EE307">
        <v>405</v>
      </c>
      <c r="EF307">
        <v>1624</v>
      </c>
      <c r="EI307">
        <v>12410</v>
      </c>
      <c r="EJ307">
        <v>1542</v>
      </c>
      <c r="EK307">
        <v>139</v>
      </c>
      <c r="EL307">
        <v>3</v>
      </c>
      <c r="EM307">
        <v>19</v>
      </c>
      <c r="EN307">
        <v>45</v>
      </c>
      <c r="EO307">
        <v>25</v>
      </c>
      <c r="EP307">
        <v>272</v>
      </c>
      <c r="EQ307">
        <v>4463</v>
      </c>
      <c r="ER307">
        <v>4659</v>
      </c>
      <c r="ES307">
        <v>53</v>
      </c>
      <c r="ET307">
        <v>1103</v>
      </c>
      <c r="EU307">
        <v>1883</v>
      </c>
      <c r="EV307">
        <v>910</v>
      </c>
      <c r="EW307">
        <v>3503</v>
      </c>
      <c r="EX307">
        <v>4659</v>
      </c>
    </row>
    <row r="308" spans="1:154" x14ac:dyDescent="0.2">
      <c r="A308">
        <v>20874</v>
      </c>
      <c r="B308" t="s">
        <v>589</v>
      </c>
      <c r="C308" t="s">
        <v>631</v>
      </c>
      <c r="D308" t="s">
        <v>352</v>
      </c>
      <c r="H308">
        <v>62467</v>
      </c>
      <c r="I308">
        <v>3192</v>
      </c>
      <c r="J308">
        <v>7454</v>
      </c>
      <c r="K308">
        <v>799</v>
      </c>
      <c r="L308">
        <v>5229</v>
      </c>
      <c r="M308">
        <v>647</v>
      </c>
      <c r="N308">
        <v>21384</v>
      </c>
      <c r="O308">
        <v>1467</v>
      </c>
      <c r="P308">
        <v>33615</v>
      </c>
      <c r="Q308">
        <v>926</v>
      </c>
      <c r="R308">
        <v>17856</v>
      </c>
      <c r="S308">
        <v>651</v>
      </c>
      <c r="T308">
        <v>16943</v>
      </c>
      <c r="U308">
        <v>760</v>
      </c>
      <c r="V308">
        <v>176</v>
      </c>
      <c r="W308">
        <v>13</v>
      </c>
      <c r="X308">
        <v>11565</v>
      </c>
      <c r="Y308">
        <v>453</v>
      </c>
      <c r="Z308">
        <v>6375</v>
      </c>
      <c r="AA308">
        <v>949</v>
      </c>
      <c r="AB308">
        <v>9552</v>
      </c>
      <c r="AC308">
        <v>366</v>
      </c>
      <c r="AD308">
        <v>13813</v>
      </c>
      <c r="AE308">
        <v>1696</v>
      </c>
      <c r="AF308">
        <v>16398</v>
      </c>
      <c r="AG308">
        <v>302</v>
      </c>
      <c r="AH308">
        <v>39192</v>
      </c>
      <c r="AI308">
        <v>781</v>
      </c>
      <c r="AJ308">
        <v>23275</v>
      </c>
      <c r="AK308">
        <v>2411</v>
      </c>
      <c r="AL308">
        <v>14502</v>
      </c>
      <c r="AM308">
        <v>920</v>
      </c>
      <c r="AN308">
        <v>8773</v>
      </c>
      <c r="AO308">
        <v>1491</v>
      </c>
      <c r="AP308">
        <v>30562</v>
      </c>
      <c r="AQ308">
        <v>1661</v>
      </c>
      <c r="AR308">
        <v>31905</v>
      </c>
      <c r="AS308">
        <v>1531</v>
      </c>
      <c r="AT308">
        <v>6468</v>
      </c>
      <c r="AU308">
        <v>90</v>
      </c>
      <c r="AV308">
        <v>55999</v>
      </c>
      <c r="AW308">
        <v>3102</v>
      </c>
      <c r="AX308">
        <v>3969</v>
      </c>
      <c r="AY308">
        <v>534</v>
      </c>
      <c r="AZ308">
        <v>7931</v>
      </c>
      <c r="BA308">
        <v>681</v>
      </c>
      <c r="BB308">
        <v>9420</v>
      </c>
      <c r="BC308">
        <v>614</v>
      </c>
      <c r="BD308">
        <v>20723</v>
      </c>
      <c r="BE308">
        <v>692</v>
      </c>
      <c r="BF308">
        <v>6741</v>
      </c>
      <c r="BG308">
        <v>619</v>
      </c>
      <c r="BH308">
        <v>33028</v>
      </c>
      <c r="BI308">
        <v>2108</v>
      </c>
      <c r="BJ308">
        <v>31454</v>
      </c>
      <c r="BK308">
        <v>1821</v>
      </c>
      <c r="BL308">
        <v>1574</v>
      </c>
      <c r="BM308">
        <v>287</v>
      </c>
      <c r="BN308">
        <v>23550</v>
      </c>
      <c r="BO308">
        <v>1308</v>
      </c>
      <c r="BP308">
        <v>9540</v>
      </c>
      <c r="BQ308">
        <v>672</v>
      </c>
      <c r="BR308">
        <v>6679</v>
      </c>
      <c r="BS308">
        <v>747</v>
      </c>
      <c r="BT308">
        <v>15325</v>
      </c>
      <c r="BU308">
        <v>358</v>
      </c>
      <c r="BV308">
        <v>39769</v>
      </c>
      <c r="BW308">
        <v>2727</v>
      </c>
      <c r="BX308">
        <v>7373</v>
      </c>
      <c r="BY308">
        <v>107</v>
      </c>
      <c r="BZ308">
        <v>4170</v>
      </c>
      <c r="CA308">
        <v>55</v>
      </c>
      <c r="CB308">
        <v>11155</v>
      </c>
      <c r="CC308">
        <v>303</v>
      </c>
      <c r="CD308">
        <v>5099</v>
      </c>
      <c r="CE308">
        <v>313</v>
      </c>
      <c r="CF308">
        <v>8280</v>
      </c>
      <c r="CG308">
        <v>764</v>
      </c>
      <c r="CH308">
        <v>8956</v>
      </c>
      <c r="CI308">
        <v>918</v>
      </c>
      <c r="CJ308">
        <v>8464</v>
      </c>
      <c r="CK308">
        <v>383</v>
      </c>
      <c r="CL308">
        <v>8970</v>
      </c>
      <c r="CM308">
        <v>349</v>
      </c>
      <c r="CN308">
        <v>7373</v>
      </c>
      <c r="CO308">
        <v>107</v>
      </c>
      <c r="CP308">
        <v>3192</v>
      </c>
      <c r="CQ308">
        <v>59275</v>
      </c>
      <c r="CR308">
        <v>47834</v>
      </c>
      <c r="CS308">
        <v>18399</v>
      </c>
      <c r="CT308">
        <v>30906</v>
      </c>
      <c r="CU308">
        <v>28340</v>
      </c>
      <c r="CV308">
        <v>10661</v>
      </c>
      <c r="CW308">
        <v>11661</v>
      </c>
      <c r="CX308">
        <v>4895</v>
      </c>
      <c r="CY308">
        <v>6366</v>
      </c>
      <c r="CZ308">
        <v>1974</v>
      </c>
      <c r="DA308">
        <v>6832</v>
      </c>
      <c r="DB308">
        <v>3055</v>
      </c>
      <c r="DC308">
        <v>3481</v>
      </c>
      <c r="DD308">
        <v>737</v>
      </c>
      <c r="DE308">
        <v>98</v>
      </c>
      <c r="DF308">
        <v>1619</v>
      </c>
      <c r="DG308">
        <v>1813</v>
      </c>
      <c r="DH308">
        <v>327</v>
      </c>
      <c r="DI308">
        <v>3185</v>
      </c>
      <c r="DJ308">
        <v>1636</v>
      </c>
      <c r="DK308">
        <v>472</v>
      </c>
      <c r="DL308">
        <v>1800</v>
      </c>
      <c r="DM308">
        <v>7027</v>
      </c>
      <c r="DN308">
        <v>8743</v>
      </c>
      <c r="DO308">
        <v>2748</v>
      </c>
      <c r="DP308">
        <v>1866</v>
      </c>
      <c r="DQ308">
        <v>3417</v>
      </c>
      <c r="DR308">
        <v>1014</v>
      </c>
      <c r="DS308">
        <v>642</v>
      </c>
      <c r="DT308">
        <v>2175</v>
      </c>
      <c r="DU308">
        <v>22662</v>
      </c>
      <c r="DV308">
        <v>11075</v>
      </c>
      <c r="DW308">
        <v>5333</v>
      </c>
      <c r="DX308">
        <v>1420</v>
      </c>
      <c r="DY308">
        <v>415</v>
      </c>
      <c r="DZ308">
        <v>3527</v>
      </c>
      <c r="EA308">
        <v>233</v>
      </c>
      <c r="EB308">
        <v>2451</v>
      </c>
      <c r="EC308">
        <v>6640</v>
      </c>
      <c r="ED308">
        <v>1575</v>
      </c>
      <c r="EE308">
        <v>3325</v>
      </c>
      <c r="EF308">
        <v>8052</v>
      </c>
      <c r="EI308">
        <v>43301</v>
      </c>
      <c r="EJ308">
        <v>19384</v>
      </c>
      <c r="EK308">
        <v>942</v>
      </c>
      <c r="EL308">
        <v>747</v>
      </c>
      <c r="EM308">
        <v>910</v>
      </c>
      <c r="EN308">
        <v>862</v>
      </c>
      <c r="EO308">
        <v>638</v>
      </c>
      <c r="EP308">
        <v>2978</v>
      </c>
      <c r="EQ308">
        <v>21970</v>
      </c>
      <c r="ER308">
        <v>22662</v>
      </c>
      <c r="ES308">
        <v>1880</v>
      </c>
      <c r="ET308">
        <v>8514</v>
      </c>
      <c r="EU308">
        <v>8637</v>
      </c>
      <c r="EV308">
        <v>2483</v>
      </c>
      <c r="EW308">
        <v>12268</v>
      </c>
      <c r="EX308">
        <v>22662</v>
      </c>
    </row>
    <row r="309" spans="1:154" x14ac:dyDescent="0.2">
      <c r="A309">
        <v>20876</v>
      </c>
      <c r="B309" t="s">
        <v>589</v>
      </c>
      <c r="C309" t="s">
        <v>631</v>
      </c>
      <c r="D309" t="s">
        <v>352</v>
      </c>
      <c r="H309">
        <v>26308</v>
      </c>
      <c r="I309">
        <v>2390</v>
      </c>
      <c r="J309">
        <v>3556</v>
      </c>
      <c r="K309">
        <v>524</v>
      </c>
      <c r="L309">
        <v>2585</v>
      </c>
      <c r="M309">
        <v>479</v>
      </c>
      <c r="N309">
        <v>7892</v>
      </c>
      <c r="O309">
        <v>1060</v>
      </c>
      <c r="P309">
        <v>14860</v>
      </c>
      <c r="Q309">
        <v>806</v>
      </c>
      <c r="R309">
        <v>6755</v>
      </c>
      <c r="S309">
        <v>367</v>
      </c>
      <c r="T309">
        <v>7698</v>
      </c>
      <c r="U309">
        <v>290</v>
      </c>
      <c r="V309">
        <v>133</v>
      </c>
      <c r="W309">
        <v>0</v>
      </c>
      <c r="X309">
        <v>5249</v>
      </c>
      <c r="Y309">
        <v>414</v>
      </c>
      <c r="Z309">
        <v>2645</v>
      </c>
      <c r="AA309">
        <v>748</v>
      </c>
      <c r="AB309">
        <v>3828</v>
      </c>
      <c r="AC309">
        <v>571</v>
      </c>
      <c r="AD309">
        <v>6516</v>
      </c>
      <c r="AE309">
        <v>1396</v>
      </c>
      <c r="AF309">
        <v>5762</v>
      </c>
      <c r="AG309">
        <v>280</v>
      </c>
      <c r="AH309">
        <v>16938</v>
      </c>
      <c r="AI309">
        <v>904</v>
      </c>
      <c r="AJ309">
        <v>9370</v>
      </c>
      <c r="AK309">
        <v>1486</v>
      </c>
      <c r="AL309">
        <v>5326</v>
      </c>
      <c r="AM309">
        <v>320</v>
      </c>
      <c r="AN309">
        <v>4044</v>
      </c>
      <c r="AO309">
        <v>1166</v>
      </c>
      <c r="AP309">
        <v>12826</v>
      </c>
      <c r="AQ309">
        <v>1303</v>
      </c>
      <c r="AR309">
        <v>13482</v>
      </c>
      <c r="AS309">
        <v>1087</v>
      </c>
      <c r="AT309">
        <v>2578</v>
      </c>
      <c r="AU309">
        <v>381</v>
      </c>
      <c r="AV309">
        <v>23730</v>
      </c>
      <c r="AW309">
        <v>2009</v>
      </c>
      <c r="AX309">
        <v>1918</v>
      </c>
      <c r="AY309">
        <v>609</v>
      </c>
      <c r="AZ309">
        <v>2485</v>
      </c>
      <c r="BA309">
        <v>388</v>
      </c>
      <c r="BB309">
        <v>3615</v>
      </c>
      <c r="BC309">
        <v>309</v>
      </c>
      <c r="BD309">
        <v>8734</v>
      </c>
      <c r="BE309">
        <v>348</v>
      </c>
      <c r="BF309">
        <v>2740</v>
      </c>
      <c r="BG309">
        <v>464</v>
      </c>
      <c r="BH309">
        <v>13992</v>
      </c>
      <c r="BI309">
        <v>1604</v>
      </c>
      <c r="BJ309">
        <v>13114</v>
      </c>
      <c r="BK309">
        <v>1502</v>
      </c>
      <c r="BL309">
        <v>878</v>
      </c>
      <c r="BM309">
        <v>102</v>
      </c>
      <c r="BN309">
        <v>10029</v>
      </c>
      <c r="BO309">
        <v>919</v>
      </c>
      <c r="BP309">
        <v>4009</v>
      </c>
      <c r="BQ309">
        <v>632</v>
      </c>
      <c r="BR309">
        <v>2694</v>
      </c>
      <c r="BS309">
        <v>517</v>
      </c>
      <c r="BT309">
        <v>6438</v>
      </c>
      <c r="BU309">
        <v>206</v>
      </c>
      <c r="BV309">
        <v>16732</v>
      </c>
      <c r="BW309">
        <v>2068</v>
      </c>
      <c r="BX309">
        <v>3138</v>
      </c>
      <c r="BY309">
        <v>116</v>
      </c>
      <c r="BZ309">
        <v>2061</v>
      </c>
      <c r="CA309">
        <v>42</v>
      </c>
      <c r="CB309">
        <v>4377</v>
      </c>
      <c r="CC309">
        <v>164</v>
      </c>
      <c r="CD309">
        <v>3118</v>
      </c>
      <c r="CE309">
        <v>530</v>
      </c>
      <c r="CF309">
        <v>2918</v>
      </c>
      <c r="CG309">
        <v>395</v>
      </c>
      <c r="CH309">
        <v>3394</v>
      </c>
      <c r="CI309">
        <v>484</v>
      </c>
      <c r="CJ309">
        <v>3997</v>
      </c>
      <c r="CK309">
        <v>436</v>
      </c>
      <c r="CL309">
        <v>3305</v>
      </c>
      <c r="CM309">
        <v>223</v>
      </c>
      <c r="CN309">
        <v>3138</v>
      </c>
      <c r="CO309">
        <v>116</v>
      </c>
      <c r="CP309">
        <v>2390</v>
      </c>
      <c r="CQ309">
        <v>23918</v>
      </c>
      <c r="CR309">
        <v>18475</v>
      </c>
      <c r="CS309">
        <v>7656</v>
      </c>
      <c r="CT309">
        <v>13434</v>
      </c>
      <c r="CU309">
        <v>11027</v>
      </c>
      <c r="CV309">
        <v>4444</v>
      </c>
      <c r="CW309">
        <v>4667</v>
      </c>
      <c r="CX309">
        <v>2028</v>
      </c>
      <c r="CY309">
        <v>3027</v>
      </c>
      <c r="CZ309">
        <v>1089</v>
      </c>
      <c r="DA309">
        <v>2388</v>
      </c>
      <c r="DB309">
        <v>1125</v>
      </c>
      <c r="DC309">
        <v>945</v>
      </c>
      <c r="DD309">
        <v>202</v>
      </c>
      <c r="DE309">
        <v>31</v>
      </c>
      <c r="DF309">
        <v>1121</v>
      </c>
      <c r="DG309">
        <v>552</v>
      </c>
      <c r="DH309">
        <v>161</v>
      </c>
      <c r="DI309">
        <v>1433</v>
      </c>
      <c r="DJ309">
        <v>459</v>
      </c>
      <c r="DK309">
        <v>353</v>
      </c>
      <c r="DL309">
        <v>594</v>
      </c>
      <c r="DM309">
        <v>2867</v>
      </c>
      <c r="DN309">
        <v>3031</v>
      </c>
      <c r="DO309">
        <v>1628</v>
      </c>
      <c r="DP309">
        <v>856</v>
      </c>
      <c r="DQ309">
        <v>1306</v>
      </c>
      <c r="DR309">
        <v>348</v>
      </c>
      <c r="DS309">
        <v>194</v>
      </c>
      <c r="DT309">
        <v>837</v>
      </c>
      <c r="DU309">
        <v>8783</v>
      </c>
      <c r="DV309">
        <v>4821</v>
      </c>
      <c r="DW309">
        <v>1931</v>
      </c>
      <c r="DX309">
        <v>317</v>
      </c>
      <c r="DY309">
        <v>121</v>
      </c>
      <c r="DZ309">
        <v>1040</v>
      </c>
      <c r="EA309">
        <v>85</v>
      </c>
      <c r="EB309">
        <v>637</v>
      </c>
      <c r="EC309">
        <v>2605</v>
      </c>
      <c r="ED309">
        <v>597</v>
      </c>
      <c r="EE309">
        <v>1175</v>
      </c>
      <c r="EF309">
        <v>2935</v>
      </c>
      <c r="EI309">
        <v>17494</v>
      </c>
      <c r="EJ309">
        <v>8894</v>
      </c>
      <c r="EK309">
        <v>246</v>
      </c>
      <c r="EL309">
        <v>586</v>
      </c>
      <c r="EM309">
        <v>369</v>
      </c>
      <c r="EN309">
        <v>260</v>
      </c>
      <c r="EO309">
        <v>225</v>
      </c>
      <c r="EP309">
        <v>1053</v>
      </c>
      <c r="EQ309">
        <v>8422</v>
      </c>
      <c r="ER309">
        <v>8783</v>
      </c>
      <c r="ES309">
        <v>500</v>
      </c>
      <c r="ET309">
        <v>2801</v>
      </c>
      <c r="EU309">
        <v>3419</v>
      </c>
      <c r="EV309">
        <v>1366</v>
      </c>
      <c r="EW309">
        <v>5482</v>
      </c>
      <c r="EX309">
        <v>8783</v>
      </c>
    </row>
    <row r="310" spans="1:154" x14ac:dyDescent="0.2">
      <c r="A310">
        <v>20877</v>
      </c>
      <c r="B310" t="s">
        <v>589</v>
      </c>
      <c r="C310" t="s">
        <v>632</v>
      </c>
      <c r="D310" t="s">
        <v>352</v>
      </c>
      <c r="H310">
        <v>38194</v>
      </c>
      <c r="I310">
        <v>8410</v>
      </c>
      <c r="J310">
        <v>7514</v>
      </c>
      <c r="K310">
        <v>2324</v>
      </c>
      <c r="L310">
        <v>4567</v>
      </c>
      <c r="M310">
        <v>1180</v>
      </c>
      <c r="N310">
        <v>17028</v>
      </c>
      <c r="O310">
        <v>4848</v>
      </c>
      <c r="P310">
        <v>13299</v>
      </c>
      <c r="Q310">
        <v>974</v>
      </c>
      <c r="R310">
        <v>8070</v>
      </c>
      <c r="S310">
        <v>708</v>
      </c>
      <c r="T310">
        <v>5880</v>
      </c>
      <c r="U310">
        <v>493</v>
      </c>
      <c r="V310">
        <v>880</v>
      </c>
      <c r="W310">
        <v>565</v>
      </c>
      <c r="X310">
        <v>5151</v>
      </c>
      <c r="Y310">
        <v>277</v>
      </c>
      <c r="Z310">
        <v>13497</v>
      </c>
      <c r="AA310">
        <v>5639</v>
      </c>
      <c r="AB310">
        <v>4578</v>
      </c>
      <c r="AC310">
        <v>728</v>
      </c>
      <c r="AD310">
        <v>18627</v>
      </c>
      <c r="AE310">
        <v>7326</v>
      </c>
      <c r="AF310">
        <v>7285</v>
      </c>
      <c r="AG310">
        <v>302</v>
      </c>
      <c r="AH310">
        <v>19644</v>
      </c>
      <c r="AI310">
        <v>1606</v>
      </c>
      <c r="AJ310">
        <v>18550</v>
      </c>
      <c r="AK310">
        <v>6804</v>
      </c>
      <c r="AL310">
        <v>7196</v>
      </c>
      <c r="AM310">
        <v>937</v>
      </c>
      <c r="AN310">
        <v>11354</v>
      </c>
      <c r="AO310">
        <v>5867</v>
      </c>
      <c r="AP310">
        <v>19142</v>
      </c>
      <c r="AQ310">
        <v>4663</v>
      </c>
      <c r="AR310">
        <v>19052</v>
      </c>
      <c r="AS310">
        <v>3747</v>
      </c>
      <c r="AT310">
        <v>4831</v>
      </c>
      <c r="AU310">
        <v>461</v>
      </c>
      <c r="AV310">
        <v>33363</v>
      </c>
      <c r="AW310">
        <v>7949</v>
      </c>
      <c r="AX310">
        <v>6391</v>
      </c>
      <c r="AY310">
        <v>3232</v>
      </c>
      <c r="AZ310">
        <v>5089</v>
      </c>
      <c r="BA310">
        <v>1362</v>
      </c>
      <c r="BB310">
        <v>5061</v>
      </c>
      <c r="BC310">
        <v>788</v>
      </c>
      <c r="BD310">
        <v>8239</v>
      </c>
      <c r="BE310">
        <v>448</v>
      </c>
      <c r="BF310">
        <v>3407</v>
      </c>
      <c r="BG310">
        <v>1189</v>
      </c>
      <c r="BH310">
        <v>19115</v>
      </c>
      <c r="BI310">
        <v>5371</v>
      </c>
      <c r="BJ310">
        <v>17907</v>
      </c>
      <c r="BK310">
        <v>4777</v>
      </c>
      <c r="BL310">
        <v>1208</v>
      </c>
      <c r="BM310">
        <v>594</v>
      </c>
      <c r="BN310">
        <v>12446</v>
      </c>
      <c r="BO310">
        <v>3003</v>
      </c>
      <c r="BP310">
        <v>7093</v>
      </c>
      <c r="BQ310">
        <v>2647</v>
      </c>
      <c r="BR310">
        <v>2983</v>
      </c>
      <c r="BS310">
        <v>910</v>
      </c>
      <c r="BT310">
        <v>10152</v>
      </c>
      <c r="BU310">
        <v>1683</v>
      </c>
      <c r="BV310">
        <v>22522</v>
      </c>
      <c r="BW310">
        <v>6560</v>
      </c>
      <c r="BX310">
        <v>5520</v>
      </c>
      <c r="BY310">
        <v>167</v>
      </c>
      <c r="BZ310">
        <v>3649</v>
      </c>
      <c r="CA310">
        <v>468</v>
      </c>
      <c r="CB310">
        <v>6503</v>
      </c>
      <c r="CC310">
        <v>1215</v>
      </c>
      <c r="CD310">
        <v>3262</v>
      </c>
      <c r="CE310">
        <v>897</v>
      </c>
      <c r="CF310">
        <v>4496</v>
      </c>
      <c r="CG310">
        <v>1898</v>
      </c>
      <c r="CH310">
        <v>6187</v>
      </c>
      <c r="CI310">
        <v>2006</v>
      </c>
      <c r="CJ310">
        <v>4671</v>
      </c>
      <c r="CK310">
        <v>952</v>
      </c>
      <c r="CL310">
        <v>3906</v>
      </c>
      <c r="CM310">
        <v>807</v>
      </c>
      <c r="CN310">
        <v>5520</v>
      </c>
      <c r="CO310">
        <v>167</v>
      </c>
      <c r="CP310">
        <v>8410</v>
      </c>
      <c r="CQ310">
        <v>29784</v>
      </c>
      <c r="CR310">
        <v>19083</v>
      </c>
      <c r="CS310">
        <v>14293</v>
      </c>
      <c r="CT310">
        <v>13195</v>
      </c>
      <c r="CU310">
        <v>22113</v>
      </c>
      <c r="CV310">
        <v>12508</v>
      </c>
      <c r="CW310">
        <v>14739</v>
      </c>
      <c r="CX310">
        <v>8939</v>
      </c>
      <c r="CY310">
        <v>3231</v>
      </c>
      <c r="CZ310">
        <v>1188</v>
      </c>
      <c r="DA310">
        <v>2970</v>
      </c>
      <c r="DB310">
        <v>2082</v>
      </c>
      <c r="DC310">
        <v>1173</v>
      </c>
      <c r="DD310">
        <v>299</v>
      </c>
      <c r="DE310">
        <v>44</v>
      </c>
      <c r="DF310">
        <v>2462</v>
      </c>
      <c r="DG310">
        <v>1037</v>
      </c>
      <c r="DH310">
        <v>368</v>
      </c>
      <c r="DI310">
        <v>1605</v>
      </c>
      <c r="DJ310">
        <v>1069</v>
      </c>
      <c r="DK310">
        <v>203</v>
      </c>
      <c r="DL310">
        <v>873</v>
      </c>
      <c r="DM310">
        <v>3525</v>
      </c>
      <c r="DN310">
        <v>3419</v>
      </c>
      <c r="DO310">
        <v>2060</v>
      </c>
      <c r="DP310">
        <v>1344</v>
      </c>
      <c r="DQ310">
        <v>1514</v>
      </c>
      <c r="DR310">
        <v>573</v>
      </c>
      <c r="DS310">
        <v>402</v>
      </c>
      <c r="DT310">
        <v>2506</v>
      </c>
      <c r="DU310">
        <v>12519</v>
      </c>
      <c r="DV310">
        <v>5809</v>
      </c>
      <c r="DW310">
        <v>2880</v>
      </c>
      <c r="DX310">
        <v>867</v>
      </c>
      <c r="DY310">
        <v>317</v>
      </c>
      <c r="DZ310">
        <v>1773</v>
      </c>
      <c r="EA310">
        <v>29</v>
      </c>
      <c r="EB310">
        <v>1299</v>
      </c>
      <c r="EC310">
        <v>4070</v>
      </c>
      <c r="ED310">
        <v>739</v>
      </c>
      <c r="EE310">
        <v>2085</v>
      </c>
      <c r="EF310">
        <v>4493</v>
      </c>
      <c r="EI310">
        <v>18291</v>
      </c>
      <c r="EJ310">
        <v>20010</v>
      </c>
      <c r="EK310">
        <v>609</v>
      </c>
      <c r="EL310">
        <v>759</v>
      </c>
      <c r="EM310">
        <v>695</v>
      </c>
      <c r="EN310">
        <v>717</v>
      </c>
      <c r="EO310">
        <v>582</v>
      </c>
      <c r="EP310">
        <v>3339</v>
      </c>
      <c r="EQ310">
        <v>11787</v>
      </c>
      <c r="ER310">
        <v>12519</v>
      </c>
      <c r="ES310">
        <v>1851</v>
      </c>
      <c r="ET310">
        <v>4765</v>
      </c>
      <c r="EU310">
        <v>3369</v>
      </c>
      <c r="EV310">
        <v>1994</v>
      </c>
      <c r="EW310">
        <v>5903</v>
      </c>
      <c r="EX310">
        <v>12519</v>
      </c>
    </row>
    <row r="311" spans="1:154" x14ac:dyDescent="0.2">
      <c r="A311">
        <v>20878</v>
      </c>
      <c r="B311" t="s">
        <v>589</v>
      </c>
      <c r="C311" t="s">
        <v>632</v>
      </c>
      <c r="D311" t="s">
        <v>352</v>
      </c>
      <c r="H311">
        <v>65937</v>
      </c>
      <c r="I311">
        <v>4204</v>
      </c>
      <c r="J311">
        <v>5061</v>
      </c>
      <c r="K311">
        <v>649</v>
      </c>
      <c r="L311">
        <v>3430</v>
      </c>
      <c r="M311">
        <v>421</v>
      </c>
      <c r="N311">
        <v>15707</v>
      </c>
      <c r="O311">
        <v>2637</v>
      </c>
      <c r="P311">
        <v>45117</v>
      </c>
      <c r="Q311">
        <v>918</v>
      </c>
      <c r="R311">
        <v>30025</v>
      </c>
      <c r="S311">
        <v>794</v>
      </c>
      <c r="T311">
        <v>6866</v>
      </c>
      <c r="U311">
        <v>622</v>
      </c>
      <c r="V311">
        <v>119</v>
      </c>
      <c r="W311">
        <v>35</v>
      </c>
      <c r="X311">
        <v>18013</v>
      </c>
      <c r="Y311">
        <v>170</v>
      </c>
      <c r="Z311">
        <v>4645</v>
      </c>
      <c r="AA311">
        <v>1515</v>
      </c>
      <c r="AB311">
        <v>6269</v>
      </c>
      <c r="AC311">
        <v>1068</v>
      </c>
      <c r="AD311">
        <v>9311</v>
      </c>
      <c r="AE311">
        <v>2553</v>
      </c>
      <c r="AF311">
        <v>28739</v>
      </c>
      <c r="AG311">
        <v>642</v>
      </c>
      <c r="AH311">
        <v>41114</v>
      </c>
      <c r="AI311">
        <v>1244</v>
      </c>
      <c r="AJ311">
        <v>24823</v>
      </c>
      <c r="AK311">
        <v>2960</v>
      </c>
      <c r="AL311">
        <v>14796</v>
      </c>
      <c r="AM311">
        <v>398</v>
      </c>
      <c r="AN311">
        <v>10027</v>
      </c>
      <c r="AO311">
        <v>2562</v>
      </c>
      <c r="AP311">
        <v>31539</v>
      </c>
      <c r="AQ311">
        <v>1977</v>
      </c>
      <c r="AR311">
        <v>34398</v>
      </c>
      <c r="AS311">
        <v>2227</v>
      </c>
      <c r="AT311">
        <v>4920</v>
      </c>
      <c r="AU311">
        <v>242</v>
      </c>
      <c r="AV311">
        <v>61017</v>
      </c>
      <c r="AW311">
        <v>3962</v>
      </c>
      <c r="AX311">
        <v>1887</v>
      </c>
      <c r="AY311">
        <v>436</v>
      </c>
      <c r="AZ311">
        <v>4844</v>
      </c>
      <c r="BA311">
        <v>1125</v>
      </c>
      <c r="BB311">
        <v>6777</v>
      </c>
      <c r="BC311">
        <v>563</v>
      </c>
      <c r="BD311">
        <v>32225</v>
      </c>
      <c r="BE311">
        <v>980</v>
      </c>
      <c r="BF311">
        <v>6133</v>
      </c>
      <c r="BG311">
        <v>685</v>
      </c>
      <c r="BH311">
        <v>33783</v>
      </c>
      <c r="BI311">
        <v>2544</v>
      </c>
      <c r="BJ311">
        <v>32385</v>
      </c>
      <c r="BK311">
        <v>2337</v>
      </c>
      <c r="BL311">
        <v>1398</v>
      </c>
      <c r="BM311">
        <v>207</v>
      </c>
      <c r="BN311">
        <v>24674</v>
      </c>
      <c r="BO311">
        <v>1172</v>
      </c>
      <c r="BP311">
        <v>9117</v>
      </c>
      <c r="BQ311">
        <v>1399</v>
      </c>
      <c r="BR311">
        <v>6125</v>
      </c>
      <c r="BS311">
        <v>658</v>
      </c>
      <c r="BT311">
        <v>15449</v>
      </c>
      <c r="BU311">
        <v>621</v>
      </c>
      <c r="BV311">
        <v>39916</v>
      </c>
      <c r="BW311">
        <v>3229</v>
      </c>
      <c r="BX311">
        <v>10572</v>
      </c>
      <c r="BY311">
        <v>354</v>
      </c>
      <c r="BZ311">
        <v>3904</v>
      </c>
      <c r="CA311">
        <v>309</v>
      </c>
      <c r="CB311">
        <v>11545</v>
      </c>
      <c r="CC311">
        <v>312</v>
      </c>
      <c r="CD311">
        <v>4755</v>
      </c>
      <c r="CE311">
        <v>479</v>
      </c>
      <c r="CF311">
        <v>6297</v>
      </c>
      <c r="CG311">
        <v>606</v>
      </c>
      <c r="CH311">
        <v>9969</v>
      </c>
      <c r="CI311">
        <v>1040</v>
      </c>
      <c r="CJ311">
        <v>9949</v>
      </c>
      <c r="CK311">
        <v>676</v>
      </c>
      <c r="CL311">
        <v>8946</v>
      </c>
      <c r="CM311">
        <v>428</v>
      </c>
      <c r="CN311">
        <v>10572</v>
      </c>
      <c r="CO311">
        <v>354</v>
      </c>
      <c r="CP311">
        <v>4204</v>
      </c>
      <c r="CQ311">
        <v>61733</v>
      </c>
      <c r="CR311">
        <v>52795</v>
      </c>
      <c r="CS311">
        <v>16079</v>
      </c>
      <c r="CT311">
        <v>33865</v>
      </c>
      <c r="CU311">
        <v>29030</v>
      </c>
      <c r="CV311">
        <v>9686</v>
      </c>
      <c r="CW311">
        <v>7309</v>
      </c>
      <c r="CX311">
        <v>3020</v>
      </c>
      <c r="CY311">
        <v>8436</v>
      </c>
      <c r="CZ311">
        <v>2030</v>
      </c>
      <c r="DA311">
        <v>11557</v>
      </c>
      <c r="DB311">
        <v>4504</v>
      </c>
      <c r="DC311">
        <v>1728</v>
      </c>
      <c r="DD311">
        <v>132</v>
      </c>
      <c r="DE311">
        <v>111</v>
      </c>
      <c r="DF311">
        <v>1689</v>
      </c>
      <c r="DG311">
        <v>1953</v>
      </c>
      <c r="DH311">
        <v>301</v>
      </c>
      <c r="DI311">
        <v>2499</v>
      </c>
      <c r="DJ311">
        <v>957</v>
      </c>
      <c r="DK311">
        <v>964</v>
      </c>
      <c r="DL311">
        <v>2512</v>
      </c>
      <c r="DM311">
        <v>9865</v>
      </c>
      <c r="DN311">
        <v>6968</v>
      </c>
      <c r="DO311">
        <v>2309</v>
      </c>
      <c r="DP311">
        <v>2013</v>
      </c>
      <c r="DQ311">
        <v>4253</v>
      </c>
      <c r="DR311">
        <v>542</v>
      </c>
      <c r="DS311">
        <v>607</v>
      </c>
      <c r="DT311">
        <v>1441</v>
      </c>
      <c r="DU311">
        <v>24237</v>
      </c>
      <c r="DV311">
        <v>14569</v>
      </c>
      <c r="DW311">
        <v>6350</v>
      </c>
      <c r="DX311">
        <v>1159</v>
      </c>
      <c r="DY311">
        <v>255</v>
      </c>
      <c r="DZ311">
        <v>3067</v>
      </c>
      <c r="EA311">
        <v>251</v>
      </c>
      <c r="EB311">
        <v>2024</v>
      </c>
      <c r="EC311">
        <v>5442</v>
      </c>
      <c r="ED311">
        <v>957</v>
      </c>
      <c r="EE311">
        <v>3340</v>
      </c>
      <c r="EF311">
        <v>8318</v>
      </c>
      <c r="EI311">
        <v>45382</v>
      </c>
      <c r="EJ311">
        <v>20573</v>
      </c>
      <c r="EK311">
        <v>936</v>
      </c>
      <c r="EL311">
        <v>1145</v>
      </c>
      <c r="EM311">
        <v>668</v>
      </c>
      <c r="EN311">
        <v>1448</v>
      </c>
      <c r="EO311">
        <v>640</v>
      </c>
      <c r="EP311">
        <v>2365</v>
      </c>
      <c r="EQ311">
        <v>23791</v>
      </c>
      <c r="ER311">
        <v>24237</v>
      </c>
      <c r="ES311">
        <v>1137</v>
      </c>
      <c r="ET311">
        <v>8757</v>
      </c>
      <c r="EU311">
        <v>10261</v>
      </c>
      <c r="EV311">
        <v>2870</v>
      </c>
      <c r="EW311">
        <v>14343</v>
      </c>
      <c r="EX311">
        <v>24237</v>
      </c>
    </row>
    <row r="312" spans="1:154" x14ac:dyDescent="0.2">
      <c r="A312">
        <v>20879</v>
      </c>
      <c r="B312" t="s">
        <v>589</v>
      </c>
      <c r="C312" t="s">
        <v>632</v>
      </c>
      <c r="D312" t="s">
        <v>352</v>
      </c>
      <c r="H312">
        <v>25210</v>
      </c>
      <c r="I312">
        <v>2154</v>
      </c>
      <c r="J312">
        <v>3107</v>
      </c>
      <c r="K312">
        <v>387</v>
      </c>
      <c r="L312">
        <v>1905</v>
      </c>
      <c r="M312">
        <v>277</v>
      </c>
      <c r="N312">
        <v>10732</v>
      </c>
      <c r="O312">
        <v>1371</v>
      </c>
      <c r="P312">
        <v>11355</v>
      </c>
      <c r="Q312">
        <v>396</v>
      </c>
      <c r="R312">
        <v>8560</v>
      </c>
      <c r="S312">
        <v>973</v>
      </c>
      <c r="T312">
        <v>5185</v>
      </c>
      <c r="U312">
        <v>176</v>
      </c>
      <c r="V312">
        <v>336</v>
      </c>
      <c r="W312">
        <v>11</v>
      </c>
      <c r="X312">
        <v>3414</v>
      </c>
      <c r="Y312">
        <v>244</v>
      </c>
      <c r="Z312">
        <v>4469</v>
      </c>
      <c r="AA312">
        <v>482</v>
      </c>
      <c r="AB312">
        <v>3246</v>
      </c>
      <c r="AC312">
        <v>268</v>
      </c>
      <c r="AD312">
        <v>8587</v>
      </c>
      <c r="AE312">
        <v>1384</v>
      </c>
      <c r="AF312">
        <v>6007</v>
      </c>
      <c r="AG312">
        <v>280</v>
      </c>
      <c r="AH312">
        <v>15823</v>
      </c>
      <c r="AI312">
        <v>789</v>
      </c>
      <c r="AJ312">
        <v>9387</v>
      </c>
      <c r="AK312">
        <v>1365</v>
      </c>
      <c r="AL312">
        <v>5485</v>
      </c>
      <c r="AM312">
        <v>500</v>
      </c>
      <c r="AN312">
        <v>3902</v>
      </c>
      <c r="AO312">
        <v>865</v>
      </c>
      <c r="AP312">
        <v>12100</v>
      </c>
      <c r="AQ312">
        <v>1085</v>
      </c>
      <c r="AR312">
        <v>13110</v>
      </c>
      <c r="AS312">
        <v>1069</v>
      </c>
      <c r="AT312">
        <v>2486</v>
      </c>
      <c r="AU312">
        <v>255</v>
      </c>
      <c r="AV312">
        <v>22724</v>
      </c>
      <c r="AW312">
        <v>1899</v>
      </c>
      <c r="AX312">
        <v>1619</v>
      </c>
      <c r="AY312">
        <v>127</v>
      </c>
      <c r="AZ312">
        <v>3554</v>
      </c>
      <c r="BA312">
        <v>991</v>
      </c>
      <c r="BB312">
        <v>4088</v>
      </c>
      <c r="BC312">
        <v>307</v>
      </c>
      <c r="BD312">
        <v>7602</v>
      </c>
      <c r="BE312">
        <v>323</v>
      </c>
      <c r="BF312">
        <v>2470</v>
      </c>
      <c r="BG312">
        <v>374</v>
      </c>
      <c r="BH312">
        <v>12718</v>
      </c>
      <c r="BI312">
        <v>1561</v>
      </c>
      <c r="BJ312">
        <v>11699</v>
      </c>
      <c r="BK312">
        <v>1149</v>
      </c>
      <c r="BL312">
        <v>1019</v>
      </c>
      <c r="BM312">
        <v>412</v>
      </c>
      <c r="BN312">
        <v>8742</v>
      </c>
      <c r="BO312">
        <v>665</v>
      </c>
      <c r="BP312">
        <v>4154</v>
      </c>
      <c r="BQ312">
        <v>980</v>
      </c>
      <c r="BR312">
        <v>2292</v>
      </c>
      <c r="BS312">
        <v>290</v>
      </c>
      <c r="BT312">
        <v>6254</v>
      </c>
      <c r="BU312">
        <v>159</v>
      </c>
      <c r="BV312">
        <v>15188</v>
      </c>
      <c r="BW312">
        <v>1935</v>
      </c>
      <c r="BX312">
        <v>3768</v>
      </c>
      <c r="BY312">
        <v>60</v>
      </c>
      <c r="BZ312">
        <v>1820</v>
      </c>
      <c r="CA312">
        <v>11</v>
      </c>
      <c r="CB312">
        <v>4434</v>
      </c>
      <c r="CC312">
        <v>148</v>
      </c>
      <c r="CD312">
        <v>2093</v>
      </c>
      <c r="CE312">
        <v>247</v>
      </c>
      <c r="CF312">
        <v>3662</v>
      </c>
      <c r="CG312">
        <v>660</v>
      </c>
      <c r="CH312">
        <v>3158</v>
      </c>
      <c r="CI312">
        <v>275</v>
      </c>
      <c r="CJ312">
        <v>3013</v>
      </c>
      <c r="CK312">
        <v>306</v>
      </c>
      <c r="CL312">
        <v>3262</v>
      </c>
      <c r="CM312">
        <v>447</v>
      </c>
      <c r="CN312">
        <v>3768</v>
      </c>
      <c r="CO312">
        <v>60</v>
      </c>
      <c r="CP312">
        <v>2154</v>
      </c>
      <c r="CQ312">
        <v>23056</v>
      </c>
      <c r="CR312">
        <v>17356</v>
      </c>
      <c r="CS312">
        <v>8954</v>
      </c>
      <c r="CT312">
        <v>12064</v>
      </c>
      <c r="CU312">
        <v>11772</v>
      </c>
      <c r="CV312">
        <v>4306</v>
      </c>
      <c r="CW312">
        <v>6246</v>
      </c>
      <c r="CX312">
        <v>2597</v>
      </c>
      <c r="CY312">
        <v>2240</v>
      </c>
      <c r="CZ312">
        <v>756</v>
      </c>
      <c r="DA312">
        <v>2355</v>
      </c>
      <c r="DB312">
        <v>864</v>
      </c>
      <c r="DC312">
        <v>931</v>
      </c>
      <c r="DD312">
        <v>89</v>
      </c>
      <c r="DE312">
        <v>28</v>
      </c>
      <c r="DF312">
        <v>895</v>
      </c>
      <c r="DG312">
        <v>668</v>
      </c>
      <c r="DH312">
        <v>322</v>
      </c>
      <c r="DI312">
        <v>1429</v>
      </c>
      <c r="DJ312">
        <v>468</v>
      </c>
      <c r="DK312">
        <v>158</v>
      </c>
      <c r="DL312">
        <v>829</v>
      </c>
      <c r="DM312">
        <v>2578</v>
      </c>
      <c r="DN312">
        <v>2929</v>
      </c>
      <c r="DO312">
        <v>953</v>
      </c>
      <c r="DP312">
        <v>739</v>
      </c>
      <c r="DQ312">
        <v>1116</v>
      </c>
      <c r="DR312">
        <v>538</v>
      </c>
      <c r="DS312">
        <v>182</v>
      </c>
      <c r="DT312">
        <v>901</v>
      </c>
      <c r="DU312">
        <v>8651</v>
      </c>
      <c r="DV312">
        <v>4641</v>
      </c>
      <c r="DW312">
        <v>1841</v>
      </c>
      <c r="DX312">
        <v>453</v>
      </c>
      <c r="DY312">
        <v>114</v>
      </c>
      <c r="DZ312">
        <v>1331</v>
      </c>
      <c r="EA312">
        <v>135</v>
      </c>
      <c r="EB312">
        <v>941</v>
      </c>
      <c r="EC312">
        <v>2226</v>
      </c>
      <c r="ED312">
        <v>270</v>
      </c>
      <c r="EE312">
        <v>1200</v>
      </c>
      <c r="EF312">
        <v>2653</v>
      </c>
      <c r="EI312">
        <v>18145</v>
      </c>
      <c r="EJ312">
        <v>7067</v>
      </c>
      <c r="EK312">
        <v>197</v>
      </c>
      <c r="EL312">
        <v>330</v>
      </c>
      <c r="EM312">
        <v>346</v>
      </c>
      <c r="EN312">
        <v>317</v>
      </c>
      <c r="EO312">
        <v>302</v>
      </c>
      <c r="EP312">
        <v>883</v>
      </c>
      <c r="EQ312">
        <v>8446</v>
      </c>
      <c r="ER312">
        <v>8651</v>
      </c>
      <c r="ES312">
        <v>577</v>
      </c>
      <c r="ET312">
        <v>2832</v>
      </c>
      <c r="EU312">
        <v>3357</v>
      </c>
      <c r="EV312">
        <v>1275</v>
      </c>
      <c r="EW312">
        <v>5242</v>
      </c>
      <c r="EX312">
        <v>8651</v>
      </c>
    </row>
    <row r="313" spans="1:154" x14ac:dyDescent="0.2">
      <c r="A313">
        <v>20886</v>
      </c>
      <c r="B313" t="s">
        <v>589</v>
      </c>
      <c r="C313" t="s">
        <v>633</v>
      </c>
      <c r="D313" t="s">
        <v>352</v>
      </c>
      <c r="H313">
        <v>34482</v>
      </c>
      <c r="I313">
        <v>4316</v>
      </c>
      <c r="J313">
        <v>5733</v>
      </c>
      <c r="K313">
        <v>1396</v>
      </c>
      <c r="L313">
        <v>4426</v>
      </c>
      <c r="M313">
        <v>1155</v>
      </c>
      <c r="N313">
        <v>13530</v>
      </c>
      <c r="O313">
        <v>2212</v>
      </c>
      <c r="P313">
        <v>15207</v>
      </c>
      <c r="Q313">
        <v>708</v>
      </c>
      <c r="R313">
        <v>9917</v>
      </c>
      <c r="S313">
        <v>1111</v>
      </c>
      <c r="T313">
        <v>8192</v>
      </c>
      <c r="U313">
        <v>680</v>
      </c>
      <c r="V313">
        <v>639</v>
      </c>
      <c r="W313">
        <v>7</v>
      </c>
      <c r="X313">
        <v>5058</v>
      </c>
      <c r="Y313">
        <v>291</v>
      </c>
      <c r="Z313">
        <v>5696</v>
      </c>
      <c r="AA313">
        <v>1501</v>
      </c>
      <c r="AB313">
        <v>4980</v>
      </c>
      <c r="AC313">
        <v>726</v>
      </c>
      <c r="AD313">
        <v>11496</v>
      </c>
      <c r="AE313">
        <v>2979</v>
      </c>
      <c r="AF313">
        <v>7819</v>
      </c>
      <c r="AG313">
        <v>479</v>
      </c>
      <c r="AH313">
        <v>22114</v>
      </c>
      <c r="AI313">
        <v>1735</v>
      </c>
      <c r="AJ313">
        <v>12368</v>
      </c>
      <c r="AK313">
        <v>2581</v>
      </c>
      <c r="AL313">
        <v>6993</v>
      </c>
      <c r="AM313">
        <v>389</v>
      </c>
      <c r="AN313">
        <v>5375</v>
      </c>
      <c r="AO313">
        <v>2192</v>
      </c>
      <c r="AP313">
        <v>17293</v>
      </c>
      <c r="AQ313">
        <v>2235</v>
      </c>
      <c r="AR313">
        <v>17189</v>
      </c>
      <c r="AS313">
        <v>2081</v>
      </c>
      <c r="AT313">
        <v>3425</v>
      </c>
      <c r="AU313">
        <v>232</v>
      </c>
      <c r="AV313">
        <v>31057</v>
      </c>
      <c r="AW313">
        <v>4084</v>
      </c>
      <c r="AX313">
        <v>2814</v>
      </c>
      <c r="AY313">
        <v>884</v>
      </c>
      <c r="AZ313">
        <v>5043</v>
      </c>
      <c r="BA313">
        <v>1092</v>
      </c>
      <c r="BB313">
        <v>5505</v>
      </c>
      <c r="BC313">
        <v>558</v>
      </c>
      <c r="BD313">
        <v>10325</v>
      </c>
      <c r="BE313">
        <v>839</v>
      </c>
      <c r="BF313">
        <v>3404</v>
      </c>
      <c r="BG313">
        <v>635</v>
      </c>
      <c r="BH313">
        <v>17751</v>
      </c>
      <c r="BI313">
        <v>2996</v>
      </c>
      <c r="BJ313">
        <v>16786</v>
      </c>
      <c r="BK313">
        <v>2737</v>
      </c>
      <c r="BL313">
        <v>965</v>
      </c>
      <c r="BM313">
        <v>259</v>
      </c>
      <c r="BN313">
        <v>12219</v>
      </c>
      <c r="BO313">
        <v>1835</v>
      </c>
      <c r="BP313">
        <v>5501</v>
      </c>
      <c r="BQ313">
        <v>1231</v>
      </c>
      <c r="BR313">
        <v>3435</v>
      </c>
      <c r="BS313">
        <v>565</v>
      </c>
      <c r="BT313">
        <v>8506</v>
      </c>
      <c r="BU313">
        <v>576</v>
      </c>
      <c r="BV313">
        <v>21155</v>
      </c>
      <c r="BW313">
        <v>3631</v>
      </c>
      <c r="BX313">
        <v>4821</v>
      </c>
      <c r="BY313">
        <v>109</v>
      </c>
      <c r="BZ313">
        <v>3415</v>
      </c>
      <c r="CA313">
        <v>121</v>
      </c>
      <c r="CB313">
        <v>5091</v>
      </c>
      <c r="CC313">
        <v>455</v>
      </c>
      <c r="CD313">
        <v>2289</v>
      </c>
      <c r="CE313">
        <v>367</v>
      </c>
      <c r="CF313">
        <v>4975</v>
      </c>
      <c r="CG313">
        <v>1267</v>
      </c>
      <c r="CH313">
        <v>4712</v>
      </c>
      <c r="CI313">
        <v>1013</v>
      </c>
      <c r="CJ313">
        <v>4633</v>
      </c>
      <c r="CK313">
        <v>628</v>
      </c>
      <c r="CL313">
        <v>4546</v>
      </c>
      <c r="CM313">
        <v>356</v>
      </c>
      <c r="CN313">
        <v>4821</v>
      </c>
      <c r="CO313">
        <v>109</v>
      </c>
      <c r="CP313">
        <v>4316</v>
      </c>
      <c r="CQ313">
        <v>30166</v>
      </c>
      <c r="CR313">
        <v>22369</v>
      </c>
      <c r="CS313">
        <v>11330</v>
      </c>
      <c r="CT313">
        <v>14488</v>
      </c>
      <c r="CU313">
        <v>17209</v>
      </c>
      <c r="CV313">
        <v>7353</v>
      </c>
      <c r="CW313">
        <v>9791</v>
      </c>
      <c r="CX313">
        <v>4375</v>
      </c>
      <c r="CY313">
        <v>3412</v>
      </c>
      <c r="CZ313">
        <v>1350</v>
      </c>
      <c r="DA313">
        <v>2642</v>
      </c>
      <c r="DB313">
        <v>1081</v>
      </c>
      <c r="DC313">
        <v>1364</v>
      </c>
      <c r="DD313">
        <v>547</v>
      </c>
      <c r="DE313">
        <v>49</v>
      </c>
      <c r="DF313">
        <v>1608</v>
      </c>
      <c r="DG313">
        <v>723</v>
      </c>
      <c r="DH313">
        <v>221</v>
      </c>
      <c r="DI313">
        <v>1534</v>
      </c>
      <c r="DJ313">
        <v>924</v>
      </c>
      <c r="DK313">
        <v>216</v>
      </c>
      <c r="DL313">
        <v>748</v>
      </c>
      <c r="DM313">
        <v>3908</v>
      </c>
      <c r="DN313">
        <v>4026</v>
      </c>
      <c r="DO313">
        <v>1685</v>
      </c>
      <c r="DP313">
        <v>1268</v>
      </c>
      <c r="DQ313">
        <v>1397</v>
      </c>
      <c r="DR313">
        <v>556</v>
      </c>
      <c r="DS313">
        <v>391</v>
      </c>
      <c r="DT313">
        <v>1338</v>
      </c>
      <c r="DU313">
        <v>12441</v>
      </c>
      <c r="DV313">
        <v>5393</v>
      </c>
      <c r="DW313">
        <v>2271</v>
      </c>
      <c r="DX313">
        <v>970</v>
      </c>
      <c r="DY313">
        <v>513</v>
      </c>
      <c r="DZ313">
        <v>2314</v>
      </c>
      <c r="EA313">
        <v>187</v>
      </c>
      <c r="EB313">
        <v>1450</v>
      </c>
      <c r="EC313">
        <v>3764</v>
      </c>
      <c r="ED313">
        <v>606</v>
      </c>
      <c r="EE313">
        <v>2015</v>
      </c>
      <c r="EF313">
        <v>4374</v>
      </c>
      <c r="EI313">
        <v>24210</v>
      </c>
      <c r="EJ313">
        <v>10285</v>
      </c>
      <c r="EK313">
        <v>370</v>
      </c>
      <c r="EL313">
        <v>233</v>
      </c>
      <c r="EM313">
        <v>245</v>
      </c>
      <c r="EN313">
        <v>247</v>
      </c>
      <c r="EO313">
        <v>429</v>
      </c>
      <c r="EP313">
        <v>2162</v>
      </c>
      <c r="EQ313">
        <v>11519</v>
      </c>
      <c r="ER313">
        <v>12441</v>
      </c>
      <c r="ES313">
        <v>737</v>
      </c>
      <c r="ET313">
        <v>4853</v>
      </c>
      <c r="EU313">
        <v>4786</v>
      </c>
      <c r="EV313">
        <v>1504</v>
      </c>
      <c r="EW313">
        <v>6851</v>
      </c>
      <c r="EX313">
        <v>12441</v>
      </c>
    </row>
    <row r="314" spans="1:154" x14ac:dyDescent="0.2">
      <c r="A314">
        <v>20901</v>
      </c>
      <c r="B314" t="s">
        <v>589</v>
      </c>
      <c r="C314" t="s">
        <v>634</v>
      </c>
      <c r="D314" t="s">
        <v>352</v>
      </c>
      <c r="H314">
        <v>36359</v>
      </c>
      <c r="I314">
        <v>2762</v>
      </c>
      <c r="J314">
        <v>4557</v>
      </c>
      <c r="K314">
        <v>769</v>
      </c>
      <c r="L314">
        <v>3047</v>
      </c>
      <c r="M314">
        <v>489</v>
      </c>
      <c r="N314">
        <v>9040</v>
      </c>
      <c r="O314">
        <v>1488</v>
      </c>
      <c r="P314">
        <v>22632</v>
      </c>
      <c r="Q314">
        <v>443</v>
      </c>
      <c r="R314">
        <v>14786</v>
      </c>
      <c r="S314">
        <v>168</v>
      </c>
      <c r="T314">
        <v>10416</v>
      </c>
      <c r="U314">
        <v>682</v>
      </c>
      <c r="V314">
        <v>186</v>
      </c>
      <c r="W314">
        <v>0</v>
      </c>
      <c r="X314">
        <v>2601</v>
      </c>
      <c r="Y314">
        <v>136</v>
      </c>
      <c r="Z314">
        <v>4239</v>
      </c>
      <c r="AA314">
        <v>1604</v>
      </c>
      <c r="AB314">
        <v>4103</v>
      </c>
      <c r="AC314">
        <v>172</v>
      </c>
      <c r="AD314">
        <v>6812</v>
      </c>
      <c r="AE314">
        <v>1787</v>
      </c>
      <c r="AF314">
        <v>14221</v>
      </c>
      <c r="AG314">
        <v>153</v>
      </c>
      <c r="AH314">
        <v>24568</v>
      </c>
      <c r="AI314">
        <v>404</v>
      </c>
      <c r="AJ314">
        <v>11791</v>
      </c>
      <c r="AK314">
        <v>2358</v>
      </c>
      <c r="AL314">
        <v>6575</v>
      </c>
      <c r="AM314">
        <v>590</v>
      </c>
      <c r="AN314">
        <v>5216</v>
      </c>
      <c r="AO314">
        <v>1768</v>
      </c>
      <c r="AP314">
        <v>18169</v>
      </c>
      <c r="AQ314">
        <v>1417</v>
      </c>
      <c r="AR314">
        <v>18190</v>
      </c>
      <c r="AS314">
        <v>1345</v>
      </c>
      <c r="AT314">
        <v>3310</v>
      </c>
      <c r="AU314">
        <v>120</v>
      </c>
      <c r="AV314">
        <v>33049</v>
      </c>
      <c r="AW314">
        <v>2642</v>
      </c>
      <c r="AX314">
        <v>2654</v>
      </c>
      <c r="AY314">
        <v>778</v>
      </c>
      <c r="AZ314">
        <v>3291</v>
      </c>
      <c r="BA314">
        <v>573</v>
      </c>
      <c r="BB314">
        <v>4454</v>
      </c>
      <c r="BC314">
        <v>275</v>
      </c>
      <c r="BD314">
        <v>14493</v>
      </c>
      <c r="BE314">
        <v>528</v>
      </c>
      <c r="BF314">
        <v>3439</v>
      </c>
      <c r="BG314">
        <v>478</v>
      </c>
      <c r="BH314">
        <v>19077</v>
      </c>
      <c r="BI314">
        <v>1952</v>
      </c>
      <c r="BJ314">
        <v>17836</v>
      </c>
      <c r="BK314">
        <v>1628</v>
      </c>
      <c r="BL314">
        <v>1241</v>
      </c>
      <c r="BM314">
        <v>324</v>
      </c>
      <c r="BN314">
        <v>13720</v>
      </c>
      <c r="BO314">
        <v>1130</v>
      </c>
      <c r="BP314">
        <v>5830</v>
      </c>
      <c r="BQ314">
        <v>811</v>
      </c>
      <c r="BR314">
        <v>2966</v>
      </c>
      <c r="BS314">
        <v>489</v>
      </c>
      <c r="BT314">
        <v>8588</v>
      </c>
      <c r="BU314">
        <v>224</v>
      </c>
      <c r="BV314">
        <v>22516</v>
      </c>
      <c r="BW314">
        <v>2430</v>
      </c>
      <c r="BX314">
        <v>5255</v>
      </c>
      <c r="BY314">
        <v>108</v>
      </c>
      <c r="BZ314">
        <v>2422</v>
      </c>
      <c r="CA314">
        <v>19</v>
      </c>
      <c r="CB314">
        <v>6166</v>
      </c>
      <c r="CC314">
        <v>205</v>
      </c>
      <c r="CD314">
        <v>2879</v>
      </c>
      <c r="CE314">
        <v>384</v>
      </c>
      <c r="CF314">
        <v>4274</v>
      </c>
      <c r="CG314">
        <v>559</v>
      </c>
      <c r="CH314">
        <v>6032</v>
      </c>
      <c r="CI314">
        <v>859</v>
      </c>
      <c r="CJ314">
        <v>4864</v>
      </c>
      <c r="CK314">
        <v>298</v>
      </c>
      <c r="CL314">
        <v>4467</v>
      </c>
      <c r="CM314">
        <v>330</v>
      </c>
      <c r="CN314">
        <v>5255</v>
      </c>
      <c r="CO314">
        <v>108</v>
      </c>
      <c r="CP314">
        <v>2762</v>
      </c>
      <c r="CQ314">
        <v>33597</v>
      </c>
      <c r="CR314">
        <v>26093</v>
      </c>
      <c r="CS314">
        <v>11430</v>
      </c>
      <c r="CT314">
        <v>21474</v>
      </c>
      <c r="CU314">
        <v>13021</v>
      </c>
      <c r="CV314">
        <v>6384</v>
      </c>
      <c r="CW314">
        <v>5464</v>
      </c>
      <c r="CX314">
        <v>3107</v>
      </c>
      <c r="CY314">
        <v>2581</v>
      </c>
      <c r="CZ314">
        <v>1350</v>
      </c>
      <c r="DA314">
        <v>1507</v>
      </c>
      <c r="DB314">
        <v>643</v>
      </c>
      <c r="DC314">
        <v>3469</v>
      </c>
      <c r="DD314">
        <v>1284</v>
      </c>
      <c r="DE314">
        <v>10</v>
      </c>
      <c r="DF314">
        <v>1185</v>
      </c>
      <c r="DG314">
        <v>343</v>
      </c>
      <c r="DH314">
        <v>151</v>
      </c>
      <c r="DI314">
        <v>1471</v>
      </c>
      <c r="DJ314">
        <v>989</v>
      </c>
      <c r="DK314">
        <v>578</v>
      </c>
      <c r="DL314">
        <v>741</v>
      </c>
      <c r="DM314">
        <v>4281</v>
      </c>
      <c r="DN314">
        <v>4609</v>
      </c>
      <c r="DO314">
        <v>1534</v>
      </c>
      <c r="DP314">
        <v>1577</v>
      </c>
      <c r="DQ314">
        <v>2165</v>
      </c>
      <c r="DR314">
        <v>309</v>
      </c>
      <c r="DS314">
        <v>299</v>
      </c>
      <c r="DT314">
        <v>1114</v>
      </c>
      <c r="DU314">
        <v>13114</v>
      </c>
      <c r="DV314">
        <v>6745</v>
      </c>
      <c r="DW314">
        <v>3288</v>
      </c>
      <c r="DX314">
        <v>756</v>
      </c>
      <c r="DY314">
        <v>177</v>
      </c>
      <c r="DZ314">
        <v>2092</v>
      </c>
      <c r="EA314">
        <v>146</v>
      </c>
      <c r="EB314">
        <v>1391</v>
      </c>
      <c r="EC314">
        <v>3521</v>
      </c>
      <c r="ED314">
        <v>801</v>
      </c>
      <c r="EE314">
        <v>1773</v>
      </c>
      <c r="EF314">
        <v>4588</v>
      </c>
      <c r="EI314">
        <v>24727</v>
      </c>
      <c r="EJ314">
        <v>11597</v>
      </c>
      <c r="EK314">
        <v>424</v>
      </c>
      <c r="EL314">
        <v>535</v>
      </c>
      <c r="EM314">
        <v>410</v>
      </c>
      <c r="EN314">
        <v>651</v>
      </c>
      <c r="EO314">
        <v>321</v>
      </c>
      <c r="EP314">
        <v>1747</v>
      </c>
      <c r="EQ314">
        <v>12674</v>
      </c>
      <c r="ER314">
        <v>13114</v>
      </c>
      <c r="ES314">
        <v>1061</v>
      </c>
      <c r="ET314">
        <v>5067</v>
      </c>
      <c r="EU314">
        <v>5009</v>
      </c>
      <c r="EV314">
        <v>1439</v>
      </c>
      <c r="EW314">
        <v>6986</v>
      </c>
      <c r="EX314">
        <v>13114</v>
      </c>
    </row>
    <row r="315" spans="1:154" x14ac:dyDescent="0.2">
      <c r="A315">
        <v>20902</v>
      </c>
      <c r="B315" t="s">
        <v>589</v>
      </c>
      <c r="C315" t="s">
        <v>634</v>
      </c>
      <c r="D315" t="s">
        <v>352</v>
      </c>
      <c r="H315">
        <v>53593</v>
      </c>
      <c r="I315">
        <v>7024</v>
      </c>
      <c r="J315">
        <v>8961</v>
      </c>
      <c r="K315">
        <v>2286</v>
      </c>
      <c r="L315">
        <v>6742</v>
      </c>
      <c r="M315">
        <v>1602</v>
      </c>
      <c r="N315">
        <v>17774</v>
      </c>
      <c r="O315">
        <v>3188</v>
      </c>
      <c r="P315">
        <v>26598</v>
      </c>
      <c r="Q315">
        <v>1519</v>
      </c>
      <c r="R315">
        <v>17930</v>
      </c>
      <c r="S315">
        <v>350</v>
      </c>
      <c r="T315">
        <v>9120</v>
      </c>
      <c r="U315">
        <v>891</v>
      </c>
      <c r="V315">
        <v>478</v>
      </c>
      <c r="W315">
        <v>88</v>
      </c>
      <c r="X315">
        <v>3333</v>
      </c>
      <c r="Y315">
        <v>221</v>
      </c>
      <c r="Z315">
        <v>17292</v>
      </c>
      <c r="AA315">
        <v>4954</v>
      </c>
      <c r="AB315">
        <v>5440</v>
      </c>
      <c r="AC315">
        <v>520</v>
      </c>
      <c r="AD315">
        <v>22029</v>
      </c>
      <c r="AE315">
        <v>5473</v>
      </c>
      <c r="AF315">
        <v>16453</v>
      </c>
      <c r="AG315">
        <v>262</v>
      </c>
      <c r="AH315">
        <v>33802</v>
      </c>
      <c r="AI315">
        <v>1683</v>
      </c>
      <c r="AJ315">
        <v>19791</v>
      </c>
      <c r="AK315">
        <v>5341</v>
      </c>
      <c r="AL315">
        <v>9451</v>
      </c>
      <c r="AM315">
        <v>1011</v>
      </c>
      <c r="AN315">
        <v>10340</v>
      </c>
      <c r="AO315">
        <v>4330</v>
      </c>
      <c r="AP315">
        <v>26163</v>
      </c>
      <c r="AQ315">
        <v>4131</v>
      </c>
      <c r="AR315">
        <v>27430</v>
      </c>
      <c r="AS315">
        <v>2893</v>
      </c>
      <c r="AT315">
        <v>4037</v>
      </c>
      <c r="AU315">
        <v>215</v>
      </c>
      <c r="AV315">
        <v>49556</v>
      </c>
      <c r="AW315">
        <v>6809</v>
      </c>
      <c r="AX315">
        <v>6061</v>
      </c>
      <c r="AY315">
        <v>1860</v>
      </c>
      <c r="AZ315">
        <v>5221</v>
      </c>
      <c r="BA315">
        <v>1152</v>
      </c>
      <c r="BB315">
        <v>6999</v>
      </c>
      <c r="BC315">
        <v>1491</v>
      </c>
      <c r="BD315">
        <v>16719</v>
      </c>
      <c r="BE315">
        <v>784</v>
      </c>
      <c r="BF315">
        <v>4959</v>
      </c>
      <c r="BG315">
        <v>960</v>
      </c>
      <c r="BH315">
        <v>27429</v>
      </c>
      <c r="BI315">
        <v>5084</v>
      </c>
      <c r="BJ315">
        <v>25795</v>
      </c>
      <c r="BK315">
        <v>4746</v>
      </c>
      <c r="BL315">
        <v>1634</v>
      </c>
      <c r="BM315">
        <v>338</v>
      </c>
      <c r="BN315">
        <v>19166</v>
      </c>
      <c r="BO315">
        <v>3055</v>
      </c>
      <c r="BP315">
        <v>8233</v>
      </c>
      <c r="BQ315">
        <v>1951</v>
      </c>
      <c r="BR315">
        <v>4989</v>
      </c>
      <c r="BS315">
        <v>1038</v>
      </c>
      <c r="BT315">
        <v>14104</v>
      </c>
      <c r="BU315">
        <v>812</v>
      </c>
      <c r="BV315">
        <v>32388</v>
      </c>
      <c r="BW315">
        <v>6044</v>
      </c>
      <c r="BX315">
        <v>7101</v>
      </c>
      <c r="BY315">
        <v>168</v>
      </c>
      <c r="BZ315">
        <v>4223</v>
      </c>
      <c r="CA315">
        <v>181</v>
      </c>
      <c r="CB315">
        <v>9881</v>
      </c>
      <c r="CC315">
        <v>631</v>
      </c>
      <c r="CD315">
        <v>4489</v>
      </c>
      <c r="CE315">
        <v>925</v>
      </c>
      <c r="CF315">
        <v>6887</v>
      </c>
      <c r="CG315">
        <v>1750</v>
      </c>
      <c r="CH315">
        <v>7677</v>
      </c>
      <c r="CI315">
        <v>1520</v>
      </c>
      <c r="CJ315">
        <v>6813</v>
      </c>
      <c r="CK315">
        <v>791</v>
      </c>
      <c r="CL315">
        <v>6522</v>
      </c>
      <c r="CM315">
        <v>1058</v>
      </c>
      <c r="CN315">
        <v>7101</v>
      </c>
      <c r="CO315">
        <v>168</v>
      </c>
      <c r="CP315">
        <v>7024</v>
      </c>
      <c r="CQ315">
        <v>46569</v>
      </c>
      <c r="CR315">
        <v>33922</v>
      </c>
      <c r="CS315">
        <v>18095</v>
      </c>
      <c r="CT315">
        <v>23729</v>
      </c>
      <c r="CU315">
        <v>26996</v>
      </c>
      <c r="CV315">
        <v>10534</v>
      </c>
      <c r="CW315">
        <v>18809</v>
      </c>
      <c r="CX315">
        <v>8261</v>
      </c>
      <c r="CY315">
        <v>2191</v>
      </c>
      <c r="CZ315">
        <v>446</v>
      </c>
      <c r="DA315">
        <v>2485</v>
      </c>
      <c r="DB315">
        <v>1191</v>
      </c>
      <c r="DC315">
        <v>3511</v>
      </c>
      <c r="DD315">
        <v>636</v>
      </c>
      <c r="DE315">
        <v>59</v>
      </c>
      <c r="DF315">
        <v>3004</v>
      </c>
      <c r="DG315">
        <v>550</v>
      </c>
      <c r="DH315">
        <v>222</v>
      </c>
      <c r="DI315">
        <v>2425</v>
      </c>
      <c r="DJ315">
        <v>943</v>
      </c>
      <c r="DK315">
        <v>767</v>
      </c>
      <c r="DL315">
        <v>949</v>
      </c>
      <c r="DM315">
        <v>5657</v>
      </c>
      <c r="DN315">
        <v>5582</v>
      </c>
      <c r="DO315">
        <v>2925</v>
      </c>
      <c r="DP315">
        <v>2076</v>
      </c>
      <c r="DQ315">
        <v>2789</v>
      </c>
      <c r="DR315">
        <v>599</v>
      </c>
      <c r="DS315">
        <v>394</v>
      </c>
      <c r="DT315">
        <v>1964</v>
      </c>
      <c r="DU315">
        <v>18236</v>
      </c>
      <c r="DV315">
        <v>8699</v>
      </c>
      <c r="DW315">
        <v>4034</v>
      </c>
      <c r="DX315">
        <v>1321</v>
      </c>
      <c r="DY315">
        <v>615</v>
      </c>
      <c r="DZ315">
        <v>3122</v>
      </c>
      <c r="EA315">
        <v>249</v>
      </c>
      <c r="EB315">
        <v>2026</v>
      </c>
      <c r="EC315">
        <v>5094</v>
      </c>
      <c r="ED315">
        <v>1014</v>
      </c>
      <c r="EE315">
        <v>2669</v>
      </c>
      <c r="EF315">
        <v>6937</v>
      </c>
      <c r="EI315">
        <v>34855</v>
      </c>
      <c r="EJ315">
        <v>18944</v>
      </c>
      <c r="EK315">
        <v>723</v>
      </c>
      <c r="EL315">
        <v>537</v>
      </c>
      <c r="EM315">
        <v>1100</v>
      </c>
      <c r="EN315">
        <v>845</v>
      </c>
      <c r="EO315">
        <v>524</v>
      </c>
      <c r="EP315">
        <v>2342</v>
      </c>
      <c r="EQ315">
        <v>17501</v>
      </c>
      <c r="ER315">
        <v>18236</v>
      </c>
      <c r="ES315">
        <v>2228</v>
      </c>
      <c r="ET315">
        <v>6451</v>
      </c>
      <c r="EU315">
        <v>6502</v>
      </c>
      <c r="EV315">
        <v>2019</v>
      </c>
      <c r="EW315">
        <v>9557</v>
      </c>
      <c r="EX315">
        <v>18236</v>
      </c>
    </row>
    <row r="316" spans="1:154" x14ac:dyDescent="0.2">
      <c r="A316">
        <v>20903</v>
      </c>
      <c r="B316" t="s">
        <v>589</v>
      </c>
      <c r="C316" t="s">
        <v>634</v>
      </c>
      <c r="D316" t="s">
        <v>352</v>
      </c>
      <c r="H316">
        <v>24758</v>
      </c>
      <c r="I316">
        <v>5830</v>
      </c>
      <c r="J316">
        <v>5903</v>
      </c>
      <c r="K316">
        <v>1877</v>
      </c>
      <c r="L316">
        <v>3915</v>
      </c>
      <c r="M316">
        <v>960</v>
      </c>
      <c r="N316">
        <v>12173</v>
      </c>
      <c r="O316">
        <v>3590</v>
      </c>
      <c r="P316">
        <v>6665</v>
      </c>
      <c r="Q316">
        <v>363</v>
      </c>
      <c r="R316">
        <v>2618</v>
      </c>
      <c r="S316">
        <v>245</v>
      </c>
      <c r="T316">
        <v>6388</v>
      </c>
      <c r="U316">
        <v>629</v>
      </c>
      <c r="V316">
        <v>581</v>
      </c>
      <c r="W316">
        <v>121</v>
      </c>
      <c r="X316">
        <v>2537</v>
      </c>
      <c r="Y316">
        <v>236</v>
      </c>
      <c r="Z316">
        <v>10839</v>
      </c>
      <c r="AA316">
        <v>4306</v>
      </c>
      <c r="AB316">
        <v>1795</v>
      </c>
      <c r="AC316">
        <v>293</v>
      </c>
      <c r="AD316">
        <v>13138</v>
      </c>
      <c r="AE316">
        <v>4842</v>
      </c>
      <c r="AF316">
        <v>2163</v>
      </c>
      <c r="AG316">
        <v>68</v>
      </c>
      <c r="AH316">
        <v>11091</v>
      </c>
      <c r="AI316">
        <v>624</v>
      </c>
      <c r="AJ316">
        <v>13667</v>
      </c>
      <c r="AK316">
        <v>5206</v>
      </c>
      <c r="AL316">
        <v>5267</v>
      </c>
      <c r="AM316">
        <v>347</v>
      </c>
      <c r="AN316">
        <v>8400</v>
      </c>
      <c r="AO316">
        <v>4859</v>
      </c>
      <c r="AP316">
        <v>13208</v>
      </c>
      <c r="AQ316">
        <v>3545</v>
      </c>
      <c r="AR316">
        <v>11550</v>
      </c>
      <c r="AS316">
        <v>2285</v>
      </c>
      <c r="AT316">
        <v>2167</v>
      </c>
      <c r="AU316">
        <v>309</v>
      </c>
      <c r="AV316">
        <v>22591</v>
      </c>
      <c r="AW316">
        <v>5521</v>
      </c>
      <c r="AX316">
        <v>4936</v>
      </c>
      <c r="AY316">
        <v>2570</v>
      </c>
      <c r="AZ316">
        <v>3732</v>
      </c>
      <c r="BA316">
        <v>1269</v>
      </c>
      <c r="BB316">
        <v>2151</v>
      </c>
      <c r="BC316">
        <v>422</v>
      </c>
      <c r="BD316">
        <v>3975</v>
      </c>
      <c r="BE316">
        <v>406</v>
      </c>
      <c r="BF316">
        <v>1931</v>
      </c>
      <c r="BG316">
        <v>824</v>
      </c>
      <c r="BH316">
        <v>12338</v>
      </c>
      <c r="BI316">
        <v>4526</v>
      </c>
      <c r="BJ316">
        <v>11441</v>
      </c>
      <c r="BK316">
        <v>4140</v>
      </c>
      <c r="BL316">
        <v>897</v>
      </c>
      <c r="BM316">
        <v>386</v>
      </c>
      <c r="BN316">
        <v>7810</v>
      </c>
      <c r="BO316">
        <v>2599</v>
      </c>
      <c r="BP316">
        <v>4274</v>
      </c>
      <c r="BQ316">
        <v>1771</v>
      </c>
      <c r="BR316">
        <v>2185</v>
      </c>
      <c r="BS316">
        <v>980</v>
      </c>
      <c r="BT316">
        <v>7607</v>
      </c>
      <c r="BU316">
        <v>335</v>
      </c>
      <c r="BV316">
        <v>14269</v>
      </c>
      <c r="BW316">
        <v>5350</v>
      </c>
      <c r="BX316">
        <v>2882</v>
      </c>
      <c r="BY316">
        <v>145</v>
      </c>
      <c r="BZ316">
        <v>2270</v>
      </c>
      <c r="CA316">
        <v>44</v>
      </c>
      <c r="CB316">
        <v>5337</v>
      </c>
      <c r="CC316">
        <v>291</v>
      </c>
      <c r="CD316">
        <v>2357</v>
      </c>
      <c r="CE316">
        <v>828</v>
      </c>
      <c r="CF316">
        <v>2665</v>
      </c>
      <c r="CG316">
        <v>1198</v>
      </c>
      <c r="CH316">
        <v>3858</v>
      </c>
      <c r="CI316">
        <v>1775</v>
      </c>
      <c r="CJ316">
        <v>2776</v>
      </c>
      <c r="CK316">
        <v>1070</v>
      </c>
      <c r="CL316">
        <v>2613</v>
      </c>
      <c r="CM316">
        <v>479</v>
      </c>
      <c r="CN316">
        <v>2882</v>
      </c>
      <c r="CO316">
        <v>145</v>
      </c>
      <c r="CP316">
        <v>5830</v>
      </c>
      <c r="CQ316">
        <v>18928</v>
      </c>
      <c r="CR316">
        <v>10139</v>
      </c>
      <c r="CS316">
        <v>11006</v>
      </c>
      <c r="CT316">
        <v>5714</v>
      </c>
      <c r="CU316">
        <v>17135</v>
      </c>
      <c r="CV316">
        <v>8709</v>
      </c>
      <c r="CW316">
        <v>11354</v>
      </c>
      <c r="CX316">
        <v>6807</v>
      </c>
      <c r="CY316">
        <v>1770</v>
      </c>
      <c r="CZ316">
        <v>431</v>
      </c>
      <c r="DA316">
        <v>1050</v>
      </c>
      <c r="DB316">
        <v>635</v>
      </c>
      <c r="DC316">
        <v>2961</v>
      </c>
      <c r="DD316">
        <v>836</v>
      </c>
      <c r="DE316">
        <v>24</v>
      </c>
      <c r="DF316">
        <v>2843</v>
      </c>
      <c r="DG316">
        <v>298</v>
      </c>
      <c r="DH316">
        <v>250</v>
      </c>
      <c r="DI316">
        <v>801</v>
      </c>
      <c r="DJ316">
        <v>842</v>
      </c>
      <c r="DK316">
        <v>137</v>
      </c>
      <c r="DL316">
        <v>418</v>
      </c>
      <c r="DM316">
        <v>2244</v>
      </c>
      <c r="DN316">
        <v>2251</v>
      </c>
      <c r="DO316">
        <v>1473</v>
      </c>
      <c r="DP316">
        <v>677</v>
      </c>
      <c r="DQ316">
        <v>402</v>
      </c>
      <c r="DR316">
        <v>190</v>
      </c>
      <c r="DS316">
        <v>151</v>
      </c>
      <c r="DT316">
        <v>1265</v>
      </c>
      <c r="DU316">
        <v>7205</v>
      </c>
      <c r="DV316">
        <v>3108</v>
      </c>
      <c r="DW316">
        <v>1708</v>
      </c>
      <c r="DX316">
        <v>1026</v>
      </c>
      <c r="DY316">
        <v>768</v>
      </c>
      <c r="DZ316">
        <v>1278</v>
      </c>
      <c r="EA316">
        <v>41</v>
      </c>
      <c r="EB316">
        <v>347</v>
      </c>
      <c r="EC316">
        <v>1793</v>
      </c>
      <c r="ED316">
        <v>697</v>
      </c>
      <c r="EE316">
        <v>586</v>
      </c>
      <c r="EF316">
        <v>3508</v>
      </c>
      <c r="EI316">
        <v>10192</v>
      </c>
      <c r="EJ316">
        <v>14545</v>
      </c>
      <c r="EK316">
        <v>254</v>
      </c>
      <c r="EL316">
        <v>370</v>
      </c>
      <c r="EM316">
        <v>504</v>
      </c>
      <c r="EN316">
        <v>548</v>
      </c>
      <c r="EO316">
        <v>396</v>
      </c>
      <c r="EP316">
        <v>2114</v>
      </c>
      <c r="EQ316">
        <v>6894</v>
      </c>
      <c r="ER316">
        <v>7205</v>
      </c>
      <c r="ES316">
        <v>904</v>
      </c>
      <c r="ET316">
        <v>2209</v>
      </c>
      <c r="EU316">
        <v>2637</v>
      </c>
      <c r="EV316">
        <v>870</v>
      </c>
      <c r="EW316">
        <v>4092</v>
      </c>
      <c r="EX316">
        <v>7205</v>
      </c>
    </row>
    <row r="317" spans="1:154" x14ac:dyDescent="0.2">
      <c r="A317">
        <v>20904</v>
      </c>
      <c r="B317" t="s">
        <v>589</v>
      </c>
      <c r="C317" t="s">
        <v>634</v>
      </c>
      <c r="D317" t="s">
        <v>352</v>
      </c>
      <c r="H317">
        <v>58097</v>
      </c>
      <c r="I317">
        <v>4705</v>
      </c>
      <c r="J317">
        <v>8434</v>
      </c>
      <c r="K317">
        <v>1436</v>
      </c>
      <c r="L317">
        <v>5372</v>
      </c>
      <c r="M317">
        <v>872</v>
      </c>
      <c r="N317">
        <v>20292</v>
      </c>
      <c r="O317">
        <v>1481</v>
      </c>
      <c r="P317">
        <v>29157</v>
      </c>
      <c r="Q317">
        <v>1788</v>
      </c>
      <c r="R317">
        <v>12865</v>
      </c>
      <c r="S317">
        <v>475</v>
      </c>
      <c r="T317">
        <v>28782</v>
      </c>
      <c r="U317">
        <v>2341</v>
      </c>
      <c r="V317">
        <v>289</v>
      </c>
      <c r="W317">
        <v>41</v>
      </c>
      <c r="X317">
        <v>5933</v>
      </c>
      <c r="Y317">
        <v>207</v>
      </c>
      <c r="Z317">
        <v>5133</v>
      </c>
      <c r="AA317">
        <v>1464</v>
      </c>
      <c r="AB317">
        <v>5014</v>
      </c>
      <c r="AC317">
        <v>177</v>
      </c>
      <c r="AD317">
        <v>9812</v>
      </c>
      <c r="AE317">
        <v>1863</v>
      </c>
      <c r="AF317">
        <v>11551</v>
      </c>
      <c r="AG317">
        <v>293</v>
      </c>
      <c r="AH317">
        <v>35142</v>
      </c>
      <c r="AI317">
        <v>1520</v>
      </c>
      <c r="AJ317">
        <v>22955</v>
      </c>
      <c r="AK317">
        <v>3185</v>
      </c>
      <c r="AL317">
        <v>14094</v>
      </c>
      <c r="AM317">
        <v>953</v>
      </c>
      <c r="AN317">
        <v>8861</v>
      </c>
      <c r="AO317">
        <v>2232</v>
      </c>
      <c r="AP317">
        <v>28017</v>
      </c>
      <c r="AQ317">
        <v>2867</v>
      </c>
      <c r="AR317">
        <v>30080</v>
      </c>
      <c r="AS317">
        <v>1838</v>
      </c>
      <c r="AT317">
        <v>6809</v>
      </c>
      <c r="AU317">
        <v>289</v>
      </c>
      <c r="AV317">
        <v>51288</v>
      </c>
      <c r="AW317">
        <v>4416</v>
      </c>
      <c r="AX317">
        <v>3978</v>
      </c>
      <c r="AY317">
        <v>669</v>
      </c>
      <c r="AZ317">
        <v>7267</v>
      </c>
      <c r="BA317">
        <v>1401</v>
      </c>
      <c r="BB317">
        <v>8342</v>
      </c>
      <c r="BC317">
        <v>542</v>
      </c>
      <c r="BD317">
        <v>19791</v>
      </c>
      <c r="BE317">
        <v>947</v>
      </c>
      <c r="BF317">
        <v>5538</v>
      </c>
      <c r="BG317">
        <v>757</v>
      </c>
      <c r="BH317">
        <v>26928</v>
      </c>
      <c r="BI317">
        <v>3047</v>
      </c>
      <c r="BJ317">
        <v>25395</v>
      </c>
      <c r="BK317">
        <v>2786</v>
      </c>
      <c r="BL317">
        <v>1533</v>
      </c>
      <c r="BM317">
        <v>261</v>
      </c>
      <c r="BN317">
        <v>18612</v>
      </c>
      <c r="BO317">
        <v>1791</v>
      </c>
      <c r="BP317">
        <v>8496</v>
      </c>
      <c r="BQ317">
        <v>1227</v>
      </c>
      <c r="BR317">
        <v>5358</v>
      </c>
      <c r="BS317">
        <v>786</v>
      </c>
      <c r="BT317">
        <v>13754</v>
      </c>
      <c r="BU317">
        <v>765</v>
      </c>
      <c r="BV317">
        <v>32466</v>
      </c>
      <c r="BW317">
        <v>3804</v>
      </c>
      <c r="BX317">
        <v>11877</v>
      </c>
      <c r="BY317">
        <v>136</v>
      </c>
      <c r="BZ317">
        <v>4581</v>
      </c>
      <c r="CA317">
        <v>220</v>
      </c>
      <c r="CB317">
        <v>9173</v>
      </c>
      <c r="CC317">
        <v>545</v>
      </c>
      <c r="CD317">
        <v>4965</v>
      </c>
      <c r="CE317">
        <v>381</v>
      </c>
      <c r="CF317">
        <v>6301</v>
      </c>
      <c r="CG317">
        <v>1133</v>
      </c>
      <c r="CH317">
        <v>7437</v>
      </c>
      <c r="CI317">
        <v>961</v>
      </c>
      <c r="CJ317">
        <v>6943</v>
      </c>
      <c r="CK317">
        <v>767</v>
      </c>
      <c r="CL317">
        <v>6820</v>
      </c>
      <c r="CM317">
        <v>562</v>
      </c>
      <c r="CN317">
        <v>11877</v>
      </c>
      <c r="CO317">
        <v>136</v>
      </c>
      <c r="CP317">
        <v>4705</v>
      </c>
      <c r="CQ317">
        <v>53392</v>
      </c>
      <c r="CR317">
        <v>36832</v>
      </c>
      <c r="CS317">
        <v>25989</v>
      </c>
      <c r="CT317">
        <v>29353</v>
      </c>
      <c r="CU317">
        <v>25546</v>
      </c>
      <c r="CV317">
        <v>8406</v>
      </c>
      <c r="CW317">
        <v>7675</v>
      </c>
      <c r="CX317">
        <v>3116</v>
      </c>
      <c r="CY317">
        <v>7185</v>
      </c>
      <c r="CZ317">
        <v>1809</v>
      </c>
      <c r="DA317">
        <v>3150</v>
      </c>
      <c r="DB317">
        <v>1659</v>
      </c>
      <c r="DC317">
        <v>7536</v>
      </c>
      <c r="DD317">
        <v>1822</v>
      </c>
      <c r="DE317">
        <v>0</v>
      </c>
      <c r="DF317">
        <v>1413</v>
      </c>
      <c r="DG317">
        <v>648</v>
      </c>
      <c r="DH317">
        <v>625</v>
      </c>
      <c r="DI317">
        <v>2385</v>
      </c>
      <c r="DJ317">
        <v>1845</v>
      </c>
      <c r="DK317">
        <v>437</v>
      </c>
      <c r="DL317">
        <v>1329</v>
      </c>
      <c r="DM317">
        <v>4802</v>
      </c>
      <c r="DN317">
        <v>7794</v>
      </c>
      <c r="DO317">
        <v>2519</v>
      </c>
      <c r="DP317">
        <v>1894</v>
      </c>
      <c r="DQ317">
        <v>2573</v>
      </c>
      <c r="DR317">
        <v>923</v>
      </c>
      <c r="DS317">
        <v>600</v>
      </c>
      <c r="DT317">
        <v>2456</v>
      </c>
      <c r="DU317">
        <v>21212</v>
      </c>
      <c r="DV317">
        <v>9234</v>
      </c>
      <c r="DW317">
        <v>3844</v>
      </c>
      <c r="DX317">
        <v>910</v>
      </c>
      <c r="DY317">
        <v>388</v>
      </c>
      <c r="DZ317">
        <v>3504</v>
      </c>
      <c r="EA317">
        <v>120</v>
      </c>
      <c r="EB317">
        <v>2462</v>
      </c>
      <c r="EC317">
        <v>7564</v>
      </c>
      <c r="ED317">
        <v>1800</v>
      </c>
      <c r="EE317">
        <v>3872</v>
      </c>
      <c r="EF317">
        <v>6820</v>
      </c>
      <c r="EI317">
        <v>31430</v>
      </c>
      <c r="EJ317">
        <v>26576</v>
      </c>
      <c r="EK317">
        <v>923</v>
      </c>
      <c r="EL317">
        <v>715</v>
      </c>
      <c r="EM317">
        <v>1276</v>
      </c>
      <c r="EN317">
        <v>774</v>
      </c>
      <c r="EO317">
        <v>1266</v>
      </c>
      <c r="EP317">
        <v>5546</v>
      </c>
      <c r="EQ317">
        <v>19148</v>
      </c>
      <c r="ER317">
        <v>21212</v>
      </c>
      <c r="ES317">
        <v>2694</v>
      </c>
      <c r="ET317">
        <v>7978</v>
      </c>
      <c r="EU317">
        <v>6934</v>
      </c>
      <c r="EV317">
        <v>2486</v>
      </c>
      <c r="EW317">
        <v>10540</v>
      </c>
      <c r="EX317">
        <v>21212</v>
      </c>
    </row>
    <row r="318" spans="1:154" x14ac:dyDescent="0.2">
      <c r="A318">
        <v>20905</v>
      </c>
      <c r="B318" t="s">
        <v>589</v>
      </c>
      <c r="C318" t="s">
        <v>634</v>
      </c>
      <c r="D318" t="s">
        <v>352</v>
      </c>
      <c r="H318">
        <v>18984</v>
      </c>
      <c r="I318">
        <v>800</v>
      </c>
      <c r="J318">
        <v>1388</v>
      </c>
      <c r="K318">
        <v>173</v>
      </c>
      <c r="L318">
        <v>1067</v>
      </c>
      <c r="M318">
        <v>79</v>
      </c>
      <c r="N318">
        <v>5217</v>
      </c>
      <c r="O318">
        <v>346</v>
      </c>
      <c r="P318">
        <v>12262</v>
      </c>
      <c r="Q318">
        <v>281</v>
      </c>
      <c r="R318">
        <v>6746</v>
      </c>
      <c r="S318">
        <v>75</v>
      </c>
      <c r="T318">
        <v>5649</v>
      </c>
      <c r="U318">
        <v>266</v>
      </c>
      <c r="V318">
        <v>49</v>
      </c>
      <c r="W318">
        <v>0</v>
      </c>
      <c r="X318">
        <v>2752</v>
      </c>
      <c r="Y318">
        <v>124</v>
      </c>
      <c r="Z318">
        <v>1842</v>
      </c>
      <c r="AA318">
        <v>192</v>
      </c>
      <c r="AB318">
        <v>1871</v>
      </c>
      <c r="AC318">
        <v>124</v>
      </c>
      <c r="AD318">
        <v>3088</v>
      </c>
      <c r="AE318">
        <v>322</v>
      </c>
      <c r="AF318">
        <v>6344</v>
      </c>
      <c r="AG318">
        <v>45</v>
      </c>
      <c r="AH318">
        <v>13585</v>
      </c>
      <c r="AI318">
        <v>348</v>
      </c>
      <c r="AJ318">
        <v>5399</v>
      </c>
      <c r="AK318">
        <v>452</v>
      </c>
      <c r="AL318">
        <v>3454</v>
      </c>
      <c r="AM318">
        <v>167</v>
      </c>
      <c r="AN318">
        <v>1945</v>
      </c>
      <c r="AO318">
        <v>285</v>
      </c>
      <c r="AP318">
        <v>9719</v>
      </c>
      <c r="AQ318">
        <v>406</v>
      </c>
      <c r="AR318">
        <v>9265</v>
      </c>
      <c r="AS318">
        <v>394</v>
      </c>
      <c r="AT318">
        <v>1842</v>
      </c>
      <c r="AU318">
        <v>141</v>
      </c>
      <c r="AV318">
        <v>17142</v>
      </c>
      <c r="AW318">
        <v>659</v>
      </c>
      <c r="AX318">
        <v>482</v>
      </c>
      <c r="AY318">
        <v>176</v>
      </c>
      <c r="AZ318">
        <v>2259</v>
      </c>
      <c r="BA318">
        <v>155</v>
      </c>
      <c r="BB318">
        <v>2916</v>
      </c>
      <c r="BC318">
        <v>161</v>
      </c>
      <c r="BD318">
        <v>7407</v>
      </c>
      <c r="BE318">
        <v>134</v>
      </c>
      <c r="BF318">
        <v>1812</v>
      </c>
      <c r="BG318">
        <v>96</v>
      </c>
      <c r="BH318">
        <v>8839</v>
      </c>
      <c r="BI318">
        <v>470</v>
      </c>
      <c r="BJ318">
        <v>8389</v>
      </c>
      <c r="BK318">
        <v>431</v>
      </c>
      <c r="BL318">
        <v>450</v>
      </c>
      <c r="BM318">
        <v>39</v>
      </c>
      <c r="BN318">
        <v>6380</v>
      </c>
      <c r="BO318">
        <v>194</v>
      </c>
      <c r="BP318">
        <v>2472</v>
      </c>
      <c r="BQ318">
        <v>260</v>
      </c>
      <c r="BR318">
        <v>1799</v>
      </c>
      <c r="BS318">
        <v>112</v>
      </c>
      <c r="BT318">
        <v>4593</v>
      </c>
      <c r="BU318">
        <v>130</v>
      </c>
      <c r="BV318">
        <v>10651</v>
      </c>
      <c r="BW318">
        <v>566</v>
      </c>
      <c r="BX318">
        <v>3740</v>
      </c>
      <c r="BY318">
        <v>104</v>
      </c>
      <c r="BZ318">
        <v>1303</v>
      </c>
      <c r="CA318">
        <v>61</v>
      </c>
      <c r="CB318">
        <v>3290</v>
      </c>
      <c r="CC318">
        <v>69</v>
      </c>
      <c r="CD318">
        <v>1327</v>
      </c>
      <c r="CE318">
        <v>44</v>
      </c>
      <c r="CF318">
        <v>1352</v>
      </c>
      <c r="CG318">
        <v>180</v>
      </c>
      <c r="CH318">
        <v>2322</v>
      </c>
      <c r="CI318">
        <v>207</v>
      </c>
      <c r="CJ318">
        <v>2759</v>
      </c>
      <c r="CK318">
        <v>117</v>
      </c>
      <c r="CL318">
        <v>2891</v>
      </c>
      <c r="CM318">
        <v>18</v>
      </c>
      <c r="CN318">
        <v>3740</v>
      </c>
      <c r="CO318">
        <v>104</v>
      </c>
      <c r="CP318">
        <v>800</v>
      </c>
      <c r="CQ318">
        <v>18184</v>
      </c>
      <c r="CR318">
        <v>14706</v>
      </c>
      <c r="CS318">
        <v>6224</v>
      </c>
      <c r="CT318">
        <v>11321</v>
      </c>
      <c r="CU318">
        <v>6612</v>
      </c>
      <c r="CV318">
        <v>2404</v>
      </c>
      <c r="CW318">
        <v>2038</v>
      </c>
      <c r="CX318">
        <v>540</v>
      </c>
      <c r="CY318">
        <v>2592</v>
      </c>
      <c r="CZ318">
        <v>1130</v>
      </c>
      <c r="DA318">
        <v>979</v>
      </c>
      <c r="DB318">
        <v>545</v>
      </c>
      <c r="DC318">
        <v>1003</v>
      </c>
      <c r="DD318">
        <v>189</v>
      </c>
      <c r="DE318">
        <v>67</v>
      </c>
      <c r="DF318">
        <v>504</v>
      </c>
      <c r="DG318">
        <v>246</v>
      </c>
      <c r="DH318">
        <v>117</v>
      </c>
      <c r="DI318">
        <v>796</v>
      </c>
      <c r="DJ318">
        <v>268</v>
      </c>
      <c r="DK318">
        <v>145</v>
      </c>
      <c r="DL318">
        <v>653</v>
      </c>
      <c r="DM318">
        <v>1961</v>
      </c>
      <c r="DN318">
        <v>2182</v>
      </c>
      <c r="DO318">
        <v>797</v>
      </c>
      <c r="DP318">
        <v>660</v>
      </c>
      <c r="DQ318">
        <v>1162</v>
      </c>
      <c r="DR318">
        <v>44</v>
      </c>
      <c r="DS318">
        <v>76</v>
      </c>
      <c r="DT318">
        <v>508</v>
      </c>
      <c r="DU318">
        <v>5899</v>
      </c>
      <c r="DV318">
        <v>4379</v>
      </c>
      <c r="DW318">
        <v>1600</v>
      </c>
      <c r="DX318">
        <v>93</v>
      </c>
      <c r="DY318">
        <v>47</v>
      </c>
      <c r="DZ318">
        <v>467</v>
      </c>
      <c r="EA318">
        <v>42</v>
      </c>
      <c r="EB318">
        <v>249</v>
      </c>
      <c r="EC318">
        <v>960</v>
      </c>
      <c r="ED318">
        <v>106</v>
      </c>
      <c r="EE318">
        <v>301</v>
      </c>
      <c r="EF318">
        <v>2162</v>
      </c>
      <c r="EI318">
        <v>16212</v>
      </c>
      <c r="EJ318">
        <v>2757</v>
      </c>
      <c r="EK318">
        <v>49</v>
      </c>
      <c r="EL318">
        <v>30</v>
      </c>
      <c r="EM318">
        <v>261</v>
      </c>
      <c r="EN318">
        <v>17</v>
      </c>
      <c r="EO318">
        <v>22</v>
      </c>
      <c r="EP318">
        <v>374</v>
      </c>
      <c r="EQ318">
        <v>5759</v>
      </c>
      <c r="ER318">
        <v>5899</v>
      </c>
      <c r="ES318">
        <v>165</v>
      </c>
      <c r="ET318">
        <v>772</v>
      </c>
      <c r="EU318">
        <v>2705</v>
      </c>
      <c r="EV318">
        <v>1435</v>
      </c>
      <c r="EW318">
        <v>4962</v>
      </c>
      <c r="EX318">
        <v>5899</v>
      </c>
    </row>
    <row r="319" spans="1:154" x14ac:dyDescent="0.2">
      <c r="A319">
        <v>20906</v>
      </c>
      <c r="B319" t="s">
        <v>589</v>
      </c>
      <c r="C319" t="s">
        <v>634</v>
      </c>
      <c r="D319" t="s">
        <v>352</v>
      </c>
      <c r="H319">
        <v>70064</v>
      </c>
      <c r="I319">
        <v>9097</v>
      </c>
      <c r="J319">
        <v>10268</v>
      </c>
      <c r="K319">
        <v>2111</v>
      </c>
      <c r="L319">
        <v>6508</v>
      </c>
      <c r="M319">
        <v>1268</v>
      </c>
      <c r="N319">
        <v>26289</v>
      </c>
      <c r="O319">
        <v>4840</v>
      </c>
      <c r="P319">
        <v>32881</v>
      </c>
      <c r="Q319">
        <v>1787</v>
      </c>
      <c r="R319">
        <v>18807</v>
      </c>
      <c r="S319">
        <v>872</v>
      </c>
      <c r="T319">
        <v>17513</v>
      </c>
      <c r="U319">
        <v>1363</v>
      </c>
      <c r="V319">
        <v>206</v>
      </c>
      <c r="W319">
        <v>37</v>
      </c>
      <c r="X319">
        <v>8765</v>
      </c>
      <c r="Y319">
        <v>340</v>
      </c>
      <c r="Z319">
        <v>17095</v>
      </c>
      <c r="AA319">
        <v>5807</v>
      </c>
      <c r="AB319">
        <v>7678</v>
      </c>
      <c r="AC319">
        <v>678</v>
      </c>
      <c r="AD319">
        <v>22521</v>
      </c>
      <c r="AE319">
        <v>5956</v>
      </c>
      <c r="AF319">
        <v>16850</v>
      </c>
      <c r="AG319">
        <v>339</v>
      </c>
      <c r="AH319">
        <v>40209</v>
      </c>
      <c r="AI319">
        <v>1844</v>
      </c>
      <c r="AJ319">
        <v>29855</v>
      </c>
      <c r="AK319">
        <v>7253</v>
      </c>
      <c r="AL319">
        <v>15852</v>
      </c>
      <c r="AM319">
        <v>1165</v>
      </c>
      <c r="AN319">
        <v>14003</v>
      </c>
      <c r="AO319">
        <v>6088</v>
      </c>
      <c r="AP319">
        <v>33466</v>
      </c>
      <c r="AQ319">
        <v>5259</v>
      </c>
      <c r="AR319">
        <v>36598</v>
      </c>
      <c r="AS319">
        <v>3838</v>
      </c>
      <c r="AT319">
        <v>7797</v>
      </c>
      <c r="AU319">
        <v>315</v>
      </c>
      <c r="AV319">
        <v>62267</v>
      </c>
      <c r="AW319">
        <v>8782</v>
      </c>
      <c r="AX319">
        <v>6507</v>
      </c>
      <c r="AY319">
        <v>2592</v>
      </c>
      <c r="AZ319">
        <v>11207</v>
      </c>
      <c r="BA319">
        <v>2094</v>
      </c>
      <c r="BB319">
        <v>10097</v>
      </c>
      <c r="BC319">
        <v>1186</v>
      </c>
      <c r="BD319">
        <v>20527</v>
      </c>
      <c r="BE319">
        <v>939</v>
      </c>
      <c r="BF319">
        <v>5496</v>
      </c>
      <c r="BG319">
        <v>972</v>
      </c>
      <c r="BH319">
        <v>33080</v>
      </c>
      <c r="BI319">
        <v>6625</v>
      </c>
      <c r="BJ319">
        <v>30655</v>
      </c>
      <c r="BK319">
        <v>5905</v>
      </c>
      <c r="BL319">
        <v>2425</v>
      </c>
      <c r="BM319">
        <v>720</v>
      </c>
      <c r="BN319">
        <v>23249</v>
      </c>
      <c r="BO319">
        <v>3852</v>
      </c>
      <c r="BP319">
        <v>9519</v>
      </c>
      <c r="BQ319">
        <v>2600</v>
      </c>
      <c r="BR319">
        <v>5808</v>
      </c>
      <c r="BS319">
        <v>1145</v>
      </c>
      <c r="BT319">
        <v>16326</v>
      </c>
      <c r="BU319">
        <v>1313</v>
      </c>
      <c r="BV319">
        <v>38576</v>
      </c>
      <c r="BW319">
        <v>7597</v>
      </c>
      <c r="BX319">
        <v>15162</v>
      </c>
      <c r="BY319">
        <v>187</v>
      </c>
      <c r="BZ319">
        <v>4579</v>
      </c>
      <c r="CA319">
        <v>338</v>
      </c>
      <c r="CB319">
        <v>11747</v>
      </c>
      <c r="CC319">
        <v>975</v>
      </c>
      <c r="CD319">
        <v>5400</v>
      </c>
      <c r="CE319">
        <v>973</v>
      </c>
      <c r="CF319">
        <v>6866</v>
      </c>
      <c r="CG319">
        <v>1515</v>
      </c>
      <c r="CH319">
        <v>9815</v>
      </c>
      <c r="CI319">
        <v>2341</v>
      </c>
      <c r="CJ319">
        <v>7725</v>
      </c>
      <c r="CK319">
        <v>1576</v>
      </c>
      <c r="CL319">
        <v>8770</v>
      </c>
      <c r="CM319">
        <v>1192</v>
      </c>
      <c r="CN319">
        <v>15162</v>
      </c>
      <c r="CO319">
        <v>187</v>
      </c>
      <c r="CP319">
        <v>9097</v>
      </c>
      <c r="CQ319">
        <v>60967</v>
      </c>
      <c r="CR319">
        <v>41785</v>
      </c>
      <c r="CS319">
        <v>29860</v>
      </c>
      <c r="CT319">
        <v>30688</v>
      </c>
      <c r="CU319">
        <v>36083</v>
      </c>
      <c r="CV319">
        <v>15647</v>
      </c>
      <c r="CW319">
        <v>19389</v>
      </c>
      <c r="CX319">
        <v>9226</v>
      </c>
      <c r="CY319">
        <v>6288</v>
      </c>
      <c r="CZ319">
        <v>2168</v>
      </c>
      <c r="DA319">
        <v>5070</v>
      </c>
      <c r="DB319">
        <v>2882</v>
      </c>
      <c r="DC319">
        <v>5336</v>
      </c>
      <c r="DD319">
        <v>1371</v>
      </c>
      <c r="DE319">
        <v>0</v>
      </c>
      <c r="DF319">
        <v>3877</v>
      </c>
      <c r="DG319">
        <v>1068</v>
      </c>
      <c r="DH319">
        <v>255</v>
      </c>
      <c r="DI319">
        <v>3510</v>
      </c>
      <c r="DJ319">
        <v>1262</v>
      </c>
      <c r="DK319">
        <v>740</v>
      </c>
      <c r="DL319">
        <v>1520</v>
      </c>
      <c r="DM319">
        <v>6359</v>
      </c>
      <c r="DN319">
        <v>7047</v>
      </c>
      <c r="DO319">
        <v>2797</v>
      </c>
      <c r="DP319">
        <v>2610</v>
      </c>
      <c r="DQ319">
        <v>3094</v>
      </c>
      <c r="DR319">
        <v>779</v>
      </c>
      <c r="DS319">
        <v>677</v>
      </c>
      <c r="DT319">
        <v>2325</v>
      </c>
      <c r="DU319">
        <v>25958</v>
      </c>
      <c r="DV319">
        <v>11538</v>
      </c>
      <c r="DW319">
        <v>4889</v>
      </c>
      <c r="DX319">
        <v>1888</v>
      </c>
      <c r="DY319">
        <v>548</v>
      </c>
      <c r="DZ319">
        <v>3552</v>
      </c>
      <c r="EA319">
        <v>377</v>
      </c>
      <c r="EB319">
        <v>2225</v>
      </c>
      <c r="EC319">
        <v>8980</v>
      </c>
      <c r="ED319">
        <v>1297</v>
      </c>
      <c r="EE319">
        <v>5738</v>
      </c>
      <c r="EF319">
        <v>8250</v>
      </c>
      <c r="EI319">
        <v>45559</v>
      </c>
      <c r="EJ319">
        <v>24429</v>
      </c>
      <c r="EK319">
        <v>743</v>
      </c>
      <c r="EL319">
        <v>705</v>
      </c>
      <c r="EM319">
        <v>982</v>
      </c>
      <c r="EN319">
        <v>999</v>
      </c>
      <c r="EO319">
        <v>770</v>
      </c>
      <c r="EP319">
        <v>4169</v>
      </c>
      <c r="EQ319">
        <v>23772</v>
      </c>
      <c r="ER319">
        <v>25958</v>
      </c>
      <c r="ES319">
        <v>2433</v>
      </c>
      <c r="ET319">
        <v>11170</v>
      </c>
      <c r="EU319">
        <v>7522</v>
      </c>
      <c r="EV319">
        <v>3327</v>
      </c>
      <c r="EW319">
        <v>12355</v>
      </c>
      <c r="EX319">
        <v>25958</v>
      </c>
    </row>
    <row r="320" spans="1:154" x14ac:dyDescent="0.2">
      <c r="A320">
        <v>20910</v>
      </c>
      <c r="B320" t="s">
        <v>589</v>
      </c>
      <c r="C320" t="s">
        <v>634</v>
      </c>
      <c r="D320" t="s">
        <v>352</v>
      </c>
      <c r="H320">
        <v>45668</v>
      </c>
      <c r="I320">
        <v>1750</v>
      </c>
      <c r="J320">
        <v>5295</v>
      </c>
      <c r="K320">
        <v>217</v>
      </c>
      <c r="L320">
        <v>3385</v>
      </c>
      <c r="M320">
        <v>115</v>
      </c>
      <c r="N320">
        <v>11829</v>
      </c>
      <c r="O320">
        <v>1258</v>
      </c>
      <c r="P320">
        <v>28544</v>
      </c>
      <c r="Q320">
        <v>275</v>
      </c>
      <c r="R320">
        <v>20080</v>
      </c>
      <c r="S320">
        <v>317</v>
      </c>
      <c r="T320">
        <v>13955</v>
      </c>
      <c r="U320">
        <v>575</v>
      </c>
      <c r="V320">
        <v>277</v>
      </c>
      <c r="W320">
        <v>68</v>
      </c>
      <c r="X320">
        <v>3609</v>
      </c>
      <c r="Y320">
        <v>73</v>
      </c>
      <c r="Z320">
        <v>1903</v>
      </c>
      <c r="AA320">
        <v>596</v>
      </c>
      <c r="AB320">
        <v>5829</v>
      </c>
      <c r="AC320">
        <v>106</v>
      </c>
      <c r="AD320">
        <v>5552</v>
      </c>
      <c r="AE320">
        <v>960</v>
      </c>
      <c r="AF320">
        <v>19339</v>
      </c>
      <c r="AG320">
        <v>193</v>
      </c>
      <c r="AH320">
        <v>34117</v>
      </c>
      <c r="AI320">
        <v>662</v>
      </c>
      <c r="AJ320">
        <v>11551</v>
      </c>
      <c r="AK320">
        <v>1088</v>
      </c>
      <c r="AL320">
        <v>6062</v>
      </c>
      <c r="AM320">
        <v>181</v>
      </c>
      <c r="AN320">
        <v>5489</v>
      </c>
      <c r="AO320">
        <v>907</v>
      </c>
      <c r="AP320">
        <v>21748</v>
      </c>
      <c r="AQ320">
        <v>1024</v>
      </c>
      <c r="AR320">
        <v>23920</v>
      </c>
      <c r="AS320">
        <v>726</v>
      </c>
      <c r="AT320">
        <v>4307</v>
      </c>
      <c r="AU320">
        <v>165</v>
      </c>
      <c r="AV320">
        <v>41361</v>
      </c>
      <c r="AW320">
        <v>1585</v>
      </c>
      <c r="AX320">
        <v>1255</v>
      </c>
      <c r="AY320">
        <v>165</v>
      </c>
      <c r="AZ320">
        <v>3112</v>
      </c>
      <c r="BA320">
        <v>455</v>
      </c>
      <c r="BB320">
        <v>4436</v>
      </c>
      <c r="BC320">
        <v>254</v>
      </c>
      <c r="BD320">
        <v>24332</v>
      </c>
      <c r="BE320">
        <v>582</v>
      </c>
      <c r="BF320">
        <v>2786</v>
      </c>
      <c r="BG320">
        <v>187</v>
      </c>
      <c r="BH320">
        <v>28707</v>
      </c>
      <c r="BI320">
        <v>1329</v>
      </c>
      <c r="BJ320">
        <v>27655</v>
      </c>
      <c r="BK320">
        <v>1292</v>
      </c>
      <c r="BL320">
        <v>1052</v>
      </c>
      <c r="BM320">
        <v>37</v>
      </c>
      <c r="BN320">
        <v>20523</v>
      </c>
      <c r="BO320">
        <v>780</v>
      </c>
      <c r="BP320">
        <v>8253</v>
      </c>
      <c r="BQ320">
        <v>632</v>
      </c>
      <c r="BR320">
        <v>2717</v>
      </c>
      <c r="BS320">
        <v>104</v>
      </c>
      <c r="BT320">
        <v>8104</v>
      </c>
      <c r="BU320">
        <v>37</v>
      </c>
      <c r="BV320">
        <v>31493</v>
      </c>
      <c r="BW320">
        <v>1516</v>
      </c>
      <c r="BX320">
        <v>6071</v>
      </c>
      <c r="BY320">
        <v>197</v>
      </c>
      <c r="BZ320">
        <v>3381</v>
      </c>
      <c r="CA320">
        <v>0</v>
      </c>
      <c r="CB320">
        <v>4723</v>
      </c>
      <c r="CC320">
        <v>37</v>
      </c>
      <c r="CD320">
        <v>4429</v>
      </c>
      <c r="CE320">
        <v>257</v>
      </c>
      <c r="CF320">
        <v>9980</v>
      </c>
      <c r="CG320">
        <v>481</v>
      </c>
      <c r="CH320">
        <v>7271</v>
      </c>
      <c r="CI320">
        <v>268</v>
      </c>
      <c r="CJ320">
        <v>5319</v>
      </c>
      <c r="CK320">
        <v>351</v>
      </c>
      <c r="CL320">
        <v>4494</v>
      </c>
      <c r="CM320">
        <v>159</v>
      </c>
      <c r="CN320">
        <v>6071</v>
      </c>
      <c r="CO320">
        <v>197</v>
      </c>
      <c r="CP320">
        <v>1750</v>
      </c>
      <c r="CQ320">
        <v>43918</v>
      </c>
      <c r="CR320">
        <v>37057</v>
      </c>
      <c r="CS320">
        <v>11749</v>
      </c>
      <c r="CT320">
        <v>29142</v>
      </c>
      <c r="CU320">
        <v>13989</v>
      </c>
      <c r="CV320">
        <v>3947</v>
      </c>
      <c r="CW320">
        <v>4210</v>
      </c>
      <c r="CX320">
        <v>1187</v>
      </c>
      <c r="CY320">
        <v>3806</v>
      </c>
      <c r="CZ320">
        <v>896</v>
      </c>
      <c r="DA320">
        <v>2176</v>
      </c>
      <c r="DB320">
        <v>496</v>
      </c>
      <c r="DC320">
        <v>3797</v>
      </c>
      <c r="DD320">
        <v>1368</v>
      </c>
      <c r="DE320">
        <v>54</v>
      </c>
      <c r="DF320">
        <v>601</v>
      </c>
      <c r="DG320">
        <v>577</v>
      </c>
      <c r="DH320">
        <v>78</v>
      </c>
      <c r="DI320">
        <v>1902</v>
      </c>
      <c r="DJ320">
        <v>743</v>
      </c>
      <c r="DK320">
        <v>855</v>
      </c>
      <c r="DL320">
        <v>1478</v>
      </c>
      <c r="DM320">
        <v>7024</v>
      </c>
      <c r="DN320">
        <v>6873</v>
      </c>
      <c r="DO320">
        <v>2128</v>
      </c>
      <c r="DP320">
        <v>3355</v>
      </c>
      <c r="DQ320">
        <v>4184</v>
      </c>
      <c r="DR320">
        <v>447</v>
      </c>
      <c r="DS320">
        <v>460</v>
      </c>
      <c r="DT320">
        <v>1621</v>
      </c>
      <c r="DU320">
        <v>22123</v>
      </c>
      <c r="DV320">
        <v>7023</v>
      </c>
      <c r="DW320">
        <v>3096</v>
      </c>
      <c r="DX320">
        <v>2140</v>
      </c>
      <c r="DY320">
        <v>264</v>
      </c>
      <c r="DZ320">
        <v>5179</v>
      </c>
      <c r="EA320">
        <v>401</v>
      </c>
      <c r="EB320">
        <v>3877</v>
      </c>
      <c r="EC320">
        <v>7781</v>
      </c>
      <c r="ED320">
        <v>656</v>
      </c>
      <c r="EE320">
        <v>5598</v>
      </c>
      <c r="EF320">
        <v>4675</v>
      </c>
      <c r="EI320">
        <v>19367</v>
      </c>
      <c r="EJ320">
        <v>26430</v>
      </c>
      <c r="EK320">
        <v>1408</v>
      </c>
      <c r="EL320">
        <v>2154</v>
      </c>
      <c r="EM320">
        <v>1979</v>
      </c>
      <c r="EN320">
        <v>1641</v>
      </c>
      <c r="EO320">
        <v>1450</v>
      </c>
      <c r="EP320">
        <v>5302</v>
      </c>
      <c r="EQ320">
        <v>20931</v>
      </c>
      <c r="ER320">
        <v>22123</v>
      </c>
      <c r="ES320">
        <v>4223</v>
      </c>
      <c r="ET320">
        <v>11402</v>
      </c>
      <c r="EU320">
        <v>5239</v>
      </c>
      <c r="EV320">
        <v>1006</v>
      </c>
      <c r="EW320">
        <v>6498</v>
      </c>
      <c r="EX320">
        <v>22123</v>
      </c>
    </row>
    <row r="321" spans="1:154" x14ac:dyDescent="0.2">
      <c r="A321">
        <v>20912</v>
      </c>
      <c r="B321" t="s">
        <v>589</v>
      </c>
      <c r="C321" t="s">
        <v>635</v>
      </c>
      <c r="D321" t="s">
        <v>352</v>
      </c>
      <c r="H321">
        <v>25650</v>
      </c>
      <c r="I321">
        <v>3294</v>
      </c>
      <c r="J321">
        <v>4906</v>
      </c>
      <c r="K321">
        <v>1389</v>
      </c>
      <c r="L321">
        <v>3379</v>
      </c>
      <c r="M321">
        <v>1055</v>
      </c>
      <c r="N321">
        <v>7840</v>
      </c>
      <c r="O321">
        <v>1615</v>
      </c>
      <c r="P321">
        <v>12614</v>
      </c>
      <c r="Q321">
        <v>238</v>
      </c>
      <c r="R321">
        <v>9759</v>
      </c>
      <c r="S321">
        <v>209</v>
      </c>
      <c r="T321">
        <v>7353</v>
      </c>
      <c r="U321">
        <v>553</v>
      </c>
      <c r="V321">
        <v>287</v>
      </c>
      <c r="W321">
        <v>20</v>
      </c>
      <c r="X321">
        <v>1049</v>
      </c>
      <c r="Y321">
        <v>120</v>
      </c>
      <c r="Z321">
        <v>4244</v>
      </c>
      <c r="AA321">
        <v>1982</v>
      </c>
      <c r="AB321">
        <v>2919</v>
      </c>
      <c r="AC321">
        <v>371</v>
      </c>
      <c r="AD321">
        <v>6736</v>
      </c>
      <c r="AE321">
        <v>2431</v>
      </c>
      <c r="AF321">
        <v>9167</v>
      </c>
      <c r="AG321">
        <v>145</v>
      </c>
      <c r="AH321">
        <v>16755</v>
      </c>
      <c r="AI321">
        <v>676</v>
      </c>
      <c r="AJ321">
        <v>8895</v>
      </c>
      <c r="AK321">
        <v>2618</v>
      </c>
      <c r="AL321">
        <v>4240</v>
      </c>
      <c r="AM321">
        <v>189</v>
      </c>
      <c r="AN321">
        <v>4655</v>
      </c>
      <c r="AO321">
        <v>2429</v>
      </c>
      <c r="AP321">
        <v>12847</v>
      </c>
      <c r="AQ321">
        <v>1844</v>
      </c>
      <c r="AR321">
        <v>12803</v>
      </c>
      <c r="AS321">
        <v>1450</v>
      </c>
      <c r="AT321">
        <v>2365</v>
      </c>
      <c r="AU321">
        <v>191</v>
      </c>
      <c r="AV321">
        <v>23285</v>
      </c>
      <c r="AW321">
        <v>3103</v>
      </c>
      <c r="AX321">
        <v>2201</v>
      </c>
      <c r="AY321">
        <v>989</v>
      </c>
      <c r="AZ321">
        <v>2999</v>
      </c>
      <c r="BA321">
        <v>705</v>
      </c>
      <c r="BB321">
        <v>2819</v>
      </c>
      <c r="BC321">
        <v>272</v>
      </c>
      <c r="BD321">
        <v>8778</v>
      </c>
      <c r="BE321">
        <v>367</v>
      </c>
      <c r="BF321">
        <v>1986</v>
      </c>
      <c r="BG321">
        <v>579</v>
      </c>
      <c r="BH321">
        <v>13419</v>
      </c>
      <c r="BI321">
        <v>2248</v>
      </c>
      <c r="BJ321">
        <v>12558</v>
      </c>
      <c r="BK321">
        <v>2030</v>
      </c>
      <c r="BL321">
        <v>861</v>
      </c>
      <c r="BM321">
        <v>218</v>
      </c>
      <c r="BN321">
        <v>8988</v>
      </c>
      <c r="BO321">
        <v>1364</v>
      </c>
      <c r="BP321">
        <v>4711</v>
      </c>
      <c r="BQ321">
        <v>1060</v>
      </c>
      <c r="BR321">
        <v>1706</v>
      </c>
      <c r="BS321">
        <v>403</v>
      </c>
      <c r="BT321">
        <v>7295</v>
      </c>
      <c r="BU321">
        <v>404</v>
      </c>
      <c r="BV321">
        <v>15405</v>
      </c>
      <c r="BW321">
        <v>2827</v>
      </c>
      <c r="BX321">
        <v>2950</v>
      </c>
      <c r="BY321">
        <v>63</v>
      </c>
      <c r="BZ321">
        <v>2588</v>
      </c>
      <c r="CA321">
        <v>199</v>
      </c>
      <c r="CB321">
        <v>4707</v>
      </c>
      <c r="CC321">
        <v>205</v>
      </c>
      <c r="CD321">
        <v>1558</v>
      </c>
      <c r="CE321">
        <v>557</v>
      </c>
      <c r="CF321">
        <v>2793</v>
      </c>
      <c r="CG321">
        <v>500</v>
      </c>
      <c r="CH321">
        <v>4316</v>
      </c>
      <c r="CI321">
        <v>929</v>
      </c>
      <c r="CJ321">
        <v>3703</v>
      </c>
      <c r="CK321">
        <v>427</v>
      </c>
      <c r="CL321">
        <v>3035</v>
      </c>
      <c r="CM321">
        <v>414</v>
      </c>
      <c r="CN321">
        <v>2950</v>
      </c>
      <c r="CO321">
        <v>63</v>
      </c>
      <c r="CP321">
        <v>3294</v>
      </c>
      <c r="CQ321">
        <v>22356</v>
      </c>
      <c r="CR321">
        <v>16225</v>
      </c>
      <c r="CS321">
        <v>8238</v>
      </c>
      <c r="CT321">
        <v>12973</v>
      </c>
      <c r="CU321">
        <v>10631</v>
      </c>
      <c r="CV321">
        <v>5147</v>
      </c>
      <c r="CW321">
        <v>5832</v>
      </c>
      <c r="CX321">
        <v>3547</v>
      </c>
      <c r="CY321">
        <v>1872</v>
      </c>
      <c r="CZ321">
        <v>623</v>
      </c>
      <c r="DA321">
        <v>648</v>
      </c>
      <c r="DB321">
        <v>265</v>
      </c>
      <c r="DC321">
        <v>2279</v>
      </c>
      <c r="DD321">
        <v>712</v>
      </c>
      <c r="DE321">
        <v>41</v>
      </c>
      <c r="DF321">
        <v>983</v>
      </c>
      <c r="DG321">
        <v>191</v>
      </c>
      <c r="DH321">
        <v>48</v>
      </c>
      <c r="DI321">
        <v>884</v>
      </c>
      <c r="DJ321">
        <v>721</v>
      </c>
      <c r="DK321">
        <v>492</v>
      </c>
      <c r="DL321">
        <v>529</v>
      </c>
      <c r="DM321">
        <v>2398</v>
      </c>
      <c r="DN321">
        <v>3238</v>
      </c>
      <c r="DO321">
        <v>1354</v>
      </c>
      <c r="DP321">
        <v>1358</v>
      </c>
      <c r="DQ321">
        <v>1345</v>
      </c>
      <c r="DR321">
        <v>111</v>
      </c>
      <c r="DS321">
        <v>282</v>
      </c>
      <c r="DT321">
        <v>1065</v>
      </c>
      <c r="DU321">
        <v>9884</v>
      </c>
      <c r="DV321">
        <v>4230</v>
      </c>
      <c r="DW321">
        <v>2420</v>
      </c>
      <c r="DX321">
        <v>799</v>
      </c>
      <c r="DY321">
        <v>483</v>
      </c>
      <c r="DZ321">
        <v>1979</v>
      </c>
      <c r="EA321">
        <v>102</v>
      </c>
      <c r="EB321">
        <v>1580</v>
      </c>
      <c r="EC321">
        <v>2876</v>
      </c>
      <c r="ED321">
        <v>479</v>
      </c>
      <c r="EE321">
        <v>1770</v>
      </c>
      <c r="EF321">
        <v>3661</v>
      </c>
      <c r="EI321">
        <v>12297</v>
      </c>
      <c r="EJ321">
        <v>13204</v>
      </c>
      <c r="EK321">
        <v>495</v>
      </c>
      <c r="EL321">
        <v>686</v>
      </c>
      <c r="EM321">
        <v>545</v>
      </c>
      <c r="EN321">
        <v>495</v>
      </c>
      <c r="EO321">
        <v>466</v>
      </c>
      <c r="EP321">
        <v>2637</v>
      </c>
      <c r="EQ321">
        <v>9392</v>
      </c>
      <c r="ER321">
        <v>9884</v>
      </c>
      <c r="ES321">
        <v>1581</v>
      </c>
      <c r="ET321">
        <v>4288</v>
      </c>
      <c r="EU321">
        <v>3064</v>
      </c>
      <c r="EV321">
        <v>697</v>
      </c>
      <c r="EW321">
        <v>4015</v>
      </c>
      <c r="EX321">
        <v>9884</v>
      </c>
    </row>
    <row r="322" spans="1:154" x14ac:dyDescent="0.2">
      <c r="A322">
        <v>21001</v>
      </c>
      <c r="B322" t="s">
        <v>589</v>
      </c>
      <c r="C322" t="s">
        <v>636</v>
      </c>
      <c r="D322" t="s">
        <v>349</v>
      </c>
      <c r="H322">
        <v>26963</v>
      </c>
      <c r="I322">
        <v>1214</v>
      </c>
      <c r="J322">
        <v>4364</v>
      </c>
      <c r="K322">
        <v>465</v>
      </c>
      <c r="L322">
        <v>3412</v>
      </c>
      <c r="M322">
        <v>417</v>
      </c>
      <c r="N322">
        <v>11150</v>
      </c>
      <c r="O322">
        <v>512</v>
      </c>
      <c r="P322">
        <v>11432</v>
      </c>
      <c r="Q322">
        <v>237</v>
      </c>
      <c r="R322">
        <v>14109</v>
      </c>
      <c r="S322">
        <v>444</v>
      </c>
      <c r="T322">
        <v>8405</v>
      </c>
      <c r="U322">
        <v>445</v>
      </c>
      <c r="V322">
        <v>110</v>
      </c>
      <c r="W322">
        <v>34</v>
      </c>
      <c r="X322">
        <v>909</v>
      </c>
      <c r="Y322">
        <v>37</v>
      </c>
      <c r="Z322">
        <v>857</v>
      </c>
      <c r="AA322">
        <v>127</v>
      </c>
      <c r="AB322">
        <v>2573</v>
      </c>
      <c r="AC322">
        <v>127</v>
      </c>
      <c r="AD322">
        <v>2436</v>
      </c>
      <c r="AE322">
        <v>209</v>
      </c>
      <c r="AF322">
        <v>13323</v>
      </c>
      <c r="AG322">
        <v>430</v>
      </c>
      <c r="AH322">
        <v>24590</v>
      </c>
      <c r="AI322">
        <v>1045</v>
      </c>
      <c r="AJ322">
        <v>2373</v>
      </c>
      <c r="AK322">
        <v>169</v>
      </c>
      <c r="AL322">
        <v>1500</v>
      </c>
      <c r="AM322">
        <v>92</v>
      </c>
      <c r="AN322">
        <v>873</v>
      </c>
      <c r="AO322">
        <v>77</v>
      </c>
      <c r="AP322">
        <v>13219</v>
      </c>
      <c r="AQ322">
        <v>771</v>
      </c>
      <c r="AR322">
        <v>13744</v>
      </c>
      <c r="AS322">
        <v>443</v>
      </c>
      <c r="AT322">
        <v>3897</v>
      </c>
      <c r="AU322">
        <v>84</v>
      </c>
      <c r="AV322">
        <v>23066</v>
      </c>
      <c r="AW322">
        <v>1130</v>
      </c>
      <c r="AX322">
        <v>1321</v>
      </c>
      <c r="AY322">
        <v>58</v>
      </c>
      <c r="AZ322">
        <v>5756</v>
      </c>
      <c r="BA322">
        <v>362</v>
      </c>
      <c r="BB322">
        <v>6111</v>
      </c>
      <c r="BC322">
        <v>159</v>
      </c>
      <c r="BD322">
        <v>5228</v>
      </c>
      <c r="BE322">
        <v>54</v>
      </c>
      <c r="BF322">
        <v>3172</v>
      </c>
      <c r="BG322">
        <v>257</v>
      </c>
      <c r="BH322">
        <v>13182</v>
      </c>
      <c r="BI322">
        <v>536</v>
      </c>
      <c r="BJ322">
        <v>12415</v>
      </c>
      <c r="BK322">
        <v>426</v>
      </c>
      <c r="BL322">
        <v>767</v>
      </c>
      <c r="BM322">
        <v>110</v>
      </c>
      <c r="BN322">
        <v>9673</v>
      </c>
      <c r="BO322">
        <v>188</v>
      </c>
      <c r="BP322">
        <v>3396</v>
      </c>
      <c r="BQ322">
        <v>299</v>
      </c>
      <c r="BR322">
        <v>3285</v>
      </c>
      <c r="BS322">
        <v>306</v>
      </c>
      <c r="BT322">
        <v>6455</v>
      </c>
      <c r="BU322">
        <v>373</v>
      </c>
      <c r="BV322">
        <v>16354</v>
      </c>
      <c r="BW322">
        <v>793</v>
      </c>
      <c r="BX322">
        <v>4154</v>
      </c>
      <c r="BY322">
        <v>48</v>
      </c>
      <c r="BZ322">
        <v>1841</v>
      </c>
      <c r="CA322">
        <v>84</v>
      </c>
      <c r="CB322">
        <v>4614</v>
      </c>
      <c r="CC322">
        <v>289</v>
      </c>
      <c r="CD322">
        <v>2092</v>
      </c>
      <c r="CE322">
        <v>208</v>
      </c>
      <c r="CF322">
        <v>3854</v>
      </c>
      <c r="CG322">
        <v>224</v>
      </c>
      <c r="CH322">
        <v>3746</v>
      </c>
      <c r="CI322">
        <v>170</v>
      </c>
      <c r="CJ322">
        <v>2826</v>
      </c>
      <c r="CK322">
        <v>85</v>
      </c>
      <c r="CL322">
        <v>3836</v>
      </c>
      <c r="CM322">
        <v>106</v>
      </c>
      <c r="CN322">
        <v>4154</v>
      </c>
      <c r="CO322">
        <v>48</v>
      </c>
      <c r="CP322">
        <v>1214</v>
      </c>
      <c r="CQ322">
        <v>25749</v>
      </c>
      <c r="CR322">
        <v>19337</v>
      </c>
      <c r="CS322">
        <v>10905</v>
      </c>
      <c r="CT322">
        <v>22754</v>
      </c>
      <c r="CU322">
        <v>2872</v>
      </c>
      <c r="CV322">
        <v>1048</v>
      </c>
      <c r="CW322">
        <v>1119</v>
      </c>
      <c r="CX322">
        <v>476</v>
      </c>
      <c r="CY322">
        <v>546</v>
      </c>
      <c r="CZ322">
        <v>108</v>
      </c>
      <c r="DA322">
        <v>531</v>
      </c>
      <c r="DB322">
        <v>264</v>
      </c>
      <c r="DC322">
        <v>676</v>
      </c>
      <c r="DD322">
        <v>200</v>
      </c>
      <c r="DE322">
        <v>25</v>
      </c>
      <c r="DF322">
        <v>911</v>
      </c>
      <c r="DG322">
        <v>977</v>
      </c>
      <c r="DH322">
        <v>309</v>
      </c>
      <c r="DI322">
        <v>1890</v>
      </c>
      <c r="DJ322">
        <v>1064</v>
      </c>
      <c r="DK322">
        <v>171</v>
      </c>
      <c r="DL322">
        <v>480</v>
      </c>
      <c r="DM322">
        <v>1915</v>
      </c>
      <c r="DN322">
        <v>2182</v>
      </c>
      <c r="DO322">
        <v>890</v>
      </c>
      <c r="DP322">
        <v>583</v>
      </c>
      <c r="DQ322">
        <v>2154</v>
      </c>
      <c r="DR322">
        <v>736</v>
      </c>
      <c r="DS322">
        <v>455</v>
      </c>
      <c r="DT322">
        <v>1339</v>
      </c>
      <c r="DU322">
        <v>11204</v>
      </c>
      <c r="DV322">
        <v>4809</v>
      </c>
      <c r="DW322">
        <v>1648</v>
      </c>
      <c r="DX322">
        <v>679</v>
      </c>
      <c r="DY322">
        <v>234</v>
      </c>
      <c r="DZ322">
        <v>2143</v>
      </c>
      <c r="EA322">
        <v>182</v>
      </c>
      <c r="EB322">
        <v>1541</v>
      </c>
      <c r="EC322">
        <v>3573</v>
      </c>
      <c r="ED322">
        <v>942</v>
      </c>
      <c r="EE322">
        <v>1868</v>
      </c>
      <c r="EF322">
        <v>3443</v>
      </c>
      <c r="EI322">
        <v>18227</v>
      </c>
      <c r="EJ322">
        <v>8867</v>
      </c>
      <c r="EK322">
        <v>536</v>
      </c>
      <c r="EL322">
        <v>223</v>
      </c>
      <c r="EM322">
        <v>476</v>
      </c>
      <c r="EN322">
        <v>543</v>
      </c>
      <c r="EO322">
        <v>452</v>
      </c>
      <c r="EP322">
        <v>1397</v>
      </c>
      <c r="EQ322">
        <v>10179</v>
      </c>
      <c r="ER322">
        <v>11204</v>
      </c>
      <c r="ES322">
        <v>1066</v>
      </c>
      <c r="ET322">
        <v>4125</v>
      </c>
      <c r="EU322">
        <v>3822</v>
      </c>
      <c r="EV322">
        <v>1478</v>
      </c>
      <c r="EW322">
        <v>6013</v>
      </c>
      <c r="EX322">
        <v>11204</v>
      </c>
    </row>
    <row r="323" spans="1:154" x14ac:dyDescent="0.2">
      <c r="A323">
        <v>21009</v>
      </c>
      <c r="B323" t="s">
        <v>589</v>
      </c>
      <c r="C323" t="s">
        <v>637</v>
      </c>
      <c r="D323" t="s">
        <v>349</v>
      </c>
      <c r="H323">
        <v>33332</v>
      </c>
      <c r="I323">
        <v>958</v>
      </c>
      <c r="J323">
        <v>2501</v>
      </c>
      <c r="K323">
        <v>250</v>
      </c>
      <c r="L323">
        <v>1365</v>
      </c>
      <c r="M323">
        <v>133</v>
      </c>
      <c r="N323">
        <v>10145</v>
      </c>
      <c r="O323">
        <v>433</v>
      </c>
      <c r="P323">
        <v>20667</v>
      </c>
      <c r="Q323">
        <v>275</v>
      </c>
      <c r="R323">
        <v>24042</v>
      </c>
      <c r="S323">
        <v>609</v>
      </c>
      <c r="T323">
        <v>5457</v>
      </c>
      <c r="U323">
        <v>200</v>
      </c>
      <c r="V323">
        <v>23</v>
      </c>
      <c r="W323">
        <v>0</v>
      </c>
      <c r="X323">
        <v>1406</v>
      </c>
      <c r="Y323">
        <v>99</v>
      </c>
      <c r="Z323">
        <v>453</v>
      </c>
      <c r="AA323">
        <v>0</v>
      </c>
      <c r="AB323">
        <v>1951</v>
      </c>
      <c r="AC323">
        <v>50</v>
      </c>
      <c r="AD323">
        <v>1739</v>
      </c>
      <c r="AE323">
        <v>20</v>
      </c>
      <c r="AF323">
        <v>23311</v>
      </c>
      <c r="AG323">
        <v>589</v>
      </c>
      <c r="AH323">
        <v>31236</v>
      </c>
      <c r="AI323">
        <v>817</v>
      </c>
      <c r="AJ323">
        <v>2096</v>
      </c>
      <c r="AK323">
        <v>141</v>
      </c>
      <c r="AL323">
        <v>1610</v>
      </c>
      <c r="AM323">
        <v>83</v>
      </c>
      <c r="AN323">
        <v>486</v>
      </c>
      <c r="AO323">
        <v>58</v>
      </c>
      <c r="AP323">
        <v>16473</v>
      </c>
      <c r="AQ323">
        <v>608</v>
      </c>
      <c r="AR323">
        <v>16859</v>
      </c>
      <c r="AS323">
        <v>350</v>
      </c>
      <c r="AT323">
        <v>2688</v>
      </c>
      <c r="AU323">
        <v>46</v>
      </c>
      <c r="AV323">
        <v>30644</v>
      </c>
      <c r="AW323">
        <v>912</v>
      </c>
      <c r="AX323">
        <v>882</v>
      </c>
      <c r="AY323">
        <v>67</v>
      </c>
      <c r="AZ323">
        <v>5585</v>
      </c>
      <c r="BA323">
        <v>185</v>
      </c>
      <c r="BB323">
        <v>7002</v>
      </c>
      <c r="BC323">
        <v>81</v>
      </c>
      <c r="BD323">
        <v>9357</v>
      </c>
      <c r="BE323">
        <v>116</v>
      </c>
      <c r="BF323">
        <v>3556</v>
      </c>
      <c r="BG323">
        <v>139</v>
      </c>
      <c r="BH323">
        <v>18123</v>
      </c>
      <c r="BI323">
        <v>490</v>
      </c>
      <c r="BJ323">
        <v>17475</v>
      </c>
      <c r="BK323">
        <v>434</v>
      </c>
      <c r="BL323">
        <v>648</v>
      </c>
      <c r="BM323">
        <v>56</v>
      </c>
      <c r="BN323">
        <v>14176</v>
      </c>
      <c r="BO323">
        <v>187</v>
      </c>
      <c r="BP323">
        <v>4269</v>
      </c>
      <c r="BQ323">
        <v>275</v>
      </c>
      <c r="BR323">
        <v>3234</v>
      </c>
      <c r="BS323">
        <v>167</v>
      </c>
      <c r="BT323">
        <v>7543</v>
      </c>
      <c r="BU323">
        <v>329</v>
      </c>
      <c r="BV323">
        <v>21679</v>
      </c>
      <c r="BW323">
        <v>629</v>
      </c>
      <c r="BX323">
        <v>4110</v>
      </c>
      <c r="BY323">
        <v>0</v>
      </c>
      <c r="BZ323">
        <v>2935</v>
      </c>
      <c r="CA323">
        <v>142</v>
      </c>
      <c r="CB323">
        <v>4608</v>
      </c>
      <c r="CC323">
        <v>187</v>
      </c>
      <c r="CD323">
        <v>2963</v>
      </c>
      <c r="CE323">
        <v>180</v>
      </c>
      <c r="CF323">
        <v>5238</v>
      </c>
      <c r="CG323">
        <v>137</v>
      </c>
      <c r="CH323">
        <v>4498</v>
      </c>
      <c r="CI323">
        <v>135</v>
      </c>
      <c r="CJ323">
        <v>3828</v>
      </c>
      <c r="CK323">
        <v>79</v>
      </c>
      <c r="CL323">
        <v>5152</v>
      </c>
      <c r="CM323">
        <v>98</v>
      </c>
      <c r="CN323">
        <v>4110</v>
      </c>
      <c r="CO323">
        <v>0</v>
      </c>
      <c r="CP323">
        <v>958</v>
      </c>
      <c r="CQ323">
        <v>32374</v>
      </c>
      <c r="CR323">
        <v>27938</v>
      </c>
      <c r="CS323">
        <v>8341</v>
      </c>
      <c r="CT323">
        <v>28183</v>
      </c>
      <c r="CU323">
        <v>2978</v>
      </c>
      <c r="CV323">
        <v>820</v>
      </c>
      <c r="CW323">
        <v>731</v>
      </c>
      <c r="CX323">
        <v>176</v>
      </c>
      <c r="CY323">
        <v>677</v>
      </c>
      <c r="CZ323">
        <v>96</v>
      </c>
      <c r="DA323">
        <v>873</v>
      </c>
      <c r="DB323">
        <v>366</v>
      </c>
      <c r="DC323">
        <v>697</v>
      </c>
      <c r="DD323">
        <v>182</v>
      </c>
      <c r="DE323">
        <v>54</v>
      </c>
      <c r="DF323">
        <v>1127</v>
      </c>
      <c r="DG323">
        <v>1224</v>
      </c>
      <c r="DH323">
        <v>510</v>
      </c>
      <c r="DI323">
        <v>1853</v>
      </c>
      <c r="DJ323">
        <v>1268</v>
      </c>
      <c r="DK323">
        <v>298</v>
      </c>
      <c r="DL323">
        <v>1620</v>
      </c>
      <c r="DM323">
        <v>2901</v>
      </c>
      <c r="DN323">
        <v>4025</v>
      </c>
      <c r="DO323">
        <v>1187</v>
      </c>
      <c r="DP323">
        <v>692</v>
      </c>
      <c r="DQ323">
        <v>1925</v>
      </c>
      <c r="DR323">
        <v>559</v>
      </c>
      <c r="DS323">
        <v>513</v>
      </c>
      <c r="DT323">
        <v>607</v>
      </c>
      <c r="DU323">
        <v>12940</v>
      </c>
      <c r="DV323">
        <v>7126</v>
      </c>
      <c r="DW323">
        <v>2831</v>
      </c>
      <c r="DX323">
        <v>1180</v>
      </c>
      <c r="DY323">
        <v>255</v>
      </c>
      <c r="DZ323">
        <v>1852</v>
      </c>
      <c r="EA323">
        <v>254</v>
      </c>
      <c r="EB323">
        <v>1103</v>
      </c>
      <c r="EC323">
        <v>2782</v>
      </c>
      <c r="ED323">
        <v>474</v>
      </c>
      <c r="EE323">
        <v>1581</v>
      </c>
      <c r="EF323">
        <v>4132</v>
      </c>
      <c r="EI323">
        <v>28570</v>
      </c>
      <c r="EJ323">
        <v>5072</v>
      </c>
      <c r="EK323">
        <v>298</v>
      </c>
      <c r="EL323">
        <v>452</v>
      </c>
      <c r="EM323">
        <v>369</v>
      </c>
      <c r="EN323">
        <v>233</v>
      </c>
      <c r="EO323">
        <v>147</v>
      </c>
      <c r="EP323">
        <v>715</v>
      </c>
      <c r="EQ323">
        <v>12441</v>
      </c>
      <c r="ER323">
        <v>12940</v>
      </c>
      <c r="ES323">
        <v>430</v>
      </c>
      <c r="ET323">
        <v>3362</v>
      </c>
      <c r="EU323">
        <v>5920</v>
      </c>
      <c r="EV323">
        <v>2459</v>
      </c>
      <c r="EW323">
        <v>9148</v>
      </c>
      <c r="EX323">
        <v>12940</v>
      </c>
    </row>
    <row r="324" spans="1:154" x14ac:dyDescent="0.2">
      <c r="A324">
        <v>21012</v>
      </c>
      <c r="B324" t="s">
        <v>589</v>
      </c>
      <c r="C324" t="s">
        <v>638</v>
      </c>
      <c r="D324" t="s">
        <v>339</v>
      </c>
      <c r="H324">
        <v>22222</v>
      </c>
      <c r="I324">
        <v>527</v>
      </c>
      <c r="J324">
        <v>1476</v>
      </c>
      <c r="K324">
        <v>46</v>
      </c>
      <c r="L324">
        <v>736</v>
      </c>
      <c r="M324">
        <v>15</v>
      </c>
      <c r="N324">
        <v>4184</v>
      </c>
      <c r="O324">
        <v>226</v>
      </c>
      <c r="P324">
        <v>16562</v>
      </c>
      <c r="Q324">
        <v>255</v>
      </c>
      <c r="R324">
        <v>18200</v>
      </c>
      <c r="S324">
        <v>345</v>
      </c>
      <c r="T324">
        <v>855</v>
      </c>
      <c r="U324">
        <v>96</v>
      </c>
      <c r="V324">
        <v>30</v>
      </c>
      <c r="W324">
        <v>0</v>
      </c>
      <c r="X324">
        <v>639</v>
      </c>
      <c r="Y324">
        <v>0</v>
      </c>
      <c r="Z324">
        <v>330</v>
      </c>
      <c r="AA324">
        <v>67</v>
      </c>
      <c r="AB324">
        <v>2168</v>
      </c>
      <c r="AC324">
        <v>19</v>
      </c>
      <c r="AD324">
        <v>2248</v>
      </c>
      <c r="AE324">
        <v>60</v>
      </c>
      <c r="AF324">
        <v>17199</v>
      </c>
      <c r="AG324">
        <v>304</v>
      </c>
      <c r="AH324">
        <v>20508</v>
      </c>
      <c r="AI324">
        <v>460</v>
      </c>
      <c r="AJ324">
        <v>1714</v>
      </c>
      <c r="AK324">
        <v>67</v>
      </c>
      <c r="AL324">
        <v>1085</v>
      </c>
      <c r="AM324">
        <v>42</v>
      </c>
      <c r="AN324">
        <v>629</v>
      </c>
      <c r="AO324">
        <v>25</v>
      </c>
      <c r="AP324">
        <v>10994</v>
      </c>
      <c r="AQ324">
        <v>332</v>
      </c>
      <c r="AR324">
        <v>11228</v>
      </c>
      <c r="AS324">
        <v>195</v>
      </c>
      <c r="AT324">
        <v>1985</v>
      </c>
      <c r="AU324">
        <v>3</v>
      </c>
      <c r="AV324">
        <v>20237</v>
      </c>
      <c r="AW324">
        <v>524</v>
      </c>
      <c r="AX324">
        <v>301</v>
      </c>
      <c r="AY324">
        <v>0</v>
      </c>
      <c r="AZ324">
        <v>1881</v>
      </c>
      <c r="BA324">
        <v>168</v>
      </c>
      <c r="BB324">
        <v>4119</v>
      </c>
      <c r="BC324">
        <v>103</v>
      </c>
      <c r="BD324">
        <v>8527</v>
      </c>
      <c r="BE324">
        <v>159</v>
      </c>
      <c r="BF324">
        <v>2146</v>
      </c>
      <c r="BG324">
        <v>149</v>
      </c>
      <c r="BH324">
        <v>10743</v>
      </c>
      <c r="BI324">
        <v>293</v>
      </c>
      <c r="BJ324">
        <v>10454</v>
      </c>
      <c r="BK324">
        <v>254</v>
      </c>
      <c r="BL324">
        <v>289</v>
      </c>
      <c r="BM324">
        <v>39</v>
      </c>
      <c r="BN324">
        <v>7988</v>
      </c>
      <c r="BO324">
        <v>112</v>
      </c>
      <c r="BP324">
        <v>3199</v>
      </c>
      <c r="BQ324">
        <v>237</v>
      </c>
      <c r="BR324">
        <v>1702</v>
      </c>
      <c r="BS324">
        <v>93</v>
      </c>
      <c r="BT324">
        <v>5930</v>
      </c>
      <c r="BU324">
        <v>85</v>
      </c>
      <c r="BV324">
        <v>12889</v>
      </c>
      <c r="BW324">
        <v>442</v>
      </c>
      <c r="BX324">
        <v>3403</v>
      </c>
      <c r="BY324">
        <v>0</v>
      </c>
      <c r="BZ324">
        <v>1801</v>
      </c>
      <c r="CA324">
        <v>6</v>
      </c>
      <c r="CB324">
        <v>4129</v>
      </c>
      <c r="CC324">
        <v>79</v>
      </c>
      <c r="CD324">
        <v>1464</v>
      </c>
      <c r="CE324">
        <v>12</v>
      </c>
      <c r="CF324">
        <v>2166</v>
      </c>
      <c r="CG324">
        <v>114</v>
      </c>
      <c r="CH324">
        <v>3597</v>
      </c>
      <c r="CI324">
        <v>208</v>
      </c>
      <c r="CJ324">
        <v>2537</v>
      </c>
      <c r="CK324">
        <v>80</v>
      </c>
      <c r="CL324">
        <v>3125</v>
      </c>
      <c r="CM324">
        <v>28</v>
      </c>
      <c r="CN324">
        <v>3403</v>
      </c>
      <c r="CO324">
        <v>0</v>
      </c>
      <c r="CP324">
        <v>527</v>
      </c>
      <c r="CQ324">
        <v>21695</v>
      </c>
      <c r="CR324">
        <v>19199</v>
      </c>
      <c r="CS324">
        <v>5632</v>
      </c>
      <c r="CT324">
        <v>18777</v>
      </c>
      <c r="CU324">
        <v>2379</v>
      </c>
      <c r="CV324">
        <v>473</v>
      </c>
      <c r="CW324">
        <v>1342</v>
      </c>
      <c r="CX324">
        <v>192</v>
      </c>
      <c r="CY324">
        <v>444</v>
      </c>
      <c r="CZ324">
        <v>86</v>
      </c>
      <c r="DA324">
        <v>448</v>
      </c>
      <c r="DB324">
        <v>195</v>
      </c>
      <c r="DC324">
        <v>145</v>
      </c>
      <c r="DD324">
        <v>0</v>
      </c>
      <c r="DE324">
        <v>53</v>
      </c>
      <c r="DF324">
        <v>638</v>
      </c>
      <c r="DG324">
        <v>467</v>
      </c>
      <c r="DH324">
        <v>627</v>
      </c>
      <c r="DI324">
        <v>748</v>
      </c>
      <c r="DJ324">
        <v>352</v>
      </c>
      <c r="DK324">
        <v>117</v>
      </c>
      <c r="DL324">
        <v>712</v>
      </c>
      <c r="DM324">
        <v>2322</v>
      </c>
      <c r="DN324">
        <v>2800</v>
      </c>
      <c r="DO324">
        <v>883</v>
      </c>
      <c r="DP324">
        <v>602</v>
      </c>
      <c r="DQ324">
        <v>1399</v>
      </c>
      <c r="DR324">
        <v>247</v>
      </c>
      <c r="DS324">
        <v>125</v>
      </c>
      <c r="DT324">
        <v>314</v>
      </c>
      <c r="DU324">
        <v>8275</v>
      </c>
      <c r="DV324">
        <v>5096</v>
      </c>
      <c r="DW324">
        <v>2393</v>
      </c>
      <c r="DX324">
        <v>345</v>
      </c>
      <c r="DY324">
        <v>171</v>
      </c>
      <c r="DZ324">
        <v>1097</v>
      </c>
      <c r="EA324">
        <v>138</v>
      </c>
      <c r="EB324">
        <v>809</v>
      </c>
      <c r="EC324">
        <v>1737</v>
      </c>
      <c r="ED324">
        <v>423</v>
      </c>
      <c r="EE324">
        <v>959</v>
      </c>
      <c r="EF324">
        <v>3255</v>
      </c>
      <c r="EI324">
        <v>19325</v>
      </c>
      <c r="EJ324">
        <v>3056</v>
      </c>
      <c r="EK324">
        <v>152</v>
      </c>
      <c r="EL324">
        <v>105</v>
      </c>
      <c r="EM324">
        <v>137</v>
      </c>
      <c r="EN324">
        <v>187</v>
      </c>
      <c r="EO324">
        <v>72</v>
      </c>
      <c r="EP324">
        <v>435</v>
      </c>
      <c r="EQ324">
        <v>8165</v>
      </c>
      <c r="ER324">
        <v>8275</v>
      </c>
      <c r="ES324">
        <v>131</v>
      </c>
      <c r="ET324">
        <v>2285</v>
      </c>
      <c r="EU324">
        <v>3240</v>
      </c>
      <c r="EV324">
        <v>1835</v>
      </c>
      <c r="EW324">
        <v>5859</v>
      </c>
      <c r="EX324">
        <v>8275</v>
      </c>
    </row>
    <row r="325" spans="1:154" x14ac:dyDescent="0.2">
      <c r="A325">
        <v>21014</v>
      </c>
      <c r="B325" t="s">
        <v>589</v>
      </c>
      <c r="C325" t="s">
        <v>639</v>
      </c>
      <c r="D325" t="s">
        <v>349</v>
      </c>
      <c r="H325">
        <v>38164</v>
      </c>
      <c r="I325">
        <v>1267</v>
      </c>
      <c r="J325">
        <v>3455</v>
      </c>
      <c r="K325">
        <v>420</v>
      </c>
      <c r="L325">
        <v>2517</v>
      </c>
      <c r="M325">
        <v>321</v>
      </c>
      <c r="N325">
        <v>10320</v>
      </c>
      <c r="O325">
        <v>723</v>
      </c>
      <c r="P325">
        <v>24374</v>
      </c>
      <c r="Q325">
        <v>124</v>
      </c>
      <c r="R325">
        <v>30433</v>
      </c>
      <c r="S325">
        <v>847</v>
      </c>
      <c r="T325">
        <v>2166</v>
      </c>
      <c r="U325">
        <v>35</v>
      </c>
      <c r="V325">
        <v>110</v>
      </c>
      <c r="W325">
        <v>0</v>
      </c>
      <c r="X325">
        <v>1477</v>
      </c>
      <c r="Y325">
        <v>135</v>
      </c>
      <c r="Z325">
        <v>932</v>
      </c>
      <c r="AA325">
        <v>181</v>
      </c>
      <c r="AB325">
        <v>2947</v>
      </c>
      <c r="AC325">
        <v>69</v>
      </c>
      <c r="AD325">
        <v>2164</v>
      </c>
      <c r="AE325">
        <v>371</v>
      </c>
      <c r="AF325">
        <v>29654</v>
      </c>
      <c r="AG325">
        <v>701</v>
      </c>
      <c r="AH325">
        <v>35446</v>
      </c>
      <c r="AI325">
        <v>673</v>
      </c>
      <c r="AJ325">
        <v>2718</v>
      </c>
      <c r="AK325">
        <v>594</v>
      </c>
      <c r="AL325">
        <v>1666</v>
      </c>
      <c r="AM325">
        <v>126</v>
      </c>
      <c r="AN325">
        <v>1052</v>
      </c>
      <c r="AO325">
        <v>468</v>
      </c>
      <c r="AP325">
        <v>18684</v>
      </c>
      <c r="AQ325">
        <v>695</v>
      </c>
      <c r="AR325">
        <v>19480</v>
      </c>
      <c r="AS325">
        <v>572</v>
      </c>
      <c r="AT325">
        <v>4156</v>
      </c>
      <c r="AU325">
        <v>29</v>
      </c>
      <c r="AV325">
        <v>34008</v>
      </c>
      <c r="AW325">
        <v>1238</v>
      </c>
      <c r="AX325">
        <v>1255</v>
      </c>
      <c r="AY325">
        <v>370</v>
      </c>
      <c r="AZ325">
        <v>5889</v>
      </c>
      <c r="BA325">
        <v>205</v>
      </c>
      <c r="BB325">
        <v>6495</v>
      </c>
      <c r="BC325">
        <v>132</v>
      </c>
      <c r="BD325">
        <v>12690</v>
      </c>
      <c r="BE325">
        <v>292</v>
      </c>
      <c r="BF325">
        <v>3477</v>
      </c>
      <c r="BG325">
        <v>310</v>
      </c>
      <c r="BH325">
        <v>18364</v>
      </c>
      <c r="BI325">
        <v>739</v>
      </c>
      <c r="BJ325">
        <v>17971</v>
      </c>
      <c r="BK325">
        <v>712</v>
      </c>
      <c r="BL325">
        <v>393</v>
      </c>
      <c r="BM325">
        <v>27</v>
      </c>
      <c r="BN325">
        <v>13839</v>
      </c>
      <c r="BO325">
        <v>470</v>
      </c>
      <c r="BP325">
        <v>4715</v>
      </c>
      <c r="BQ325">
        <v>300</v>
      </c>
      <c r="BR325">
        <v>3287</v>
      </c>
      <c r="BS325">
        <v>279</v>
      </c>
      <c r="BT325">
        <v>9212</v>
      </c>
      <c r="BU325">
        <v>168</v>
      </c>
      <c r="BV325">
        <v>21841</v>
      </c>
      <c r="BW325">
        <v>1049</v>
      </c>
      <c r="BX325">
        <v>7111</v>
      </c>
      <c r="BY325">
        <v>50</v>
      </c>
      <c r="BZ325">
        <v>2482</v>
      </c>
      <c r="CA325">
        <v>93</v>
      </c>
      <c r="CB325">
        <v>6730</v>
      </c>
      <c r="CC325">
        <v>75</v>
      </c>
      <c r="CD325">
        <v>2623</v>
      </c>
      <c r="CE325">
        <v>100</v>
      </c>
      <c r="CF325">
        <v>3807</v>
      </c>
      <c r="CG325">
        <v>154</v>
      </c>
      <c r="CH325">
        <v>5431</v>
      </c>
      <c r="CI325">
        <v>323</v>
      </c>
      <c r="CJ325">
        <v>5019</v>
      </c>
      <c r="CK325">
        <v>338</v>
      </c>
      <c r="CL325">
        <v>4961</v>
      </c>
      <c r="CM325">
        <v>134</v>
      </c>
      <c r="CN325">
        <v>7111</v>
      </c>
      <c r="CO325">
        <v>50</v>
      </c>
      <c r="CP325">
        <v>1267</v>
      </c>
      <c r="CQ325">
        <v>36897</v>
      </c>
      <c r="CR325">
        <v>32233</v>
      </c>
      <c r="CS325">
        <v>10577</v>
      </c>
      <c r="CT325">
        <v>33393</v>
      </c>
      <c r="CU325">
        <v>3256</v>
      </c>
      <c r="CV325">
        <v>1342</v>
      </c>
      <c r="CW325">
        <v>1447</v>
      </c>
      <c r="CX325">
        <v>819</v>
      </c>
      <c r="CY325">
        <v>1193</v>
      </c>
      <c r="CZ325">
        <v>251</v>
      </c>
      <c r="DA325">
        <v>470</v>
      </c>
      <c r="DB325">
        <v>272</v>
      </c>
      <c r="DC325">
        <v>146</v>
      </c>
      <c r="DD325">
        <v>0</v>
      </c>
      <c r="DE325">
        <v>69</v>
      </c>
      <c r="DF325">
        <v>1159</v>
      </c>
      <c r="DG325">
        <v>1101</v>
      </c>
      <c r="DH325">
        <v>424</v>
      </c>
      <c r="DI325">
        <v>2264</v>
      </c>
      <c r="DJ325">
        <v>1096</v>
      </c>
      <c r="DK325">
        <v>283</v>
      </c>
      <c r="DL325">
        <v>1157</v>
      </c>
      <c r="DM325">
        <v>3468</v>
      </c>
      <c r="DN325">
        <v>4692</v>
      </c>
      <c r="DO325">
        <v>1717</v>
      </c>
      <c r="DP325">
        <v>780</v>
      </c>
      <c r="DQ325">
        <v>1753</v>
      </c>
      <c r="DR325">
        <v>573</v>
      </c>
      <c r="DS325">
        <v>264</v>
      </c>
      <c r="DT325">
        <v>771</v>
      </c>
      <c r="DU325">
        <v>15143</v>
      </c>
      <c r="DV325">
        <v>8600</v>
      </c>
      <c r="DW325">
        <v>3684</v>
      </c>
      <c r="DX325">
        <v>574</v>
      </c>
      <c r="DY325">
        <v>113</v>
      </c>
      <c r="DZ325">
        <v>2711</v>
      </c>
      <c r="EA325">
        <v>151</v>
      </c>
      <c r="EB325">
        <v>1923</v>
      </c>
      <c r="EC325">
        <v>3258</v>
      </c>
      <c r="ED325">
        <v>336</v>
      </c>
      <c r="EE325">
        <v>2301</v>
      </c>
      <c r="EF325">
        <v>4663</v>
      </c>
      <c r="EI325">
        <v>31122</v>
      </c>
      <c r="EJ325">
        <v>6973</v>
      </c>
      <c r="EK325">
        <v>321</v>
      </c>
      <c r="EL325">
        <v>571</v>
      </c>
      <c r="EM325">
        <v>264</v>
      </c>
      <c r="EN325">
        <v>523</v>
      </c>
      <c r="EO325">
        <v>402</v>
      </c>
      <c r="EP325">
        <v>1398</v>
      </c>
      <c r="EQ325">
        <v>14059</v>
      </c>
      <c r="ER325">
        <v>15143</v>
      </c>
      <c r="ES325">
        <v>839</v>
      </c>
      <c r="ET325">
        <v>4547</v>
      </c>
      <c r="EU325">
        <v>6536</v>
      </c>
      <c r="EV325">
        <v>2218</v>
      </c>
      <c r="EW325">
        <v>9757</v>
      </c>
      <c r="EX325">
        <v>15143</v>
      </c>
    </row>
    <row r="326" spans="1:154" x14ac:dyDescent="0.2">
      <c r="A326">
        <v>21015</v>
      </c>
      <c r="B326" t="s">
        <v>589</v>
      </c>
      <c r="C326" t="s">
        <v>639</v>
      </c>
      <c r="D326" t="s">
        <v>349</v>
      </c>
      <c r="H326">
        <v>29739</v>
      </c>
      <c r="I326">
        <v>858</v>
      </c>
      <c r="J326">
        <v>2109</v>
      </c>
      <c r="K326">
        <v>183</v>
      </c>
      <c r="L326">
        <v>1481</v>
      </c>
      <c r="M326">
        <v>172</v>
      </c>
      <c r="N326">
        <v>7559</v>
      </c>
      <c r="O326">
        <v>278</v>
      </c>
      <c r="P326">
        <v>19955</v>
      </c>
      <c r="Q326">
        <v>389</v>
      </c>
      <c r="R326">
        <v>24668</v>
      </c>
      <c r="S326">
        <v>689</v>
      </c>
      <c r="T326">
        <v>1473</v>
      </c>
      <c r="U326">
        <v>26</v>
      </c>
      <c r="V326">
        <v>8</v>
      </c>
      <c r="W326">
        <v>0</v>
      </c>
      <c r="X326">
        <v>1345</v>
      </c>
      <c r="Y326">
        <v>40</v>
      </c>
      <c r="Z326">
        <v>377</v>
      </c>
      <c r="AA326">
        <v>64</v>
      </c>
      <c r="AB326">
        <v>1868</v>
      </c>
      <c r="AC326">
        <v>39</v>
      </c>
      <c r="AD326">
        <v>1513</v>
      </c>
      <c r="AE326">
        <v>49</v>
      </c>
      <c r="AF326">
        <v>24436</v>
      </c>
      <c r="AG326">
        <v>689</v>
      </c>
      <c r="AH326">
        <v>27974</v>
      </c>
      <c r="AI326">
        <v>778</v>
      </c>
      <c r="AJ326">
        <v>1765</v>
      </c>
      <c r="AK326">
        <v>80</v>
      </c>
      <c r="AL326">
        <v>1150</v>
      </c>
      <c r="AM326">
        <v>19</v>
      </c>
      <c r="AN326">
        <v>615</v>
      </c>
      <c r="AO326">
        <v>61</v>
      </c>
      <c r="AP326">
        <v>14397</v>
      </c>
      <c r="AQ326">
        <v>507</v>
      </c>
      <c r="AR326">
        <v>15342</v>
      </c>
      <c r="AS326">
        <v>351</v>
      </c>
      <c r="AT326">
        <v>2815</v>
      </c>
      <c r="AU326">
        <v>86</v>
      </c>
      <c r="AV326">
        <v>26924</v>
      </c>
      <c r="AW326">
        <v>772</v>
      </c>
      <c r="AX326">
        <v>676</v>
      </c>
      <c r="AY326">
        <v>16</v>
      </c>
      <c r="AZ326">
        <v>3932</v>
      </c>
      <c r="BA326">
        <v>141</v>
      </c>
      <c r="BB326">
        <v>4588</v>
      </c>
      <c r="BC326">
        <v>274</v>
      </c>
      <c r="BD326">
        <v>10636</v>
      </c>
      <c r="BE326">
        <v>100</v>
      </c>
      <c r="BF326">
        <v>2435</v>
      </c>
      <c r="BG326">
        <v>75</v>
      </c>
      <c r="BH326">
        <v>14628</v>
      </c>
      <c r="BI326">
        <v>494</v>
      </c>
      <c r="BJ326">
        <v>14064</v>
      </c>
      <c r="BK326">
        <v>473</v>
      </c>
      <c r="BL326">
        <v>564</v>
      </c>
      <c r="BM326">
        <v>21</v>
      </c>
      <c r="BN326">
        <v>11216</v>
      </c>
      <c r="BO326">
        <v>261</v>
      </c>
      <c r="BP326">
        <v>3723</v>
      </c>
      <c r="BQ326">
        <v>254</v>
      </c>
      <c r="BR326">
        <v>2124</v>
      </c>
      <c r="BS326">
        <v>54</v>
      </c>
      <c r="BT326">
        <v>7964</v>
      </c>
      <c r="BU326">
        <v>211</v>
      </c>
      <c r="BV326">
        <v>17063</v>
      </c>
      <c r="BW326">
        <v>569</v>
      </c>
      <c r="BX326">
        <v>4712</v>
      </c>
      <c r="BY326">
        <v>78</v>
      </c>
      <c r="BZ326">
        <v>1812</v>
      </c>
      <c r="CA326">
        <v>0</v>
      </c>
      <c r="CB326">
        <v>6152</v>
      </c>
      <c r="CC326">
        <v>211</v>
      </c>
      <c r="CD326">
        <v>1943</v>
      </c>
      <c r="CE326">
        <v>116</v>
      </c>
      <c r="CF326">
        <v>2320</v>
      </c>
      <c r="CG326">
        <v>55</v>
      </c>
      <c r="CH326">
        <v>4244</v>
      </c>
      <c r="CI326">
        <v>135</v>
      </c>
      <c r="CJ326">
        <v>4393</v>
      </c>
      <c r="CK326">
        <v>120</v>
      </c>
      <c r="CL326">
        <v>4163</v>
      </c>
      <c r="CM326">
        <v>143</v>
      </c>
      <c r="CN326">
        <v>4712</v>
      </c>
      <c r="CO326">
        <v>78</v>
      </c>
      <c r="CP326">
        <v>858</v>
      </c>
      <c r="CQ326">
        <v>28881</v>
      </c>
      <c r="CR326">
        <v>25889</v>
      </c>
      <c r="CS326">
        <v>7549</v>
      </c>
      <c r="CT326">
        <v>26167</v>
      </c>
      <c r="CU326">
        <v>2429</v>
      </c>
      <c r="CV326">
        <v>699</v>
      </c>
      <c r="CW326">
        <v>799</v>
      </c>
      <c r="CX326">
        <v>193</v>
      </c>
      <c r="CY326">
        <v>744</v>
      </c>
      <c r="CZ326">
        <v>224</v>
      </c>
      <c r="DA326">
        <v>676</v>
      </c>
      <c r="DB326">
        <v>220</v>
      </c>
      <c r="DC326">
        <v>210</v>
      </c>
      <c r="DD326">
        <v>62</v>
      </c>
      <c r="DE326">
        <v>93</v>
      </c>
      <c r="DF326">
        <v>783</v>
      </c>
      <c r="DG326">
        <v>1044</v>
      </c>
      <c r="DH326">
        <v>291</v>
      </c>
      <c r="DI326">
        <v>1154</v>
      </c>
      <c r="DJ326">
        <v>683</v>
      </c>
      <c r="DK326">
        <v>233</v>
      </c>
      <c r="DL326">
        <v>1034</v>
      </c>
      <c r="DM326">
        <v>2448</v>
      </c>
      <c r="DN326">
        <v>3982</v>
      </c>
      <c r="DO326">
        <v>797</v>
      </c>
      <c r="DP326">
        <v>653</v>
      </c>
      <c r="DQ326">
        <v>2092</v>
      </c>
      <c r="DR326">
        <v>321</v>
      </c>
      <c r="DS326">
        <v>69</v>
      </c>
      <c r="DT326">
        <v>444</v>
      </c>
      <c r="DU326">
        <v>11012</v>
      </c>
      <c r="DV326">
        <v>7149</v>
      </c>
      <c r="DW326">
        <v>3271</v>
      </c>
      <c r="DX326">
        <v>416</v>
      </c>
      <c r="DY326">
        <v>162</v>
      </c>
      <c r="DZ326">
        <v>1177</v>
      </c>
      <c r="EA326">
        <v>193</v>
      </c>
      <c r="EB326">
        <v>710</v>
      </c>
      <c r="EC326">
        <v>2270</v>
      </c>
      <c r="ED326">
        <v>296</v>
      </c>
      <c r="EE326">
        <v>1374</v>
      </c>
      <c r="EF326">
        <v>4221</v>
      </c>
      <c r="EI326">
        <v>26905</v>
      </c>
      <c r="EJ326">
        <v>3000</v>
      </c>
      <c r="EK326">
        <v>190</v>
      </c>
      <c r="EL326">
        <v>72</v>
      </c>
      <c r="EM326">
        <v>126</v>
      </c>
      <c r="EN326">
        <v>185</v>
      </c>
      <c r="EO326">
        <v>192</v>
      </c>
      <c r="EP326">
        <v>359</v>
      </c>
      <c r="EQ326">
        <v>10451</v>
      </c>
      <c r="ER326">
        <v>11012</v>
      </c>
      <c r="ES326">
        <v>357</v>
      </c>
      <c r="ET326">
        <v>2396</v>
      </c>
      <c r="EU326">
        <v>4864</v>
      </c>
      <c r="EV326">
        <v>2190</v>
      </c>
      <c r="EW326">
        <v>8259</v>
      </c>
      <c r="EX326">
        <v>11012</v>
      </c>
    </row>
    <row r="327" spans="1:154" x14ac:dyDescent="0.2">
      <c r="A327">
        <v>21029</v>
      </c>
      <c r="B327" t="s">
        <v>589</v>
      </c>
      <c r="C327" t="s">
        <v>640</v>
      </c>
      <c r="D327" t="s">
        <v>350</v>
      </c>
      <c r="H327">
        <v>13587</v>
      </c>
      <c r="I327">
        <v>343</v>
      </c>
      <c r="J327">
        <v>293</v>
      </c>
      <c r="K327">
        <v>26</v>
      </c>
      <c r="L327">
        <v>149</v>
      </c>
      <c r="M327">
        <v>0</v>
      </c>
      <c r="N327">
        <v>1013</v>
      </c>
      <c r="O327">
        <v>123</v>
      </c>
      <c r="P327">
        <v>12281</v>
      </c>
      <c r="Q327">
        <v>194</v>
      </c>
      <c r="R327">
        <v>5717</v>
      </c>
      <c r="S327">
        <v>199</v>
      </c>
      <c r="T327">
        <v>951</v>
      </c>
      <c r="U327">
        <v>40</v>
      </c>
      <c r="V327">
        <v>52</v>
      </c>
      <c r="W327">
        <v>0</v>
      </c>
      <c r="X327">
        <v>5773</v>
      </c>
      <c r="Y327">
        <v>97</v>
      </c>
      <c r="Z327">
        <v>143</v>
      </c>
      <c r="AA327">
        <v>0</v>
      </c>
      <c r="AB327">
        <v>869</v>
      </c>
      <c r="AC327">
        <v>7</v>
      </c>
      <c r="AD327">
        <v>565</v>
      </c>
      <c r="AE327">
        <v>0</v>
      </c>
      <c r="AF327">
        <v>5557</v>
      </c>
      <c r="AG327">
        <v>199</v>
      </c>
      <c r="AH327">
        <v>9416</v>
      </c>
      <c r="AI327">
        <v>246</v>
      </c>
      <c r="AJ327">
        <v>4171</v>
      </c>
      <c r="AK327">
        <v>97</v>
      </c>
      <c r="AL327">
        <v>3368</v>
      </c>
      <c r="AM327">
        <v>48</v>
      </c>
      <c r="AN327">
        <v>803</v>
      </c>
      <c r="AO327">
        <v>49</v>
      </c>
      <c r="AP327">
        <v>6858</v>
      </c>
      <c r="AQ327">
        <v>114</v>
      </c>
      <c r="AR327">
        <v>6729</v>
      </c>
      <c r="AS327">
        <v>229</v>
      </c>
      <c r="AT327">
        <v>561</v>
      </c>
      <c r="AU327">
        <v>12</v>
      </c>
      <c r="AV327">
        <v>13026</v>
      </c>
      <c r="AW327">
        <v>331</v>
      </c>
      <c r="AX327">
        <v>109</v>
      </c>
      <c r="AY327">
        <v>16</v>
      </c>
      <c r="AZ327">
        <v>534</v>
      </c>
      <c r="BA327">
        <v>30</v>
      </c>
      <c r="BB327">
        <v>976</v>
      </c>
      <c r="BC327">
        <v>66</v>
      </c>
      <c r="BD327">
        <v>7083</v>
      </c>
      <c r="BE327">
        <v>83</v>
      </c>
      <c r="BF327">
        <v>1228</v>
      </c>
      <c r="BG327">
        <v>60</v>
      </c>
      <c r="BH327">
        <v>6667</v>
      </c>
      <c r="BI327">
        <v>163</v>
      </c>
      <c r="BJ327">
        <v>6566</v>
      </c>
      <c r="BK327">
        <v>158</v>
      </c>
      <c r="BL327">
        <v>101</v>
      </c>
      <c r="BM327">
        <v>5</v>
      </c>
      <c r="BN327">
        <v>5258</v>
      </c>
      <c r="BO327">
        <v>83</v>
      </c>
      <c r="BP327">
        <v>1715</v>
      </c>
      <c r="BQ327">
        <v>80</v>
      </c>
      <c r="BR327">
        <v>922</v>
      </c>
      <c r="BS327">
        <v>60</v>
      </c>
      <c r="BT327">
        <v>3952</v>
      </c>
      <c r="BU327">
        <v>94</v>
      </c>
      <c r="BV327">
        <v>7895</v>
      </c>
      <c r="BW327">
        <v>223</v>
      </c>
      <c r="BX327">
        <v>1740</v>
      </c>
      <c r="BY327">
        <v>26</v>
      </c>
      <c r="BZ327">
        <v>602</v>
      </c>
      <c r="CA327">
        <v>56</v>
      </c>
      <c r="CB327">
        <v>3350</v>
      </c>
      <c r="CC327">
        <v>38</v>
      </c>
      <c r="CD327">
        <v>933</v>
      </c>
      <c r="CE327">
        <v>54</v>
      </c>
      <c r="CF327">
        <v>532</v>
      </c>
      <c r="CG327">
        <v>5</v>
      </c>
      <c r="CH327">
        <v>1693</v>
      </c>
      <c r="CI327">
        <v>17</v>
      </c>
      <c r="CJ327">
        <v>2642</v>
      </c>
      <c r="CK327">
        <v>49</v>
      </c>
      <c r="CL327">
        <v>2095</v>
      </c>
      <c r="CM327">
        <v>98</v>
      </c>
      <c r="CN327">
        <v>1740</v>
      </c>
      <c r="CO327">
        <v>26</v>
      </c>
      <c r="CP327">
        <v>343</v>
      </c>
      <c r="CQ327">
        <v>13244</v>
      </c>
      <c r="CR327">
        <v>12690</v>
      </c>
      <c r="CS327">
        <v>1953</v>
      </c>
      <c r="CT327">
        <v>7295</v>
      </c>
      <c r="CU327">
        <v>5896</v>
      </c>
      <c r="CV327">
        <v>1212</v>
      </c>
      <c r="CW327">
        <v>345</v>
      </c>
      <c r="CX327">
        <v>64</v>
      </c>
      <c r="CY327">
        <v>1599</v>
      </c>
      <c r="CZ327">
        <v>245</v>
      </c>
      <c r="DA327">
        <v>3743</v>
      </c>
      <c r="DB327">
        <v>824</v>
      </c>
      <c r="DC327">
        <v>209</v>
      </c>
      <c r="DD327">
        <v>79</v>
      </c>
      <c r="DE327">
        <v>72</v>
      </c>
      <c r="DF327">
        <v>294</v>
      </c>
      <c r="DG327">
        <v>251</v>
      </c>
      <c r="DH327">
        <v>104</v>
      </c>
      <c r="DI327">
        <v>381</v>
      </c>
      <c r="DJ327">
        <v>113</v>
      </c>
      <c r="DK327">
        <v>42</v>
      </c>
      <c r="DL327">
        <v>370</v>
      </c>
      <c r="DM327">
        <v>1783</v>
      </c>
      <c r="DN327">
        <v>2063</v>
      </c>
      <c r="DO327">
        <v>300</v>
      </c>
      <c r="DP327">
        <v>379</v>
      </c>
      <c r="DQ327">
        <v>1049</v>
      </c>
      <c r="DR327">
        <v>145</v>
      </c>
      <c r="DS327">
        <v>48</v>
      </c>
      <c r="DT327">
        <v>35</v>
      </c>
      <c r="DU327">
        <v>4056</v>
      </c>
      <c r="DV327">
        <v>3475</v>
      </c>
      <c r="DW327">
        <v>1893</v>
      </c>
      <c r="DX327">
        <v>103</v>
      </c>
      <c r="DY327">
        <v>17</v>
      </c>
      <c r="DZ327">
        <v>146</v>
      </c>
      <c r="EA327">
        <v>48</v>
      </c>
      <c r="EB327">
        <v>43</v>
      </c>
      <c r="EC327">
        <v>332</v>
      </c>
      <c r="ED327">
        <v>93</v>
      </c>
      <c r="EE327">
        <v>154</v>
      </c>
      <c r="EF327">
        <v>2086</v>
      </c>
      <c r="EI327">
        <v>12671</v>
      </c>
      <c r="EJ327">
        <v>923</v>
      </c>
      <c r="EK327">
        <v>63</v>
      </c>
      <c r="EL327">
        <v>11</v>
      </c>
      <c r="EM327">
        <v>53</v>
      </c>
      <c r="EN327">
        <v>20</v>
      </c>
      <c r="EO327">
        <v>0</v>
      </c>
      <c r="EP327">
        <v>90</v>
      </c>
      <c r="EQ327">
        <v>3978</v>
      </c>
      <c r="ER327">
        <v>4056</v>
      </c>
      <c r="ES327">
        <v>39</v>
      </c>
      <c r="ET327">
        <v>273</v>
      </c>
      <c r="EU327">
        <v>1843</v>
      </c>
      <c r="EV327">
        <v>1265</v>
      </c>
      <c r="EW327">
        <v>3744</v>
      </c>
      <c r="EX327">
        <v>4056</v>
      </c>
    </row>
    <row r="328" spans="1:154" x14ac:dyDescent="0.2">
      <c r="A328">
        <v>21030</v>
      </c>
      <c r="B328" t="s">
        <v>589</v>
      </c>
      <c r="C328" t="s">
        <v>641</v>
      </c>
      <c r="D328" t="s">
        <v>340</v>
      </c>
      <c r="H328">
        <v>25322</v>
      </c>
      <c r="I328">
        <v>1565</v>
      </c>
      <c r="J328">
        <v>3874</v>
      </c>
      <c r="K328">
        <v>370</v>
      </c>
      <c r="L328">
        <v>2656</v>
      </c>
      <c r="M328">
        <v>316</v>
      </c>
      <c r="N328">
        <v>7946</v>
      </c>
      <c r="O328">
        <v>576</v>
      </c>
      <c r="P328">
        <v>13245</v>
      </c>
      <c r="Q328">
        <v>560</v>
      </c>
      <c r="R328">
        <v>13917</v>
      </c>
      <c r="S328">
        <v>517</v>
      </c>
      <c r="T328">
        <v>4292</v>
      </c>
      <c r="U328">
        <v>447</v>
      </c>
      <c r="V328">
        <v>2</v>
      </c>
      <c r="W328">
        <v>0</v>
      </c>
      <c r="X328">
        <v>2329</v>
      </c>
      <c r="Y328">
        <v>25</v>
      </c>
      <c r="Z328">
        <v>1060</v>
      </c>
      <c r="AA328">
        <v>276</v>
      </c>
      <c r="AB328">
        <v>3722</v>
      </c>
      <c r="AC328">
        <v>300</v>
      </c>
      <c r="AD328">
        <v>3975</v>
      </c>
      <c r="AE328">
        <v>667</v>
      </c>
      <c r="AF328">
        <v>13427</v>
      </c>
      <c r="AG328">
        <v>335</v>
      </c>
      <c r="AH328">
        <v>20487</v>
      </c>
      <c r="AI328">
        <v>1167</v>
      </c>
      <c r="AJ328">
        <v>4835</v>
      </c>
      <c r="AK328">
        <v>398</v>
      </c>
      <c r="AL328">
        <v>2722</v>
      </c>
      <c r="AM328">
        <v>216</v>
      </c>
      <c r="AN328">
        <v>2113</v>
      </c>
      <c r="AO328">
        <v>182</v>
      </c>
      <c r="AP328">
        <v>13280</v>
      </c>
      <c r="AQ328">
        <v>1002</v>
      </c>
      <c r="AR328">
        <v>12042</v>
      </c>
      <c r="AS328">
        <v>563</v>
      </c>
      <c r="AT328">
        <v>2664</v>
      </c>
      <c r="AU328">
        <v>156</v>
      </c>
      <c r="AV328">
        <v>22658</v>
      </c>
      <c r="AW328">
        <v>1409</v>
      </c>
      <c r="AX328">
        <v>1353</v>
      </c>
      <c r="AY328">
        <v>297</v>
      </c>
      <c r="AZ328">
        <v>3658</v>
      </c>
      <c r="BA328">
        <v>350</v>
      </c>
      <c r="BB328">
        <v>3391</v>
      </c>
      <c r="BC328">
        <v>312</v>
      </c>
      <c r="BD328">
        <v>9175</v>
      </c>
      <c r="BE328">
        <v>209</v>
      </c>
      <c r="BF328">
        <v>2419</v>
      </c>
      <c r="BG328">
        <v>77</v>
      </c>
      <c r="BH328">
        <v>13301</v>
      </c>
      <c r="BI328">
        <v>1168</v>
      </c>
      <c r="BJ328">
        <v>12548</v>
      </c>
      <c r="BK328">
        <v>970</v>
      </c>
      <c r="BL328">
        <v>753</v>
      </c>
      <c r="BM328">
        <v>198</v>
      </c>
      <c r="BN328">
        <v>9528</v>
      </c>
      <c r="BO328">
        <v>801</v>
      </c>
      <c r="BP328">
        <v>3993</v>
      </c>
      <c r="BQ328">
        <v>253</v>
      </c>
      <c r="BR328">
        <v>2199</v>
      </c>
      <c r="BS328">
        <v>191</v>
      </c>
      <c r="BT328">
        <v>5579</v>
      </c>
      <c r="BU328">
        <v>247</v>
      </c>
      <c r="BV328">
        <v>15720</v>
      </c>
      <c r="BW328">
        <v>1245</v>
      </c>
      <c r="BX328">
        <v>4023</v>
      </c>
      <c r="BY328">
        <v>73</v>
      </c>
      <c r="BZ328">
        <v>1382</v>
      </c>
      <c r="CA328">
        <v>74</v>
      </c>
      <c r="CB328">
        <v>4197</v>
      </c>
      <c r="CC328">
        <v>173</v>
      </c>
      <c r="CD328">
        <v>2166</v>
      </c>
      <c r="CE328">
        <v>150</v>
      </c>
      <c r="CF328">
        <v>4441</v>
      </c>
      <c r="CG328">
        <v>420</v>
      </c>
      <c r="CH328">
        <v>3206</v>
      </c>
      <c r="CI328">
        <v>220</v>
      </c>
      <c r="CJ328">
        <v>3464</v>
      </c>
      <c r="CK328">
        <v>337</v>
      </c>
      <c r="CL328">
        <v>2443</v>
      </c>
      <c r="CM328">
        <v>118</v>
      </c>
      <c r="CN328">
        <v>4023</v>
      </c>
      <c r="CO328">
        <v>73</v>
      </c>
      <c r="CP328">
        <v>1565</v>
      </c>
      <c r="CQ328">
        <v>23757</v>
      </c>
      <c r="CR328">
        <v>19018</v>
      </c>
      <c r="CS328">
        <v>8033</v>
      </c>
      <c r="CT328">
        <v>19336</v>
      </c>
      <c r="CU328">
        <v>5322</v>
      </c>
      <c r="CV328">
        <v>2244</v>
      </c>
      <c r="CW328">
        <v>2099</v>
      </c>
      <c r="CX328">
        <v>917</v>
      </c>
      <c r="CY328">
        <v>1696</v>
      </c>
      <c r="CZ328">
        <v>720</v>
      </c>
      <c r="DA328">
        <v>1199</v>
      </c>
      <c r="DB328">
        <v>389</v>
      </c>
      <c r="DC328">
        <v>328</v>
      </c>
      <c r="DD328">
        <v>218</v>
      </c>
      <c r="DE328">
        <v>179</v>
      </c>
      <c r="DF328">
        <v>635</v>
      </c>
      <c r="DG328">
        <v>1476</v>
      </c>
      <c r="DH328">
        <v>237</v>
      </c>
      <c r="DI328">
        <v>1484</v>
      </c>
      <c r="DJ328">
        <v>438</v>
      </c>
      <c r="DK328">
        <v>387</v>
      </c>
      <c r="DL328">
        <v>1277</v>
      </c>
      <c r="DM328">
        <v>2522</v>
      </c>
      <c r="DN328">
        <v>2901</v>
      </c>
      <c r="DO328">
        <v>1132</v>
      </c>
      <c r="DP328">
        <v>696</v>
      </c>
      <c r="DQ328">
        <v>662</v>
      </c>
      <c r="DR328">
        <v>366</v>
      </c>
      <c r="DS328">
        <v>519</v>
      </c>
      <c r="DT328">
        <v>1451</v>
      </c>
      <c r="DU328">
        <v>10900</v>
      </c>
      <c r="DV328">
        <v>4717</v>
      </c>
      <c r="DW328">
        <v>1917</v>
      </c>
      <c r="DX328">
        <v>968</v>
      </c>
      <c r="DY328">
        <v>64</v>
      </c>
      <c r="DZ328">
        <v>2573</v>
      </c>
      <c r="EA328">
        <v>81</v>
      </c>
      <c r="EB328">
        <v>1997</v>
      </c>
      <c r="EC328">
        <v>2642</v>
      </c>
      <c r="ED328">
        <v>699</v>
      </c>
      <c r="EE328">
        <v>1495</v>
      </c>
      <c r="EF328">
        <v>2928</v>
      </c>
      <c r="EI328">
        <v>12137</v>
      </c>
      <c r="EJ328">
        <v>13162</v>
      </c>
      <c r="EK328">
        <v>842</v>
      </c>
      <c r="EL328">
        <v>568</v>
      </c>
      <c r="EM328">
        <v>980</v>
      </c>
      <c r="EN328">
        <v>528</v>
      </c>
      <c r="EO328">
        <v>466</v>
      </c>
      <c r="EP328">
        <v>2526</v>
      </c>
      <c r="EQ328">
        <v>10155</v>
      </c>
      <c r="ER328">
        <v>10900</v>
      </c>
      <c r="ES328">
        <v>602</v>
      </c>
      <c r="ET328">
        <v>4780</v>
      </c>
      <c r="EU328">
        <v>4128</v>
      </c>
      <c r="EV328">
        <v>970</v>
      </c>
      <c r="EW328">
        <v>5518</v>
      </c>
      <c r="EX328">
        <v>10900</v>
      </c>
    </row>
    <row r="329" spans="1:154" x14ac:dyDescent="0.2">
      <c r="A329">
        <v>21037</v>
      </c>
      <c r="B329" t="s">
        <v>589</v>
      </c>
      <c r="C329" t="s">
        <v>642</v>
      </c>
      <c r="D329" t="s">
        <v>339</v>
      </c>
      <c r="H329">
        <v>20683</v>
      </c>
      <c r="I329">
        <v>360</v>
      </c>
      <c r="J329">
        <v>1209</v>
      </c>
      <c r="K329">
        <v>0</v>
      </c>
      <c r="L329">
        <v>823</v>
      </c>
      <c r="M329">
        <v>0</v>
      </c>
      <c r="N329">
        <v>4353</v>
      </c>
      <c r="O329">
        <v>230</v>
      </c>
      <c r="P329">
        <v>15105</v>
      </c>
      <c r="Q329">
        <v>114</v>
      </c>
      <c r="R329">
        <v>17843</v>
      </c>
      <c r="S329">
        <v>329</v>
      </c>
      <c r="T329">
        <v>1031</v>
      </c>
      <c r="U329">
        <v>0</v>
      </c>
      <c r="V329">
        <v>51</v>
      </c>
      <c r="W329">
        <v>0</v>
      </c>
      <c r="X329">
        <v>241</v>
      </c>
      <c r="Y329">
        <v>0</v>
      </c>
      <c r="Z329">
        <v>265</v>
      </c>
      <c r="AA329">
        <v>20</v>
      </c>
      <c r="AB329">
        <v>1252</v>
      </c>
      <c r="AC329">
        <v>11</v>
      </c>
      <c r="AD329">
        <v>1122</v>
      </c>
      <c r="AE329">
        <v>124</v>
      </c>
      <c r="AF329">
        <v>17556</v>
      </c>
      <c r="AG329">
        <v>236</v>
      </c>
      <c r="AH329">
        <v>19601</v>
      </c>
      <c r="AI329">
        <v>236</v>
      </c>
      <c r="AJ329">
        <v>1082</v>
      </c>
      <c r="AK329">
        <v>124</v>
      </c>
      <c r="AL329">
        <v>665</v>
      </c>
      <c r="AM329">
        <v>0</v>
      </c>
      <c r="AN329">
        <v>417</v>
      </c>
      <c r="AO329">
        <v>124</v>
      </c>
      <c r="AP329">
        <v>10343</v>
      </c>
      <c r="AQ329">
        <v>196</v>
      </c>
      <c r="AR329">
        <v>10340</v>
      </c>
      <c r="AS329">
        <v>164</v>
      </c>
      <c r="AT329">
        <v>2245</v>
      </c>
      <c r="AU329">
        <v>16</v>
      </c>
      <c r="AV329">
        <v>18438</v>
      </c>
      <c r="AW329">
        <v>344</v>
      </c>
      <c r="AX329">
        <v>638</v>
      </c>
      <c r="AY329">
        <v>12</v>
      </c>
      <c r="AZ329">
        <v>3399</v>
      </c>
      <c r="BA329">
        <v>130</v>
      </c>
      <c r="BB329">
        <v>3662</v>
      </c>
      <c r="BC329">
        <v>44</v>
      </c>
      <c r="BD329">
        <v>6805</v>
      </c>
      <c r="BE329">
        <v>34</v>
      </c>
      <c r="BF329">
        <v>1936</v>
      </c>
      <c r="BG329">
        <v>37</v>
      </c>
      <c r="BH329">
        <v>10215</v>
      </c>
      <c r="BI329">
        <v>294</v>
      </c>
      <c r="BJ329">
        <v>9843</v>
      </c>
      <c r="BK329">
        <v>270</v>
      </c>
      <c r="BL329">
        <v>372</v>
      </c>
      <c r="BM329">
        <v>24</v>
      </c>
      <c r="BN329">
        <v>7855</v>
      </c>
      <c r="BO329">
        <v>104</v>
      </c>
      <c r="BP329">
        <v>2610</v>
      </c>
      <c r="BQ329">
        <v>199</v>
      </c>
      <c r="BR329">
        <v>1686</v>
      </c>
      <c r="BS329">
        <v>28</v>
      </c>
      <c r="BT329">
        <v>4998</v>
      </c>
      <c r="BU329">
        <v>29</v>
      </c>
      <c r="BV329">
        <v>12151</v>
      </c>
      <c r="BW329">
        <v>331</v>
      </c>
      <c r="BX329">
        <v>3534</v>
      </c>
      <c r="BY329">
        <v>0</v>
      </c>
      <c r="BZ329">
        <v>1691</v>
      </c>
      <c r="CA329">
        <v>0</v>
      </c>
      <c r="CB329">
        <v>3307</v>
      </c>
      <c r="CC329">
        <v>29</v>
      </c>
      <c r="CD329">
        <v>1181</v>
      </c>
      <c r="CE329">
        <v>111</v>
      </c>
      <c r="CF329">
        <v>2015</v>
      </c>
      <c r="CG329">
        <v>45</v>
      </c>
      <c r="CH329">
        <v>3000</v>
      </c>
      <c r="CI329">
        <v>120</v>
      </c>
      <c r="CJ329">
        <v>2651</v>
      </c>
      <c r="CK329">
        <v>18</v>
      </c>
      <c r="CL329">
        <v>3304</v>
      </c>
      <c r="CM329">
        <v>37</v>
      </c>
      <c r="CN329">
        <v>3534</v>
      </c>
      <c r="CO329">
        <v>0</v>
      </c>
      <c r="CP329">
        <v>360</v>
      </c>
      <c r="CQ329">
        <v>20323</v>
      </c>
      <c r="CR329">
        <v>17985</v>
      </c>
      <c r="CS329">
        <v>5271</v>
      </c>
      <c r="CT329">
        <v>18000</v>
      </c>
      <c r="CU329">
        <v>1373</v>
      </c>
      <c r="CV329">
        <v>387</v>
      </c>
      <c r="CW329">
        <v>835</v>
      </c>
      <c r="CX329">
        <v>264</v>
      </c>
      <c r="CY329">
        <v>215</v>
      </c>
      <c r="CZ329">
        <v>63</v>
      </c>
      <c r="DA329">
        <v>223</v>
      </c>
      <c r="DB329">
        <v>60</v>
      </c>
      <c r="DC329">
        <v>100</v>
      </c>
      <c r="DD329">
        <v>0</v>
      </c>
      <c r="DE329">
        <v>113</v>
      </c>
      <c r="DF329">
        <v>1181</v>
      </c>
      <c r="DG329">
        <v>479</v>
      </c>
      <c r="DH329">
        <v>391</v>
      </c>
      <c r="DI329">
        <v>1121</v>
      </c>
      <c r="DJ329">
        <v>242</v>
      </c>
      <c r="DK329">
        <v>298</v>
      </c>
      <c r="DL329">
        <v>666</v>
      </c>
      <c r="DM329">
        <v>1873</v>
      </c>
      <c r="DN329">
        <v>1988</v>
      </c>
      <c r="DO329">
        <v>632</v>
      </c>
      <c r="DP329">
        <v>578</v>
      </c>
      <c r="DQ329">
        <v>1399</v>
      </c>
      <c r="DR329">
        <v>67</v>
      </c>
      <c r="DS329">
        <v>127</v>
      </c>
      <c r="DT329">
        <v>350</v>
      </c>
      <c r="DU329">
        <v>7901</v>
      </c>
      <c r="DV329">
        <v>4697</v>
      </c>
      <c r="DW329">
        <v>2061</v>
      </c>
      <c r="DX329">
        <v>420</v>
      </c>
      <c r="DY329">
        <v>94</v>
      </c>
      <c r="DZ329">
        <v>1102</v>
      </c>
      <c r="EA329">
        <v>38</v>
      </c>
      <c r="EB329">
        <v>900</v>
      </c>
      <c r="EC329">
        <v>1682</v>
      </c>
      <c r="ED329">
        <v>307</v>
      </c>
      <c r="EE329">
        <v>941</v>
      </c>
      <c r="EF329">
        <v>2633</v>
      </c>
      <c r="EI329">
        <v>18811</v>
      </c>
      <c r="EJ329">
        <v>1905</v>
      </c>
      <c r="EK329">
        <v>50</v>
      </c>
      <c r="EL329">
        <v>97</v>
      </c>
      <c r="EM329">
        <v>79</v>
      </c>
      <c r="EN329">
        <v>62</v>
      </c>
      <c r="EO329">
        <v>102</v>
      </c>
      <c r="EP329">
        <v>308</v>
      </c>
      <c r="EQ329">
        <v>7574</v>
      </c>
      <c r="ER329">
        <v>7901</v>
      </c>
      <c r="ES329">
        <v>253</v>
      </c>
      <c r="ET329">
        <v>1611</v>
      </c>
      <c r="EU329">
        <v>3447</v>
      </c>
      <c r="EV329">
        <v>1607</v>
      </c>
      <c r="EW329">
        <v>6037</v>
      </c>
      <c r="EX329">
        <v>7901</v>
      </c>
    </row>
    <row r="330" spans="1:154" x14ac:dyDescent="0.2">
      <c r="A330">
        <v>21040</v>
      </c>
      <c r="B330" t="s">
        <v>589</v>
      </c>
      <c r="C330" t="s">
        <v>643</v>
      </c>
      <c r="D330" t="s">
        <v>349</v>
      </c>
      <c r="H330">
        <v>24904</v>
      </c>
      <c r="I330">
        <v>2164</v>
      </c>
      <c r="J330">
        <v>4029</v>
      </c>
      <c r="K330">
        <v>488</v>
      </c>
      <c r="L330">
        <v>3044</v>
      </c>
      <c r="M330">
        <v>432</v>
      </c>
      <c r="N330">
        <v>12746</v>
      </c>
      <c r="O330">
        <v>1191</v>
      </c>
      <c r="P330">
        <v>8129</v>
      </c>
      <c r="Q330">
        <v>485</v>
      </c>
      <c r="R330">
        <v>10094</v>
      </c>
      <c r="S330">
        <v>566</v>
      </c>
      <c r="T330">
        <v>9540</v>
      </c>
      <c r="U330">
        <v>514</v>
      </c>
      <c r="V330">
        <v>118</v>
      </c>
      <c r="W330">
        <v>0</v>
      </c>
      <c r="X330">
        <v>293</v>
      </c>
      <c r="Y330">
        <v>35</v>
      </c>
      <c r="Z330">
        <v>1427</v>
      </c>
      <c r="AA330">
        <v>714</v>
      </c>
      <c r="AB330">
        <v>3432</v>
      </c>
      <c r="AC330">
        <v>335</v>
      </c>
      <c r="AD330">
        <v>2799</v>
      </c>
      <c r="AE330">
        <v>816</v>
      </c>
      <c r="AF330">
        <v>9727</v>
      </c>
      <c r="AG330">
        <v>532</v>
      </c>
      <c r="AH330">
        <v>22912</v>
      </c>
      <c r="AI330">
        <v>1500</v>
      </c>
      <c r="AJ330">
        <v>1992</v>
      </c>
      <c r="AK330">
        <v>664</v>
      </c>
      <c r="AL330">
        <v>1056</v>
      </c>
      <c r="AM330">
        <v>215</v>
      </c>
      <c r="AN330">
        <v>936</v>
      </c>
      <c r="AO330">
        <v>449</v>
      </c>
      <c r="AP330">
        <v>12254</v>
      </c>
      <c r="AQ330">
        <v>1146</v>
      </c>
      <c r="AR330">
        <v>12650</v>
      </c>
      <c r="AS330">
        <v>1018</v>
      </c>
      <c r="AT330">
        <v>3480</v>
      </c>
      <c r="AU330">
        <v>93</v>
      </c>
      <c r="AV330">
        <v>21424</v>
      </c>
      <c r="AW330">
        <v>2071</v>
      </c>
      <c r="AX330">
        <v>779</v>
      </c>
      <c r="AY330">
        <v>108</v>
      </c>
      <c r="AZ330">
        <v>6040</v>
      </c>
      <c r="BA330">
        <v>752</v>
      </c>
      <c r="BB330">
        <v>5759</v>
      </c>
      <c r="BC330">
        <v>322</v>
      </c>
      <c r="BD330">
        <v>3676</v>
      </c>
      <c r="BE330">
        <v>72</v>
      </c>
      <c r="BF330">
        <v>2228</v>
      </c>
      <c r="BG330">
        <v>96</v>
      </c>
      <c r="BH330">
        <v>12410</v>
      </c>
      <c r="BI330">
        <v>1395</v>
      </c>
      <c r="BJ330">
        <v>11441</v>
      </c>
      <c r="BK330">
        <v>1017</v>
      </c>
      <c r="BL330">
        <v>969</v>
      </c>
      <c r="BM330">
        <v>378</v>
      </c>
      <c r="BN330">
        <v>8975</v>
      </c>
      <c r="BO330">
        <v>716</v>
      </c>
      <c r="BP330">
        <v>3016</v>
      </c>
      <c r="BQ330">
        <v>484</v>
      </c>
      <c r="BR330">
        <v>2647</v>
      </c>
      <c r="BS330">
        <v>291</v>
      </c>
      <c r="BT330">
        <v>6745</v>
      </c>
      <c r="BU330">
        <v>673</v>
      </c>
      <c r="BV330">
        <v>14638</v>
      </c>
      <c r="BW330">
        <v>1491</v>
      </c>
      <c r="BX330">
        <v>3521</v>
      </c>
      <c r="BY330">
        <v>0</v>
      </c>
      <c r="BZ330">
        <v>2269</v>
      </c>
      <c r="CA330">
        <v>362</v>
      </c>
      <c r="CB330">
        <v>4476</v>
      </c>
      <c r="CC330">
        <v>311</v>
      </c>
      <c r="CD330">
        <v>1905</v>
      </c>
      <c r="CE330">
        <v>237</v>
      </c>
      <c r="CF330">
        <v>3640</v>
      </c>
      <c r="CG330">
        <v>254</v>
      </c>
      <c r="CH330">
        <v>3068</v>
      </c>
      <c r="CI330">
        <v>447</v>
      </c>
      <c r="CJ330">
        <v>3152</v>
      </c>
      <c r="CK330">
        <v>337</v>
      </c>
      <c r="CL330">
        <v>2873</v>
      </c>
      <c r="CM330">
        <v>216</v>
      </c>
      <c r="CN330">
        <v>3521</v>
      </c>
      <c r="CO330">
        <v>0</v>
      </c>
      <c r="CP330">
        <v>2164</v>
      </c>
      <c r="CQ330">
        <v>22740</v>
      </c>
      <c r="CR330">
        <v>14450</v>
      </c>
      <c r="CS330">
        <v>11235</v>
      </c>
      <c r="CT330">
        <v>20257</v>
      </c>
      <c r="CU330">
        <v>2842</v>
      </c>
      <c r="CV330">
        <v>835</v>
      </c>
      <c r="CW330">
        <v>1629</v>
      </c>
      <c r="CX330">
        <v>614</v>
      </c>
      <c r="CY330">
        <v>700</v>
      </c>
      <c r="CZ330">
        <v>110</v>
      </c>
      <c r="DA330">
        <v>119</v>
      </c>
      <c r="DB330">
        <v>87</v>
      </c>
      <c r="DC330">
        <v>394</v>
      </c>
      <c r="DD330">
        <v>24</v>
      </c>
      <c r="DE330">
        <v>0</v>
      </c>
      <c r="DF330">
        <v>803</v>
      </c>
      <c r="DG330">
        <v>602</v>
      </c>
      <c r="DH330">
        <v>207</v>
      </c>
      <c r="DI330">
        <v>1299</v>
      </c>
      <c r="DJ330">
        <v>1045</v>
      </c>
      <c r="DK330">
        <v>138</v>
      </c>
      <c r="DL330">
        <v>537</v>
      </c>
      <c r="DM330">
        <v>1351</v>
      </c>
      <c r="DN330">
        <v>3314</v>
      </c>
      <c r="DO330">
        <v>1366</v>
      </c>
      <c r="DP330">
        <v>438</v>
      </c>
      <c r="DQ330">
        <v>1537</v>
      </c>
      <c r="DR330">
        <v>640</v>
      </c>
      <c r="DS330">
        <v>552</v>
      </c>
      <c r="DT330">
        <v>2050</v>
      </c>
      <c r="DU330">
        <v>9795</v>
      </c>
      <c r="DV330">
        <v>3212</v>
      </c>
      <c r="DW330">
        <v>1436</v>
      </c>
      <c r="DX330">
        <v>935</v>
      </c>
      <c r="DY330">
        <v>496</v>
      </c>
      <c r="DZ330">
        <v>2526</v>
      </c>
      <c r="EA330">
        <v>279</v>
      </c>
      <c r="EB330">
        <v>1677</v>
      </c>
      <c r="EC330">
        <v>3122</v>
      </c>
      <c r="ED330">
        <v>771</v>
      </c>
      <c r="EE330">
        <v>1378</v>
      </c>
      <c r="EF330">
        <v>3431</v>
      </c>
      <c r="EI330">
        <v>18460</v>
      </c>
      <c r="EJ330">
        <v>6436</v>
      </c>
      <c r="EK330">
        <v>402</v>
      </c>
      <c r="EL330">
        <v>84</v>
      </c>
      <c r="EM330">
        <v>249</v>
      </c>
      <c r="EN330">
        <v>329</v>
      </c>
      <c r="EO330">
        <v>183</v>
      </c>
      <c r="EP330">
        <v>1345</v>
      </c>
      <c r="EQ330">
        <v>8868</v>
      </c>
      <c r="ER330">
        <v>9795</v>
      </c>
      <c r="ES330">
        <v>788</v>
      </c>
      <c r="ET330">
        <v>3925</v>
      </c>
      <c r="EU330">
        <v>3401</v>
      </c>
      <c r="EV330">
        <v>1183</v>
      </c>
      <c r="EW330">
        <v>5082</v>
      </c>
      <c r="EX330">
        <v>9795</v>
      </c>
    </row>
    <row r="331" spans="1:154" x14ac:dyDescent="0.2">
      <c r="A331">
        <v>21042</v>
      </c>
      <c r="B331" t="s">
        <v>589</v>
      </c>
      <c r="C331" t="s">
        <v>644</v>
      </c>
      <c r="D331" t="s">
        <v>350</v>
      </c>
      <c r="H331">
        <v>43022</v>
      </c>
      <c r="I331">
        <v>1274</v>
      </c>
      <c r="J331">
        <v>2297</v>
      </c>
      <c r="K331">
        <v>261</v>
      </c>
      <c r="L331">
        <v>1425</v>
      </c>
      <c r="M331">
        <v>123</v>
      </c>
      <c r="N331">
        <v>6385</v>
      </c>
      <c r="O331">
        <v>389</v>
      </c>
      <c r="P331">
        <v>34273</v>
      </c>
      <c r="Q331">
        <v>624</v>
      </c>
      <c r="R331">
        <v>24218</v>
      </c>
      <c r="S331">
        <v>198</v>
      </c>
      <c r="T331">
        <v>2602</v>
      </c>
      <c r="U331">
        <v>217</v>
      </c>
      <c r="V331">
        <v>119</v>
      </c>
      <c r="W331">
        <v>0</v>
      </c>
      <c r="X331">
        <v>12517</v>
      </c>
      <c r="Y331">
        <v>747</v>
      </c>
      <c r="Z331">
        <v>629</v>
      </c>
      <c r="AA331">
        <v>53</v>
      </c>
      <c r="AB331">
        <v>2937</v>
      </c>
      <c r="AC331">
        <v>59</v>
      </c>
      <c r="AD331">
        <v>1607</v>
      </c>
      <c r="AE331">
        <v>53</v>
      </c>
      <c r="AF331">
        <v>23967</v>
      </c>
      <c r="AG331">
        <v>198</v>
      </c>
      <c r="AH331">
        <v>32282</v>
      </c>
      <c r="AI331">
        <v>500</v>
      </c>
      <c r="AJ331">
        <v>10740</v>
      </c>
      <c r="AK331">
        <v>774</v>
      </c>
      <c r="AL331">
        <v>7823</v>
      </c>
      <c r="AM331">
        <v>329</v>
      </c>
      <c r="AN331">
        <v>2917</v>
      </c>
      <c r="AO331">
        <v>445</v>
      </c>
      <c r="AP331">
        <v>21285</v>
      </c>
      <c r="AQ331">
        <v>419</v>
      </c>
      <c r="AR331">
        <v>21737</v>
      </c>
      <c r="AS331">
        <v>855</v>
      </c>
      <c r="AT331">
        <v>3487</v>
      </c>
      <c r="AU331">
        <v>31</v>
      </c>
      <c r="AV331">
        <v>39535</v>
      </c>
      <c r="AW331">
        <v>1243</v>
      </c>
      <c r="AX331">
        <v>866</v>
      </c>
      <c r="AY331">
        <v>173</v>
      </c>
      <c r="AZ331">
        <v>2770</v>
      </c>
      <c r="BA331">
        <v>297</v>
      </c>
      <c r="BB331">
        <v>4215</v>
      </c>
      <c r="BC331">
        <v>152</v>
      </c>
      <c r="BD331">
        <v>21669</v>
      </c>
      <c r="BE331">
        <v>344</v>
      </c>
      <c r="BF331">
        <v>4500</v>
      </c>
      <c r="BG331">
        <v>357</v>
      </c>
      <c r="BH331">
        <v>18641</v>
      </c>
      <c r="BI331">
        <v>509</v>
      </c>
      <c r="BJ331">
        <v>18298</v>
      </c>
      <c r="BK331">
        <v>509</v>
      </c>
      <c r="BL331">
        <v>343</v>
      </c>
      <c r="BM331">
        <v>0</v>
      </c>
      <c r="BN331">
        <v>14627</v>
      </c>
      <c r="BO331">
        <v>265</v>
      </c>
      <c r="BP331">
        <v>4695</v>
      </c>
      <c r="BQ331">
        <v>321</v>
      </c>
      <c r="BR331">
        <v>3819</v>
      </c>
      <c r="BS331">
        <v>280</v>
      </c>
      <c r="BT331">
        <v>11395</v>
      </c>
      <c r="BU331">
        <v>234</v>
      </c>
      <c r="BV331">
        <v>23141</v>
      </c>
      <c r="BW331">
        <v>866</v>
      </c>
      <c r="BX331">
        <v>8486</v>
      </c>
      <c r="BY331">
        <v>174</v>
      </c>
      <c r="BZ331">
        <v>2471</v>
      </c>
      <c r="CA331">
        <v>30</v>
      </c>
      <c r="CB331">
        <v>8924</v>
      </c>
      <c r="CC331">
        <v>204</v>
      </c>
      <c r="CD331">
        <v>2107</v>
      </c>
      <c r="CE331">
        <v>74</v>
      </c>
      <c r="CF331">
        <v>2907</v>
      </c>
      <c r="CG331">
        <v>294</v>
      </c>
      <c r="CH331">
        <v>5061</v>
      </c>
      <c r="CI331">
        <v>215</v>
      </c>
      <c r="CJ331">
        <v>6496</v>
      </c>
      <c r="CK331">
        <v>47</v>
      </c>
      <c r="CL331">
        <v>6570</v>
      </c>
      <c r="CM331">
        <v>236</v>
      </c>
      <c r="CN331">
        <v>8486</v>
      </c>
      <c r="CO331">
        <v>174</v>
      </c>
      <c r="CP331">
        <v>1274</v>
      </c>
      <c r="CQ331">
        <v>41748</v>
      </c>
      <c r="CR331">
        <v>37338</v>
      </c>
      <c r="CS331">
        <v>10860</v>
      </c>
      <c r="CT331">
        <v>28898</v>
      </c>
      <c r="CU331">
        <v>12510</v>
      </c>
      <c r="CV331">
        <v>3681</v>
      </c>
      <c r="CW331">
        <v>745</v>
      </c>
      <c r="CX331">
        <v>138</v>
      </c>
      <c r="CY331">
        <v>3573</v>
      </c>
      <c r="CZ331">
        <v>618</v>
      </c>
      <c r="DA331">
        <v>7348</v>
      </c>
      <c r="DB331">
        <v>2647</v>
      </c>
      <c r="DC331">
        <v>844</v>
      </c>
      <c r="DD331">
        <v>278</v>
      </c>
      <c r="DE331">
        <v>48</v>
      </c>
      <c r="DF331">
        <v>961</v>
      </c>
      <c r="DG331">
        <v>1607</v>
      </c>
      <c r="DH331">
        <v>167</v>
      </c>
      <c r="DI331">
        <v>958</v>
      </c>
      <c r="DJ331">
        <v>614</v>
      </c>
      <c r="DK331">
        <v>402</v>
      </c>
      <c r="DL331">
        <v>1428</v>
      </c>
      <c r="DM331">
        <v>4838</v>
      </c>
      <c r="DN331">
        <v>5836</v>
      </c>
      <c r="DO331">
        <v>1303</v>
      </c>
      <c r="DP331">
        <v>911</v>
      </c>
      <c r="DQ331">
        <v>2097</v>
      </c>
      <c r="DR331">
        <v>244</v>
      </c>
      <c r="DS331">
        <v>150</v>
      </c>
      <c r="DT331">
        <v>465</v>
      </c>
      <c r="DU331">
        <v>15099</v>
      </c>
      <c r="DV331">
        <v>10910</v>
      </c>
      <c r="DW331">
        <v>5020</v>
      </c>
      <c r="DX331">
        <v>346</v>
      </c>
      <c r="DY331">
        <v>148</v>
      </c>
      <c r="DZ331">
        <v>1786</v>
      </c>
      <c r="EA331">
        <v>145</v>
      </c>
      <c r="EB331">
        <v>1231</v>
      </c>
      <c r="EC331">
        <v>2057</v>
      </c>
      <c r="ED331">
        <v>420</v>
      </c>
      <c r="EE331">
        <v>1250</v>
      </c>
      <c r="EF331">
        <v>6073</v>
      </c>
      <c r="EI331">
        <v>37849</v>
      </c>
      <c r="EJ331">
        <v>5265</v>
      </c>
      <c r="EK331">
        <v>131</v>
      </c>
      <c r="EL331">
        <v>330</v>
      </c>
      <c r="EM331">
        <v>155</v>
      </c>
      <c r="EN331">
        <v>105</v>
      </c>
      <c r="EO331">
        <v>353</v>
      </c>
      <c r="EP331">
        <v>1094</v>
      </c>
      <c r="EQ331">
        <v>14458</v>
      </c>
      <c r="ER331">
        <v>15099</v>
      </c>
      <c r="ES331">
        <v>358</v>
      </c>
      <c r="ET331">
        <v>3024</v>
      </c>
      <c r="EU331">
        <v>7153</v>
      </c>
      <c r="EV331">
        <v>2912</v>
      </c>
      <c r="EW331">
        <v>11717</v>
      </c>
      <c r="EX331">
        <v>15099</v>
      </c>
    </row>
    <row r="332" spans="1:154" x14ac:dyDescent="0.2">
      <c r="A332">
        <v>21043</v>
      </c>
      <c r="B332" t="s">
        <v>589</v>
      </c>
      <c r="C332" t="s">
        <v>644</v>
      </c>
      <c r="D332" t="s">
        <v>350</v>
      </c>
      <c r="H332">
        <v>47834</v>
      </c>
      <c r="I332">
        <v>2001</v>
      </c>
      <c r="J332">
        <v>3056</v>
      </c>
      <c r="K332">
        <v>523</v>
      </c>
      <c r="L332">
        <v>1873</v>
      </c>
      <c r="M332">
        <v>247</v>
      </c>
      <c r="N332">
        <v>10034</v>
      </c>
      <c r="O332">
        <v>788</v>
      </c>
      <c r="P332">
        <v>34522</v>
      </c>
      <c r="Q332">
        <v>678</v>
      </c>
      <c r="R332">
        <v>23413</v>
      </c>
      <c r="S332">
        <v>533</v>
      </c>
      <c r="T332">
        <v>5963</v>
      </c>
      <c r="U332">
        <v>233</v>
      </c>
      <c r="V332">
        <v>87</v>
      </c>
      <c r="W332">
        <v>17</v>
      </c>
      <c r="X332">
        <v>12450</v>
      </c>
      <c r="Y332">
        <v>584</v>
      </c>
      <c r="Z332">
        <v>1485</v>
      </c>
      <c r="AA332">
        <v>452</v>
      </c>
      <c r="AB332">
        <v>4436</v>
      </c>
      <c r="AC332">
        <v>182</v>
      </c>
      <c r="AD332">
        <v>2962</v>
      </c>
      <c r="AE332">
        <v>665</v>
      </c>
      <c r="AF332">
        <v>23008</v>
      </c>
      <c r="AG332">
        <v>476</v>
      </c>
      <c r="AH332">
        <v>35333</v>
      </c>
      <c r="AI332">
        <v>744</v>
      </c>
      <c r="AJ332">
        <v>12501</v>
      </c>
      <c r="AK332">
        <v>1257</v>
      </c>
      <c r="AL332">
        <v>7722</v>
      </c>
      <c r="AM332">
        <v>46</v>
      </c>
      <c r="AN332">
        <v>4779</v>
      </c>
      <c r="AO332">
        <v>1211</v>
      </c>
      <c r="AP332">
        <v>23642</v>
      </c>
      <c r="AQ332">
        <v>1130</v>
      </c>
      <c r="AR332">
        <v>24192</v>
      </c>
      <c r="AS332">
        <v>871</v>
      </c>
      <c r="AT332">
        <v>4382</v>
      </c>
      <c r="AU332">
        <v>272</v>
      </c>
      <c r="AV332">
        <v>43452</v>
      </c>
      <c r="AW332">
        <v>1729</v>
      </c>
      <c r="AX332">
        <v>1919</v>
      </c>
      <c r="AY332">
        <v>336</v>
      </c>
      <c r="AZ332">
        <v>3671</v>
      </c>
      <c r="BA332">
        <v>153</v>
      </c>
      <c r="BB332">
        <v>5673</v>
      </c>
      <c r="BC332">
        <v>183</v>
      </c>
      <c r="BD332">
        <v>20622</v>
      </c>
      <c r="BE332">
        <v>444</v>
      </c>
      <c r="BF332">
        <v>4403</v>
      </c>
      <c r="BG332">
        <v>422</v>
      </c>
      <c r="BH332">
        <v>23502</v>
      </c>
      <c r="BI332">
        <v>841</v>
      </c>
      <c r="BJ332">
        <v>22600</v>
      </c>
      <c r="BK332">
        <v>716</v>
      </c>
      <c r="BL332">
        <v>902</v>
      </c>
      <c r="BM332">
        <v>125</v>
      </c>
      <c r="BN332">
        <v>18545</v>
      </c>
      <c r="BO332">
        <v>536</v>
      </c>
      <c r="BP332">
        <v>5252</v>
      </c>
      <c r="BQ332">
        <v>348</v>
      </c>
      <c r="BR332">
        <v>4108</v>
      </c>
      <c r="BS332">
        <v>379</v>
      </c>
      <c r="BT332">
        <v>12760</v>
      </c>
      <c r="BU332">
        <v>650</v>
      </c>
      <c r="BV332">
        <v>27905</v>
      </c>
      <c r="BW332">
        <v>1263</v>
      </c>
      <c r="BX332">
        <v>7169</v>
      </c>
      <c r="BY332">
        <v>88</v>
      </c>
      <c r="BZ332">
        <v>2910</v>
      </c>
      <c r="CA332">
        <v>117</v>
      </c>
      <c r="CB332">
        <v>9850</v>
      </c>
      <c r="CC332">
        <v>533</v>
      </c>
      <c r="CD332">
        <v>3189</v>
      </c>
      <c r="CE332">
        <v>235</v>
      </c>
      <c r="CF332">
        <v>4125</v>
      </c>
      <c r="CG332">
        <v>279</v>
      </c>
      <c r="CH332">
        <v>7975</v>
      </c>
      <c r="CI332">
        <v>425</v>
      </c>
      <c r="CJ332">
        <v>6888</v>
      </c>
      <c r="CK332">
        <v>243</v>
      </c>
      <c r="CL332">
        <v>5728</v>
      </c>
      <c r="CM332">
        <v>81</v>
      </c>
      <c r="CN332">
        <v>7169</v>
      </c>
      <c r="CO332">
        <v>88</v>
      </c>
      <c r="CP332">
        <v>2001</v>
      </c>
      <c r="CQ332">
        <v>45833</v>
      </c>
      <c r="CR332">
        <v>40522</v>
      </c>
      <c r="CS332">
        <v>10732</v>
      </c>
      <c r="CT332">
        <v>31681</v>
      </c>
      <c r="CU332">
        <v>14799</v>
      </c>
      <c r="CV332">
        <v>4175</v>
      </c>
      <c r="CW332">
        <v>2106</v>
      </c>
      <c r="CX332">
        <v>933</v>
      </c>
      <c r="CY332">
        <v>4791</v>
      </c>
      <c r="CZ332">
        <v>1166</v>
      </c>
      <c r="DA332">
        <v>5863</v>
      </c>
      <c r="DB332">
        <v>1838</v>
      </c>
      <c r="DC332">
        <v>2039</v>
      </c>
      <c r="DD332">
        <v>238</v>
      </c>
      <c r="DE332">
        <v>26</v>
      </c>
      <c r="DF332">
        <v>941</v>
      </c>
      <c r="DG332">
        <v>1564</v>
      </c>
      <c r="DH332">
        <v>382</v>
      </c>
      <c r="DI332">
        <v>1969</v>
      </c>
      <c r="DJ332">
        <v>907</v>
      </c>
      <c r="DK332">
        <v>765</v>
      </c>
      <c r="DL332">
        <v>1456</v>
      </c>
      <c r="DM332">
        <v>5732</v>
      </c>
      <c r="DN332">
        <v>6373</v>
      </c>
      <c r="DO332">
        <v>1328</v>
      </c>
      <c r="DP332">
        <v>1008</v>
      </c>
      <c r="DQ332">
        <v>2237</v>
      </c>
      <c r="DR332">
        <v>308</v>
      </c>
      <c r="DS332">
        <v>215</v>
      </c>
      <c r="DT332">
        <v>850</v>
      </c>
      <c r="DU332">
        <v>17568</v>
      </c>
      <c r="DV332">
        <v>10585</v>
      </c>
      <c r="DW332">
        <v>5395</v>
      </c>
      <c r="DX332">
        <v>967</v>
      </c>
      <c r="DY332">
        <v>134</v>
      </c>
      <c r="DZ332">
        <v>2028</v>
      </c>
      <c r="EA332">
        <v>254</v>
      </c>
      <c r="EB332">
        <v>1393</v>
      </c>
      <c r="EC332">
        <v>3988</v>
      </c>
      <c r="ED332">
        <v>775</v>
      </c>
      <c r="EE332">
        <v>2546</v>
      </c>
      <c r="EF332">
        <v>6920</v>
      </c>
      <c r="EI332">
        <v>34955</v>
      </c>
      <c r="EJ332">
        <v>13192</v>
      </c>
      <c r="EK332">
        <v>644</v>
      </c>
      <c r="EL332">
        <v>1020</v>
      </c>
      <c r="EM332">
        <v>804</v>
      </c>
      <c r="EN332">
        <v>782</v>
      </c>
      <c r="EO332">
        <v>256</v>
      </c>
      <c r="EP332">
        <v>2128</v>
      </c>
      <c r="EQ332">
        <v>17152</v>
      </c>
      <c r="ER332">
        <v>17568</v>
      </c>
      <c r="ES332">
        <v>570</v>
      </c>
      <c r="ET332">
        <v>5880</v>
      </c>
      <c r="EU332">
        <v>7180</v>
      </c>
      <c r="EV332">
        <v>2853</v>
      </c>
      <c r="EW332">
        <v>11118</v>
      </c>
      <c r="EX332">
        <v>17568</v>
      </c>
    </row>
    <row r="333" spans="1:154" x14ac:dyDescent="0.2">
      <c r="A333">
        <v>21044</v>
      </c>
      <c r="B333" t="s">
        <v>589</v>
      </c>
      <c r="C333" t="s">
        <v>645</v>
      </c>
      <c r="D333" t="s">
        <v>350</v>
      </c>
      <c r="H333">
        <v>43376</v>
      </c>
      <c r="I333">
        <v>1695</v>
      </c>
      <c r="J333">
        <v>4009</v>
      </c>
      <c r="K333">
        <v>447</v>
      </c>
      <c r="L333">
        <v>3067</v>
      </c>
      <c r="M333">
        <v>255</v>
      </c>
      <c r="N333">
        <v>8468</v>
      </c>
      <c r="O333">
        <v>556</v>
      </c>
      <c r="P333">
        <v>30844</v>
      </c>
      <c r="Q333">
        <v>692</v>
      </c>
      <c r="R333">
        <v>19268</v>
      </c>
      <c r="S333">
        <v>132</v>
      </c>
      <c r="T333">
        <v>11832</v>
      </c>
      <c r="U333">
        <v>589</v>
      </c>
      <c r="V333">
        <v>180</v>
      </c>
      <c r="W333">
        <v>0</v>
      </c>
      <c r="X333">
        <v>5281</v>
      </c>
      <c r="Y333">
        <v>413</v>
      </c>
      <c r="Z333">
        <v>1454</v>
      </c>
      <c r="AA333">
        <v>171</v>
      </c>
      <c r="AB333">
        <v>5350</v>
      </c>
      <c r="AC333">
        <v>390</v>
      </c>
      <c r="AD333">
        <v>4419</v>
      </c>
      <c r="AE333">
        <v>410</v>
      </c>
      <c r="AF333">
        <v>18903</v>
      </c>
      <c r="AG333">
        <v>130</v>
      </c>
      <c r="AH333">
        <v>34320</v>
      </c>
      <c r="AI333">
        <v>893</v>
      </c>
      <c r="AJ333">
        <v>9056</v>
      </c>
      <c r="AK333">
        <v>802</v>
      </c>
      <c r="AL333">
        <v>6210</v>
      </c>
      <c r="AM333">
        <v>347</v>
      </c>
      <c r="AN333">
        <v>2846</v>
      </c>
      <c r="AO333">
        <v>455</v>
      </c>
      <c r="AP333">
        <v>20813</v>
      </c>
      <c r="AQ333">
        <v>956</v>
      </c>
      <c r="AR333">
        <v>22563</v>
      </c>
      <c r="AS333">
        <v>739</v>
      </c>
      <c r="AT333">
        <v>4502</v>
      </c>
      <c r="AU333">
        <v>110</v>
      </c>
      <c r="AV333">
        <v>38874</v>
      </c>
      <c r="AW333">
        <v>1585</v>
      </c>
      <c r="AX333">
        <v>1197</v>
      </c>
      <c r="AY333">
        <v>186</v>
      </c>
      <c r="AZ333">
        <v>3027</v>
      </c>
      <c r="BA333">
        <v>325</v>
      </c>
      <c r="BB333">
        <v>5757</v>
      </c>
      <c r="BC333">
        <v>422</v>
      </c>
      <c r="BD333">
        <v>20907</v>
      </c>
      <c r="BE333">
        <v>269</v>
      </c>
      <c r="BF333">
        <v>3876</v>
      </c>
      <c r="BG333">
        <v>351</v>
      </c>
      <c r="BH333">
        <v>22134</v>
      </c>
      <c r="BI333">
        <v>975</v>
      </c>
      <c r="BJ333">
        <v>21262</v>
      </c>
      <c r="BK333">
        <v>677</v>
      </c>
      <c r="BL333">
        <v>872</v>
      </c>
      <c r="BM333">
        <v>298</v>
      </c>
      <c r="BN333">
        <v>15980</v>
      </c>
      <c r="BO333">
        <v>474</v>
      </c>
      <c r="BP333">
        <v>6932</v>
      </c>
      <c r="BQ333">
        <v>761</v>
      </c>
      <c r="BR333">
        <v>3098</v>
      </c>
      <c r="BS333">
        <v>91</v>
      </c>
      <c r="BT333">
        <v>9015</v>
      </c>
      <c r="BU333">
        <v>273</v>
      </c>
      <c r="BV333">
        <v>26010</v>
      </c>
      <c r="BW333">
        <v>1326</v>
      </c>
      <c r="BX333">
        <v>8351</v>
      </c>
      <c r="BY333">
        <v>96</v>
      </c>
      <c r="BZ333">
        <v>2480</v>
      </c>
      <c r="CA333">
        <v>76</v>
      </c>
      <c r="CB333">
        <v>6535</v>
      </c>
      <c r="CC333">
        <v>197</v>
      </c>
      <c r="CD333">
        <v>3473</v>
      </c>
      <c r="CE333">
        <v>220</v>
      </c>
      <c r="CF333">
        <v>6135</v>
      </c>
      <c r="CG333">
        <v>303</v>
      </c>
      <c r="CH333">
        <v>5686</v>
      </c>
      <c r="CI333">
        <v>461</v>
      </c>
      <c r="CJ333">
        <v>5417</v>
      </c>
      <c r="CK333">
        <v>135</v>
      </c>
      <c r="CL333">
        <v>5299</v>
      </c>
      <c r="CM333">
        <v>207</v>
      </c>
      <c r="CN333">
        <v>8351</v>
      </c>
      <c r="CO333">
        <v>96</v>
      </c>
      <c r="CP333">
        <v>1695</v>
      </c>
      <c r="CQ333">
        <v>41681</v>
      </c>
      <c r="CR333">
        <v>35482</v>
      </c>
      <c r="CS333">
        <v>13454</v>
      </c>
      <c r="CT333">
        <v>31771</v>
      </c>
      <c r="CU333">
        <v>10432</v>
      </c>
      <c r="CV333">
        <v>3328</v>
      </c>
      <c r="CW333">
        <v>2871</v>
      </c>
      <c r="CX333">
        <v>715</v>
      </c>
      <c r="CY333">
        <v>2738</v>
      </c>
      <c r="CZ333">
        <v>401</v>
      </c>
      <c r="DA333">
        <v>3178</v>
      </c>
      <c r="DB333">
        <v>1842</v>
      </c>
      <c r="DC333">
        <v>1645</v>
      </c>
      <c r="DD333">
        <v>370</v>
      </c>
      <c r="DE333">
        <v>38</v>
      </c>
      <c r="DF333">
        <v>655</v>
      </c>
      <c r="DG333">
        <v>1112</v>
      </c>
      <c r="DH333">
        <v>279</v>
      </c>
      <c r="DI333">
        <v>1441</v>
      </c>
      <c r="DJ333">
        <v>610</v>
      </c>
      <c r="DK333">
        <v>548</v>
      </c>
      <c r="DL333">
        <v>1281</v>
      </c>
      <c r="DM333">
        <v>5002</v>
      </c>
      <c r="DN333">
        <v>6836</v>
      </c>
      <c r="DO333">
        <v>1779</v>
      </c>
      <c r="DP333">
        <v>1143</v>
      </c>
      <c r="DQ333">
        <v>2909</v>
      </c>
      <c r="DR333">
        <v>475</v>
      </c>
      <c r="DS333">
        <v>331</v>
      </c>
      <c r="DT333">
        <v>1572</v>
      </c>
      <c r="DU333">
        <v>18293</v>
      </c>
      <c r="DV333">
        <v>8471</v>
      </c>
      <c r="DW333">
        <v>3102</v>
      </c>
      <c r="DX333">
        <v>950</v>
      </c>
      <c r="DY333">
        <v>220</v>
      </c>
      <c r="DZ333">
        <v>3142</v>
      </c>
      <c r="EA333">
        <v>205</v>
      </c>
      <c r="EB333">
        <v>2238</v>
      </c>
      <c r="EC333">
        <v>5730</v>
      </c>
      <c r="ED333">
        <v>862</v>
      </c>
      <c r="EE333">
        <v>3248</v>
      </c>
      <c r="EF333">
        <v>4780</v>
      </c>
      <c r="EI333">
        <v>28494</v>
      </c>
      <c r="EJ333">
        <v>15174</v>
      </c>
      <c r="EK333">
        <v>887</v>
      </c>
      <c r="EL333">
        <v>969</v>
      </c>
      <c r="EM333">
        <v>1045</v>
      </c>
      <c r="EN333">
        <v>880</v>
      </c>
      <c r="EO333">
        <v>792</v>
      </c>
      <c r="EP333">
        <v>2507</v>
      </c>
      <c r="EQ333">
        <v>17378</v>
      </c>
      <c r="ER333">
        <v>18293</v>
      </c>
      <c r="ES333">
        <v>945</v>
      </c>
      <c r="ET333">
        <v>7137</v>
      </c>
      <c r="EU333">
        <v>7702</v>
      </c>
      <c r="EV333">
        <v>1823</v>
      </c>
      <c r="EW333">
        <v>10211</v>
      </c>
      <c r="EX333">
        <v>18293</v>
      </c>
    </row>
    <row r="334" spans="1:154" x14ac:dyDescent="0.2">
      <c r="A334">
        <v>21045</v>
      </c>
      <c r="B334" t="s">
        <v>589</v>
      </c>
      <c r="C334" t="s">
        <v>645</v>
      </c>
      <c r="D334" t="s">
        <v>350</v>
      </c>
      <c r="H334">
        <v>39788</v>
      </c>
      <c r="I334">
        <v>2395</v>
      </c>
      <c r="J334">
        <v>4914</v>
      </c>
      <c r="K334">
        <v>485</v>
      </c>
      <c r="L334">
        <v>3416</v>
      </c>
      <c r="M334">
        <v>377</v>
      </c>
      <c r="N334">
        <v>10942</v>
      </c>
      <c r="O334">
        <v>1302</v>
      </c>
      <c r="P334">
        <v>23831</v>
      </c>
      <c r="Q334">
        <v>574</v>
      </c>
      <c r="R334">
        <v>15930</v>
      </c>
      <c r="S334">
        <v>472</v>
      </c>
      <c r="T334">
        <v>12648</v>
      </c>
      <c r="U334">
        <v>286</v>
      </c>
      <c r="V334">
        <v>81</v>
      </c>
      <c r="W334">
        <v>0</v>
      </c>
      <c r="X334">
        <v>3797</v>
      </c>
      <c r="Y334">
        <v>245</v>
      </c>
      <c r="Z334">
        <v>2945</v>
      </c>
      <c r="AA334">
        <v>818</v>
      </c>
      <c r="AB334">
        <v>4387</v>
      </c>
      <c r="AC334">
        <v>574</v>
      </c>
      <c r="AD334">
        <v>5090</v>
      </c>
      <c r="AE334">
        <v>1392</v>
      </c>
      <c r="AF334">
        <v>15636</v>
      </c>
      <c r="AG334">
        <v>377</v>
      </c>
      <c r="AH334">
        <v>30951</v>
      </c>
      <c r="AI334">
        <v>812</v>
      </c>
      <c r="AJ334">
        <v>8837</v>
      </c>
      <c r="AK334">
        <v>1583</v>
      </c>
      <c r="AL334">
        <v>5324</v>
      </c>
      <c r="AM334">
        <v>225</v>
      </c>
      <c r="AN334">
        <v>3513</v>
      </c>
      <c r="AO334">
        <v>1358</v>
      </c>
      <c r="AP334">
        <v>19034</v>
      </c>
      <c r="AQ334">
        <v>1357</v>
      </c>
      <c r="AR334">
        <v>20754</v>
      </c>
      <c r="AS334">
        <v>1038</v>
      </c>
      <c r="AT334">
        <v>4968</v>
      </c>
      <c r="AU334">
        <v>74</v>
      </c>
      <c r="AV334">
        <v>34820</v>
      </c>
      <c r="AW334">
        <v>2321</v>
      </c>
      <c r="AX334">
        <v>1683</v>
      </c>
      <c r="AY334">
        <v>586</v>
      </c>
      <c r="AZ334">
        <v>4099</v>
      </c>
      <c r="BA334">
        <v>506</v>
      </c>
      <c r="BB334">
        <v>5897</v>
      </c>
      <c r="BC334">
        <v>250</v>
      </c>
      <c r="BD334">
        <v>15611</v>
      </c>
      <c r="BE334">
        <v>418</v>
      </c>
      <c r="BF334">
        <v>2822</v>
      </c>
      <c r="BG334">
        <v>208</v>
      </c>
      <c r="BH334">
        <v>20103</v>
      </c>
      <c r="BI334">
        <v>1846</v>
      </c>
      <c r="BJ334">
        <v>18962</v>
      </c>
      <c r="BK334">
        <v>1671</v>
      </c>
      <c r="BL334">
        <v>1141</v>
      </c>
      <c r="BM334">
        <v>175</v>
      </c>
      <c r="BN334">
        <v>14542</v>
      </c>
      <c r="BO334">
        <v>1107</v>
      </c>
      <c r="BP334">
        <v>5412</v>
      </c>
      <c r="BQ334">
        <v>666</v>
      </c>
      <c r="BR334">
        <v>2971</v>
      </c>
      <c r="BS334">
        <v>281</v>
      </c>
      <c r="BT334">
        <v>9564</v>
      </c>
      <c r="BU334">
        <v>332</v>
      </c>
      <c r="BV334">
        <v>22925</v>
      </c>
      <c r="BW334">
        <v>2054</v>
      </c>
      <c r="BX334">
        <v>7299</v>
      </c>
      <c r="BY334">
        <v>9</v>
      </c>
      <c r="BZ334">
        <v>2950</v>
      </c>
      <c r="CA334">
        <v>96</v>
      </c>
      <c r="CB334">
        <v>6614</v>
      </c>
      <c r="CC334">
        <v>236</v>
      </c>
      <c r="CD334">
        <v>2934</v>
      </c>
      <c r="CE334">
        <v>303</v>
      </c>
      <c r="CF334">
        <v>4498</v>
      </c>
      <c r="CG334">
        <v>419</v>
      </c>
      <c r="CH334">
        <v>6188</v>
      </c>
      <c r="CI334">
        <v>588</v>
      </c>
      <c r="CJ334">
        <v>4578</v>
      </c>
      <c r="CK334">
        <v>478</v>
      </c>
      <c r="CL334">
        <v>4727</v>
      </c>
      <c r="CM334">
        <v>266</v>
      </c>
      <c r="CN334">
        <v>7299</v>
      </c>
      <c r="CO334">
        <v>9</v>
      </c>
      <c r="CP334">
        <v>2395</v>
      </c>
      <c r="CQ334">
        <v>37393</v>
      </c>
      <c r="CR334">
        <v>29937</v>
      </c>
      <c r="CS334">
        <v>13849</v>
      </c>
      <c r="CT334">
        <v>27756</v>
      </c>
      <c r="CU334">
        <v>9817</v>
      </c>
      <c r="CV334">
        <v>4129</v>
      </c>
      <c r="CW334">
        <v>3571</v>
      </c>
      <c r="CX334">
        <v>1802</v>
      </c>
      <c r="CY334">
        <v>2721</v>
      </c>
      <c r="CZ334">
        <v>775</v>
      </c>
      <c r="DA334">
        <v>2001</v>
      </c>
      <c r="DB334">
        <v>1199</v>
      </c>
      <c r="DC334">
        <v>1524</v>
      </c>
      <c r="DD334">
        <v>353</v>
      </c>
      <c r="DE334">
        <v>58</v>
      </c>
      <c r="DF334">
        <v>858</v>
      </c>
      <c r="DG334">
        <v>1016</v>
      </c>
      <c r="DH334">
        <v>195</v>
      </c>
      <c r="DI334">
        <v>1708</v>
      </c>
      <c r="DJ334">
        <v>931</v>
      </c>
      <c r="DK334">
        <v>499</v>
      </c>
      <c r="DL334">
        <v>1142</v>
      </c>
      <c r="DM334">
        <v>3730</v>
      </c>
      <c r="DN334">
        <v>6091</v>
      </c>
      <c r="DO334">
        <v>1777</v>
      </c>
      <c r="DP334">
        <v>1111</v>
      </c>
      <c r="DQ334">
        <v>1977</v>
      </c>
      <c r="DR334">
        <v>853</v>
      </c>
      <c r="DS334">
        <v>290</v>
      </c>
      <c r="DT334">
        <v>1349</v>
      </c>
      <c r="DU334">
        <v>15414</v>
      </c>
      <c r="DV334">
        <v>7192</v>
      </c>
      <c r="DW334">
        <v>2738</v>
      </c>
      <c r="DX334">
        <v>1041</v>
      </c>
      <c r="DY334">
        <v>385</v>
      </c>
      <c r="DZ334">
        <v>2421</v>
      </c>
      <c r="EA334">
        <v>257</v>
      </c>
      <c r="EB334">
        <v>1715</v>
      </c>
      <c r="EC334">
        <v>4760</v>
      </c>
      <c r="ED334">
        <v>933</v>
      </c>
      <c r="EE334">
        <v>2524</v>
      </c>
      <c r="EF334">
        <v>4838</v>
      </c>
      <c r="EI334">
        <v>27201</v>
      </c>
      <c r="EJ334">
        <v>12707</v>
      </c>
      <c r="EK334">
        <v>764</v>
      </c>
      <c r="EL334">
        <v>456</v>
      </c>
      <c r="EM334">
        <v>638</v>
      </c>
      <c r="EN334">
        <v>539</v>
      </c>
      <c r="EO334">
        <v>430</v>
      </c>
      <c r="EP334">
        <v>1887</v>
      </c>
      <c r="EQ334">
        <v>14750</v>
      </c>
      <c r="ER334">
        <v>15414</v>
      </c>
      <c r="ES334">
        <v>1139</v>
      </c>
      <c r="ET334">
        <v>5268</v>
      </c>
      <c r="EU334">
        <v>5987</v>
      </c>
      <c r="EV334">
        <v>2431</v>
      </c>
      <c r="EW334">
        <v>9007</v>
      </c>
      <c r="EX334">
        <v>15414</v>
      </c>
    </row>
    <row r="335" spans="1:154" x14ac:dyDescent="0.2">
      <c r="A335">
        <v>21054</v>
      </c>
      <c r="B335" t="s">
        <v>589</v>
      </c>
      <c r="C335" t="s">
        <v>646</v>
      </c>
      <c r="D335" t="s">
        <v>339</v>
      </c>
      <c r="H335">
        <v>16235</v>
      </c>
      <c r="I335">
        <v>521</v>
      </c>
      <c r="J335">
        <v>681</v>
      </c>
      <c r="K335">
        <v>37</v>
      </c>
      <c r="L335">
        <v>514</v>
      </c>
      <c r="M335">
        <v>37</v>
      </c>
      <c r="N335">
        <v>2426</v>
      </c>
      <c r="O335">
        <v>128</v>
      </c>
      <c r="P335">
        <v>13024</v>
      </c>
      <c r="Q335">
        <v>356</v>
      </c>
      <c r="R335">
        <v>9520</v>
      </c>
      <c r="S335">
        <v>70</v>
      </c>
      <c r="T335">
        <v>2291</v>
      </c>
      <c r="U335">
        <v>89</v>
      </c>
      <c r="V335">
        <v>223</v>
      </c>
      <c r="W335">
        <v>0</v>
      </c>
      <c r="X335">
        <v>1661</v>
      </c>
      <c r="Y335">
        <v>240</v>
      </c>
      <c r="Z335">
        <v>558</v>
      </c>
      <c r="AA335">
        <v>122</v>
      </c>
      <c r="AB335">
        <v>1982</v>
      </c>
      <c r="AC335">
        <v>0</v>
      </c>
      <c r="AD335">
        <v>1518</v>
      </c>
      <c r="AE335">
        <v>122</v>
      </c>
      <c r="AF335">
        <v>9040</v>
      </c>
      <c r="AG335">
        <v>70</v>
      </c>
      <c r="AH335">
        <v>13887</v>
      </c>
      <c r="AI335">
        <v>304</v>
      </c>
      <c r="AJ335">
        <v>2348</v>
      </c>
      <c r="AK335">
        <v>217</v>
      </c>
      <c r="AL335">
        <v>1801</v>
      </c>
      <c r="AM335">
        <v>134</v>
      </c>
      <c r="AN335">
        <v>547</v>
      </c>
      <c r="AO335">
        <v>83</v>
      </c>
      <c r="AP335">
        <v>7868</v>
      </c>
      <c r="AQ335">
        <v>281</v>
      </c>
      <c r="AR335">
        <v>8367</v>
      </c>
      <c r="AS335">
        <v>240</v>
      </c>
      <c r="AT335">
        <v>1033</v>
      </c>
      <c r="AU335">
        <v>4</v>
      </c>
      <c r="AV335">
        <v>15202</v>
      </c>
      <c r="AW335">
        <v>517</v>
      </c>
      <c r="AX335">
        <v>688</v>
      </c>
      <c r="AY335">
        <v>43</v>
      </c>
      <c r="AZ335">
        <v>1284</v>
      </c>
      <c r="BA335">
        <v>27</v>
      </c>
      <c r="BB335">
        <v>1981</v>
      </c>
      <c r="BC335">
        <v>39</v>
      </c>
      <c r="BD335">
        <v>6238</v>
      </c>
      <c r="BE335">
        <v>172</v>
      </c>
      <c r="BF335">
        <v>1175</v>
      </c>
      <c r="BG335">
        <v>9</v>
      </c>
      <c r="BH335">
        <v>7662</v>
      </c>
      <c r="BI335">
        <v>376</v>
      </c>
      <c r="BJ335">
        <v>7429</v>
      </c>
      <c r="BK335">
        <v>213</v>
      </c>
      <c r="BL335">
        <v>233</v>
      </c>
      <c r="BM335">
        <v>163</v>
      </c>
      <c r="BN335">
        <v>5883</v>
      </c>
      <c r="BO335">
        <v>183</v>
      </c>
      <c r="BP335">
        <v>1932</v>
      </c>
      <c r="BQ335">
        <v>186</v>
      </c>
      <c r="BR335">
        <v>1022</v>
      </c>
      <c r="BS335">
        <v>16</v>
      </c>
      <c r="BT335">
        <v>4897</v>
      </c>
      <c r="BU335">
        <v>132</v>
      </c>
      <c r="BV335">
        <v>8837</v>
      </c>
      <c r="BW335">
        <v>385</v>
      </c>
      <c r="BX335">
        <v>2501</v>
      </c>
      <c r="BY335">
        <v>4</v>
      </c>
      <c r="BZ335">
        <v>860</v>
      </c>
      <c r="CA335">
        <v>0</v>
      </c>
      <c r="CB335">
        <v>4037</v>
      </c>
      <c r="CC335">
        <v>132</v>
      </c>
      <c r="CD335">
        <v>1147</v>
      </c>
      <c r="CE335">
        <v>108</v>
      </c>
      <c r="CF335">
        <v>733</v>
      </c>
      <c r="CG335">
        <v>99</v>
      </c>
      <c r="CH335">
        <v>3048</v>
      </c>
      <c r="CI335">
        <v>102</v>
      </c>
      <c r="CJ335">
        <v>2071</v>
      </c>
      <c r="CK335">
        <v>39</v>
      </c>
      <c r="CL335">
        <v>1838</v>
      </c>
      <c r="CM335">
        <v>37</v>
      </c>
      <c r="CN335">
        <v>2501</v>
      </c>
      <c r="CO335">
        <v>4</v>
      </c>
      <c r="CP335">
        <v>521</v>
      </c>
      <c r="CQ335">
        <v>15714</v>
      </c>
      <c r="CR335">
        <v>14707</v>
      </c>
      <c r="CS335">
        <v>3393</v>
      </c>
      <c r="CT335">
        <v>13209</v>
      </c>
      <c r="CU335">
        <v>2538</v>
      </c>
      <c r="CV335">
        <v>784</v>
      </c>
      <c r="CW335">
        <v>897</v>
      </c>
      <c r="CX335">
        <v>121</v>
      </c>
      <c r="CY335">
        <v>450</v>
      </c>
      <c r="CZ335">
        <v>151</v>
      </c>
      <c r="DA335">
        <v>1063</v>
      </c>
      <c r="DB335">
        <v>450</v>
      </c>
      <c r="DC335">
        <v>128</v>
      </c>
      <c r="DD335">
        <v>62</v>
      </c>
      <c r="DE335">
        <v>0</v>
      </c>
      <c r="DF335">
        <v>664</v>
      </c>
      <c r="DG335">
        <v>221</v>
      </c>
      <c r="DH335">
        <v>98</v>
      </c>
      <c r="DI335">
        <v>500</v>
      </c>
      <c r="DJ335">
        <v>228</v>
      </c>
      <c r="DK335">
        <v>94</v>
      </c>
      <c r="DL335">
        <v>534</v>
      </c>
      <c r="DM335">
        <v>1961</v>
      </c>
      <c r="DN335">
        <v>1152</v>
      </c>
      <c r="DO335">
        <v>761</v>
      </c>
      <c r="DP335">
        <v>364</v>
      </c>
      <c r="DQ335">
        <v>1452</v>
      </c>
      <c r="DR335">
        <v>81</v>
      </c>
      <c r="DS335">
        <v>9</v>
      </c>
      <c r="DT335">
        <v>79</v>
      </c>
      <c r="DU335">
        <v>5497</v>
      </c>
      <c r="DV335">
        <v>3331</v>
      </c>
      <c r="DW335">
        <v>1971</v>
      </c>
      <c r="DX335">
        <v>125</v>
      </c>
      <c r="DY335">
        <v>19</v>
      </c>
      <c r="DZ335">
        <v>590</v>
      </c>
      <c r="EA335">
        <v>43</v>
      </c>
      <c r="EB335">
        <v>462</v>
      </c>
      <c r="EC335">
        <v>1451</v>
      </c>
      <c r="ED335">
        <v>83</v>
      </c>
      <c r="EE335">
        <v>896</v>
      </c>
      <c r="EF335">
        <v>2353</v>
      </c>
      <c r="EI335">
        <v>14682</v>
      </c>
      <c r="EJ335">
        <v>1642</v>
      </c>
      <c r="EK335">
        <v>57</v>
      </c>
      <c r="EL335">
        <v>110</v>
      </c>
      <c r="EM335">
        <v>27</v>
      </c>
      <c r="EN335">
        <v>189</v>
      </c>
      <c r="EO335">
        <v>36</v>
      </c>
      <c r="EP335">
        <v>354</v>
      </c>
      <c r="EQ335">
        <v>5377</v>
      </c>
      <c r="ER335">
        <v>5497</v>
      </c>
      <c r="ES335">
        <v>302</v>
      </c>
      <c r="ET335">
        <v>1146</v>
      </c>
      <c r="EU335">
        <v>2465</v>
      </c>
      <c r="EV335">
        <v>945</v>
      </c>
      <c r="EW335">
        <v>4049</v>
      </c>
      <c r="EX335">
        <v>5497</v>
      </c>
    </row>
    <row r="336" spans="1:154" x14ac:dyDescent="0.2">
      <c r="A336">
        <v>21060</v>
      </c>
      <c r="B336" t="s">
        <v>589</v>
      </c>
      <c r="C336" t="s">
        <v>647</v>
      </c>
      <c r="D336" t="s">
        <v>339</v>
      </c>
      <c r="H336">
        <v>38628</v>
      </c>
      <c r="I336">
        <v>2371</v>
      </c>
      <c r="J336">
        <v>4024</v>
      </c>
      <c r="K336">
        <v>570</v>
      </c>
      <c r="L336">
        <v>3011</v>
      </c>
      <c r="M336">
        <v>345</v>
      </c>
      <c r="N336">
        <v>14860</v>
      </c>
      <c r="O336">
        <v>902</v>
      </c>
      <c r="P336">
        <v>19511</v>
      </c>
      <c r="Q336">
        <v>899</v>
      </c>
      <c r="R336">
        <v>21482</v>
      </c>
      <c r="S336">
        <v>1153</v>
      </c>
      <c r="T336">
        <v>9825</v>
      </c>
      <c r="U336">
        <v>349</v>
      </c>
      <c r="V336">
        <v>260</v>
      </c>
      <c r="W336">
        <v>69</v>
      </c>
      <c r="X336">
        <v>1619</v>
      </c>
      <c r="Y336">
        <v>83</v>
      </c>
      <c r="Z336">
        <v>2114</v>
      </c>
      <c r="AA336">
        <v>685</v>
      </c>
      <c r="AB336">
        <v>3328</v>
      </c>
      <c r="AC336">
        <v>32</v>
      </c>
      <c r="AD336">
        <v>4885</v>
      </c>
      <c r="AE336">
        <v>905</v>
      </c>
      <c r="AF336">
        <v>20425</v>
      </c>
      <c r="AG336">
        <v>997</v>
      </c>
      <c r="AH336">
        <v>33264</v>
      </c>
      <c r="AI336">
        <v>1439</v>
      </c>
      <c r="AJ336">
        <v>5364</v>
      </c>
      <c r="AK336">
        <v>932</v>
      </c>
      <c r="AL336">
        <v>2797</v>
      </c>
      <c r="AM336">
        <v>121</v>
      </c>
      <c r="AN336">
        <v>2567</v>
      </c>
      <c r="AO336">
        <v>811</v>
      </c>
      <c r="AP336">
        <v>18807</v>
      </c>
      <c r="AQ336">
        <v>1413</v>
      </c>
      <c r="AR336">
        <v>19821</v>
      </c>
      <c r="AS336">
        <v>958</v>
      </c>
      <c r="AT336">
        <v>5053</v>
      </c>
      <c r="AU336">
        <v>187</v>
      </c>
      <c r="AV336">
        <v>33575</v>
      </c>
      <c r="AW336">
        <v>2184</v>
      </c>
      <c r="AX336">
        <v>2449</v>
      </c>
      <c r="AY336">
        <v>514</v>
      </c>
      <c r="AZ336">
        <v>7852</v>
      </c>
      <c r="BA336">
        <v>769</v>
      </c>
      <c r="BB336">
        <v>7461</v>
      </c>
      <c r="BC336">
        <v>325</v>
      </c>
      <c r="BD336">
        <v>8761</v>
      </c>
      <c r="BE336">
        <v>201</v>
      </c>
      <c r="BF336">
        <v>3819</v>
      </c>
      <c r="BG336">
        <v>397</v>
      </c>
      <c r="BH336">
        <v>21025</v>
      </c>
      <c r="BI336">
        <v>1805</v>
      </c>
      <c r="BJ336">
        <v>20339</v>
      </c>
      <c r="BK336">
        <v>1658</v>
      </c>
      <c r="BL336">
        <v>686</v>
      </c>
      <c r="BM336">
        <v>147</v>
      </c>
      <c r="BN336">
        <v>16201</v>
      </c>
      <c r="BO336">
        <v>1161</v>
      </c>
      <c r="BP336">
        <v>4959</v>
      </c>
      <c r="BQ336">
        <v>631</v>
      </c>
      <c r="BR336">
        <v>3684</v>
      </c>
      <c r="BS336">
        <v>410</v>
      </c>
      <c r="BT336">
        <v>8081</v>
      </c>
      <c r="BU336">
        <v>169</v>
      </c>
      <c r="BV336">
        <v>24844</v>
      </c>
      <c r="BW336">
        <v>2202</v>
      </c>
      <c r="BX336">
        <v>5703</v>
      </c>
      <c r="BY336">
        <v>0</v>
      </c>
      <c r="BZ336">
        <v>2723</v>
      </c>
      <c r="CA336">
        <v>112</v>
      </c>
      <c r="CB336">
        <v>5358</v>
      </c>
      <c r="CC336">
        <v>57</v>
      </c>
      <c r="CD336">
        <v>4024</v>
      </c>
      <c r="CE336">
        <v>393</v>
      </c>
      <c r="CF336">
        <v>6236</v>
      </c>
      <c r="CG336">
        <v>555</v>
      </c>
      <c r="CH336">
        <v>5902</v>
      </c>
      <c r="CI336">
        <v>627</v>
      </c>
      <c r="CJ336">
        <v>4203</v>
      </c>
      <c r="CK336">
        <v>367</v>
      </c>
      <c r="CL336">
        <v>4479</v>
      </c>
      <c r="CM336">
        <v>260</v>
      </c>
      <c r="CN336">
        <v>5703</v>
      </c>
      <c r="CO336">
        <v>0</v>
      </c>
      <c r="CP336">
        <v>2371</v>
      </c>
      <c r="CQ336">
        <v>36257</v>
      </c>
      <c r="CR336">
        <v>27804</v>
      </c>
      <c r="CS336">
        <v>14382</v>
      </c>
      <c r="CT336">
        <v>31107</v>
      </c>
      <c r="CU336">
        <v>6100</v>
      </c>
      <c r="CV336">
        <v>2702</v>
      </c>
      <c r="CW336">
        <v>3810</v>
      </c>
      <c r="CX336">
        <v>2010</v>
      </c>
      <c r="CY336">
        <v>806</v>
      </c>
      <c r="CZ336">
        <v>263</v>
      </c>
      <c r="DA336">
        <v>1101</v>
      </c>
      <c r="DB336">
        <v>347</v>
      </c>
      <c r="DC336">
        <v>383</v>
      </c>
      <c r="DD336">
        <v>82</v>
      </c>
      <c r="DE336">
        <v>0</v>
      </c>
      <c r="DF336">
        <v>2325</v>
      </c>
      <c r="DG336">
        <v>1079</v>
      </c>
      <c r="DH336">
        <v>507</v>
      </c>
      <c r="DI336">
        <v>2297</v>
      </c>
      <c r="DJ336">
        <v>1378</v>
      </c>
      <c r="DK336">
        <v>254</v>
      </c>
      <c r="DL336">
        <v>1018</v>
      </c>
      <c r="DM336">
        <v>3306</v>
      </c>
      <c r="DN336">
        <v>5284</v>
      </c>
      <c r="DO336">
        <v>1630</v>
      </c>
      <c r="DP336">
        <v>933</v>
      </c>
      <c r="DQ336">
        <v>1687</v>
      </c>
      <c r="DR336">
        <v>666</v>
      </c>
      <c r="DS336">
        <v>470</v>
      </c>
      <c r="DT336">
        <v>2177</v>
      </c>
      <c r="DU336">
        <v>15994</v>
      </c>
      <c r="DV336">
        <v>7400</v>
      </c>
      <c r="DW336">
        <v>2270</v>
      </c>
      <c r="DX336">
        <v>1263</v>
      </c>
      <c r="DY336">
        <v>209</v>
      </c>
      <c r="DZ336">
        <v>3173</v>
      </c>
      <c r="EA336">
        <v>86</v>
      </c>
      <c r="EB336">
        <v>2476</v>
      </c>
      <c r="EC336">
        <v>4158</v>
      </c>
      <c r="ED336">
        <v>1060</v>
      </c>
      <c r="EE336">
        <v>2107</v>
      </c>
      <c r="EF336">
        <v>4505</v>
      </c>
      <c r="EI336">
        <v>32340</v>
      </c>
      <c r="EJ336">
        <v>6915</v>
      </c>
      <c r="EK336">
        <v>342</v>
      </c>
      <c r="EL336">
        <v>713</v>
      </c>
      <c r="EM336">
        <v>306</v>
      </c>
      <c r="EN336">
        <v>306</v>
      </c>
      <c r="EO336">
        <v>350</v>
      </c>
      <c r="EP336">
        <v>1347</v>
      </c>
      <c r="EQ336">
        <v>14938</v>
      </c>
      <c r="ER336">
        <v>15994</v>
      </c>
      <c r="ES336">
        <v>974</v>
      </c>
      <c r="ET336">
        <v>4620</v>
      </c>
      <c r="EU336">
        <v>6511</v>
      </c>
      <c r="EV336">
        <v>2677</v>
      </c>
      <c r="EW336">
        <v>10400</v>
      </c>
      <c r="EX336">
        <v>15994</v>
      </c>
    </row>
    <row r="337" spans="1:154" x14ac:dyDescent="0.2">
      <c r="A337">
        <v>21061</v>
      </c>
      <c r="B337" t="s">
        <v>589</v>
      </c>
      <c r="C337" t="s">
        <v>647</v>
      </c>
      <c r="D337" t="s">
        <v>339</v>
      </c>
      <c r="H337">
        <v>56263</v>
      </c>
      <c r="I337">
        <v>4469</v>
      </c>
      <c r="J337">
        <v>7621</v>
      </c>
      <c r="K337">
        <v>1525</v>
      </c>
      <c r="L337">
        <v>5831</v>
      </c>
      <c r="M337">
        <v>1128</v>
      </c>
      <c r="N337">
        <v>24992</v>
      </c>
      <c r="O337">
        <v>2165</v>
      </c>
      <c r="P337">
        <v>23209</v>
      </c>
      <c r="Q337">
        <v>731</v>
      </c>
      <c r="R337">
        <v>26683</v>
      </c>
      <c r="S337">
        <v>904</v>
      </c>
      <c r="T337">
        <v>15342</v>
      </c>
      <c r="U337">
        <v>890</v>
      </c>
      <c r="V337">
        <v>361</v>
      </c>
      <c r="W337">
        <v>169</v>
      </c>
      <c r="X337">
        <v>2713</v>
      </c>
      <c r="Y337">
        <v>256</v>
      </c>
      <c r="Z337">
        <v>4930</v>
      </c>
      <c r="AA337">
        <v>2117</v>
      </c>
      <c r="AB337">
        <v>6192</v>
      </c>
      <c r="AC337">
        <v>133</v>
      </c>
      <c r="AD337">
        <v>7703</v>
      </c>
      <c r="AE337">
        <v>2375</v>
      </c>
      <c r="AF337">
        <v>26057</v>
      </c>
      <c r="AG337">
        <v>825</v>
      </c>
      <c r="AH337">
        <v>48837</v>
      </c>
      <c r="AI337">
        <v>1896</v>
      </c>
      <c r="AJ337">
        <v>7426</v>
      </c>
      <c r="AK337">
        <v>2573</v>
      </c>
      <c r="AL337">
        <v>2937</v>
      </c>
      <c r="AM337">
        <v>186</v>
      </c>
      <c r="AN337">
        <v>4489</v>
      </c>
      <c r="AO337">
        <v>2387</v>
      </c>
      <c r="AP337">
        <v>27417</v>
      </c>
      <c r="AQ337">
        <v>2471</v>
      </c>
      <c r="AR337">
        <v>28846</v>
      </c>
      <c r="AS337">
        <v>1998</v>
      </c>
      <c r="AT337">
        <v>7707</v>
      </c>
      <c r="AU337">
        <v>299</v>
      </c>
      <c r="AV337">
        <v>48556</v>
      </c>
      <c r="AW337">
        <v>4170</v>
      </c>
      <c r="AX337">
        <v>4698</v>
      </c>
      <c r="AY337">
        <v>1373</v>
      </c>
      <c r="AZ337">
        <v>12193</v>
      </c>
      <c r="BA337">
        <v>883</v>
      </c>
      <c r="BB337">
        <v>11341</v>
      </c>
      <c r="BC337">
        <v>447</v>
      </c>
      <c r="BD337">
        <v>9390</v>
      </c>
      <c r="BE337">
        <v>282</v>
      </c>
      <c r="BF337">
        <v>5545</v>
      </c>
      <c r="BG337">
        <v>809</v>
      </c>
      <c r="BH337">
        <v>29122</v>
      </c>
      <c r="BI337">
        <v>2699</v>
      </c>
      <c r="BJ337">
        <v>27494</v>
      </c>
      <c r="BK337">
        <v>2528</v>
      </c>
      <c r="BL337">
        <v>1628</v>
      </c>
      <c r="BM337">
        <v>171</v>
      </c>
      <c r="BN337">
        <v>21671</v>
      </c>
      <c r="BO337">
        <v>1838</v>
      </c>
      <c r="BP337">
        <v>7427</v>
      </c>
      <c r="BQ337">
        <v>886</v>
      </c>
      <c r="BR337">
        <v>5569</v>
      </c>
      <c r="BS337">
        <v>784</v>
      </c>
      <c r="BT337">
        <v>14096</v>
      </c>
      <c r="BU337">
        <v>934</v>
      </c>
      <c r="BV337">
        <v>34667</v>
      </c>
      <c r="BW337">
        <v>3508</v>
      </c>
      <c r="BX337">
        <v>7500</v>
      </c>
      <c r="BY337">
        <v>27</v>
      </c>
      <c r="BZ337">
        <v>4369</v>
      </c>
      <c r="CA337">
        <v>334</v>
      </c>
      <c r="CB337">
        <v>9727</v>
      </c>
      <c r="CC337">
        <v>600</v>
      </c>
      <c r="CD337">
        <v>4545</v>
      </c>
      <c r="CE337">
        <v>550</v>
      </c>
      <c r="CF337">
        <v>8302</v>
      </c>
      <c r="CG337">
        <v>1161</v>
      </c>
      <c r="CH337">
        <v>8675</v>
      </c>
      <c r="CI337">
        <v>948</v>
      </c>
      <c r="CJ337">
        <v>6668</v>
      </c>
      <c r="CK337">
        <v>449</v>
      </c>
      <c r="CL337">
        <v>6477</v>
      </c>
      <c r="CM337">
        <v>400</v>
      </c>
      <c r="CN337">
        <v>7500</v>
      </c>
      <c r="CO337">
        <v>27</v>
      </c>
      <c r="CP337">
        <v>4469</v>
      </c>
      <c r="CQ337">
        <v>51794</v>
      </c>
      <c r="CR337">
        <v>38016</v>
      </c>
      <c r="CS337">
        <v>21375</v>
      </c>
      <c r="CT337">
        <v>44359</v>
      </c>
      <c r="CU337">
        <v>9473</v>
      </c>
      <c r="CV337">
        <v>4095</v>
      </c>
      <c r="CW337">
        <v>5443</v>
      </c>
      <c r="CX337">
        <v>2752</v>
      </c>
      <c r="CY337">
        <v>1649</v>
      </c>
      <c r="CZ337">
        <v>378</v>
      </c>
      <c r="DA337">
        <v>1530</v>
      </c>
      <c r="DB337">
        <v>776</v>
      </c>
      <c r="DC337">
        <v>851</v>
      </c>
      <c r="DD337">
        <v>189</v>
      </c>
      <c r="DE337">
        <v>69</v>
      </c>
      <c r="DF337">
        <v>2485</v>
      </c>
      <c r="DG337">
        <v>1950</v>
      </c>
      <c r="DH337">
        <v>691</v>
      </c>
      <c r="DI337">
        <v>4277</v>
      </c>
      <c r="DJ337">
        <v>2160</v>
      </c>
      <c r="DK337">
        <v>502</v>
      </c>
      <c r="DL337">
        <v>953</v>
      </c>
      <c r="DM337">
        <v>3709</v>
      </c>
      <c r="DN337">
        <v>5774</v>
      </c>
      <c r="DO337">
        <v>2350</v>
      </c>
      <c r="DP337">
        <v>1671</v>
      </c>
      <c r="DQ337">
        <v>2976</v>
      </c>
      <c r="DR337">
        <v>1142</v>
      </c>
      <c r="DS337">
        <v>697</v>
      </c>
      <c r="DT337">
        <v>3079</v>
      </c>
      <c r="DU337">
        <v>22135</v>
      </c>
      <c r="DV337">
        <v>9067</v>
      </c>
      <c r="DW337">
        <v>3313</v>
      </c>
      <c r="DX337">
        <v>2356</v>
      </c>
      <c r="DY337">
        <v>927</v>
      </c>
      <c r="DZ337">
        <v>3713</v>
      </c>
      <c r="EA337">
        <v>335</v>
      </c>
      <c r="EB337">
        <v>2612</v>
      </c>
      <c r="EC337">
        <v>6999</v>
      </c>
      <c r="ED337">
        <v>1707</v>
      </c>
      <c r="EE337">
        <v>3382</v>
      </c>
      <c r="EF337">
        <v>7233</v>
      </c>
      <c r="EI337">
        <v>32375</v>
      </c>
      <c r="EJ337">
        <v>24619</v>
      </c>
      <c r="EK337">
        <v>792</v>
      </c>
      <c r="EL337">
        <v>1539</v>
      </c>
      <c r="EM337">
        <v>1520</v>
      </c>
      <c r="EN337">
        <v>1225</v>
      </c>
      <c r="EO337">
        <v>570</v>
      </c>
      <c r="EP337">
        <v>3805</v>
      </c>
      <c r="EQ337">
        <v>20889</v>
      </c>
      <c r="ER337">
        <v>22135</v>
      </c>
      <c r="ES337">
        <v>1932</v>
      </c>
      <c r="ET337">
        <v>7851</v>
      </c>
      <c r="EU337">
        <v>8101</v>
      </c>
      <c r="EV337">
        <v>2931</v>
      </c>
      <c r="EW337">
        <v>12352</v>
      </c>
      <c r="EX337">
        <v>22135</v>
      </c>
    </row>
    <row r="338" spans="1:154" x14ac:dyDescent="0.2">
      <c r="A338">
        <v>21075</v>
      </c>
      <c r="B338" t="s">
        <v>589</v>
      </c>
      <c r="C338" t="s">
        <v>648</v>
      </c>
      <c r="D338" t="s">
        <v>350</v>
      </c>
      <c r="H338">
        <v>36911</v>
      </c>
      <c r="I338">
        <v>1333</v>
      </c>
      <c r="J338">
        <v>3503</v>
      </c>
      <c r="K338">
        <v>191</v>
      </c>
      <c r="L338">
        <v>2796</v>
      </c>
      <c r="M338">
        <v>92</v>
      </c>
      <c r="N338">
        <v>8918</v>
      </c>
      <c r="O338">
        <v>571</v>
      </c>
      <c r="P338">
        <v>23656</v>
      </c>
      <c r="Q338">
        <v>571</v>
      </c>
      <c r="R338">
        <v>14479</v>
      </c>
      <c r="S338">
        <v>402</v>
      </c>
      <c r="T338">
        <v>9089</v>
      </c>
      <c r="U338">
        <v>124</v>
      </c>
      <c r="V338">
        <v>55</v>
      </c>
      <c r="W338">
        <v>0</v>
      </c>
      <c r="X338">
        <v>8105</v>
      </c>
      <c r="Y338">
        <v>160</v>
      </c>
      <c r="Z338">
        <v>1419</v>
      </c>
      <c r="AA338">
        <v>123</v>
      </c>
      <c r="AB338">
        <v>3764</v>
      </c>
      <c r="AC338">
        <v>524</v>
      </c>
      <c r="AD338">
        <v>3836</v>
      </c>
      <c r="AE338">
        <v>567</v>
      </c>
      <c r="AF338">
        <v>13936</v>
      </c>
      <c r="AG338">
        <v>343</v>
      </c>
      <c r="AH338">
        <v>28017</v>
      </c>
      <c r="AI338">
        <v>695</v>
      </c>
      <c r="AJ338">
        <v>8894</v>
      </c>
      <c r="AK338">
        <v>638</v>
      </c>
      <c r="AL338">
        <v>5191</v>
      </c>
      <c r="AM338">
        <v>131</v>
      </c>
      <c r="AN338">
        <v>3703</v>
      </c>
      <c r="AO338">
        <v>507</v>
      </c>
      <c r="AP338">
        <v>18207</v>
      </c>
      <c r="AQ338">
        <v>724</v>
      </c>
      <c r="AR338">
        <v>18704</v>
      </c>
      <c r="AS338">
        <v>609</v>
      </c>
      <c r="AT338">
        <v>2499</v>
      </c>
      <c r="AU338">
        <v>16</v>
      </c>
      <c r="AV338">
        <v>34412</v>
      </c>
      <c r="AW338">
        <v>1317</v>
      </c>
      <c r="AX338">
        <v>1260</v>
      </c>
      <c r="AY338">
        <v>168</v>
      </c>
      <c r="AZ338">
        <v>3264</v>
      </c>
      <c r="BA338">
        <v>254</v>
      </c>
      <c r="BB338">
        <v>4883</v>
      </c>
      <c r="BC338">
        <v>150</v>
      </c>
      <c r="BD338">
        <v>14189</v>
      </c>
      <c r="BE338">
        <v>420</v>
      </c>
      <c r="BF338">
        <v>3451</v>
      </c>
      <c r="BG338">
        <v>380</v>
      </c>
      <c r="BH338">
        <v>19774</v>
      </c>
      <c r="BI338">
        <v>696</v>
      </c>
      <c r="BJ338">
        <v>19030</v>
      </c>
      <c r="BK338">
        <v>683</v>
      </c>
      <c r="BL338">
        <v>744</v>
      </c>
      <c r="BM338">
        <v>13</v>
      </c>
      <c r="BN338">
        <v>15594</v>
      </c>
      <c r="BO338">
        <v>428</v>
      </c>
      <c r="BP338">
        <v>4601</v>
      </c>
      <c r="BQ338">
        <v>374</v>
      </c>
      <c r="BR338">
        <v>3030</v>
      </c>
      <c r="BS338">
        <v>274</v>
      </c>
      <c r="BT338">
        <v>10664</v>
      </c>
      <c r="BU338">
        <v>188</v>
      </c>
      <c r="BV338">
        <v>23225</v>
      </c>
      <c r="BW338">
        <v>1076</v>
      </c>
      <c r="BX338">
        <v>3022</v>
      </c>
      <c r="BY338">
        <v>69</v>
      </c>
      <c r="BZ338">
        <v>3460</v>
      </c>
      <c r="CA338">
        <v>64</v>
      </c>
      <c r="CB338">
        <v>7204</v>
      </c>
      <c r="CC338">
        <v>124</v>
      </c>
      <c r="CD338">
        <v>2651</v>
      </c>
      <c r="CE338">
        <v>153</v>
      </c>
      <c r="CF338">
        <v>6116</v>
      </c>
      <c r="CG338">
        <v>206</v>
      </c>
      <c r="CH338">
        <v>5972</v>
      </c>
      <c r="CI338">
        <v>402</v>
      </c>
      <c r="CJ338">
        <v>4373</v>
      </c>
      <c r="CK338">
        <v>51</v>
      </c>
      <c r="CL338">
        <v>4113</v>
      </c>
      <c r="CM338">
        <v>264</v>
      </c>
      <c r="CN338">
        <v>3022</v>
      </c>
      <c r="CO338">
        <v>69</v>
      </c>
      <c r="CP338">
        <v>1333</v>
      </c>
      <c r="CQ338">
        <v>35578</v>
      </c>
      <c r="CR338">
        <v>29804</v>
      </c>
      <c r="CS338">
        <v>8701</v>
      </c>
      <c r="CT338">
        <v>24693</v>
      </c>
      <c r="CU338">
        <v>9749</v>
      </c>
      <c r="CV338">
        <v>2754</v>
      </c>
      <c r="CW338">
        <v>2404</v>
      </c>
      <c r="CX338">
        <v>949</v>
      </c>
      <c r="CY338">
        <v>2106</v>
      </c>
      <c r="CZ338">
        <v>574</v>
      </c>
      <c r="DA338">
        <v>4146</v>
      </c>
      <c r="DB338">
        <v>1064</v>
      </c>
      <c r="DC338">
        <v>1093</v>
      </c>
      <c r="DD338">
        <v>167</v>
      </c>
      <c r="DE338">
        <v>2</v>
      </c>
      <c r="DF338">
        <v>969</v>
      </c>
      <c r="DG338">
        <v>1136</v>
      </c>
      <c r="DH338">
        <v>288</v>
      </c>
      <c r="DI338">
        <v>1771</v>
      </c>
      <c r="DJ338">
        <v>931</v>
      </c>
      <c r="DK338">
        <v>301</v>
      </c>
      <c r="DL338">
        <v>1319</v>
      </c>
      <c r="DM338">
        <v>4471</v>
      </c>
      <c r="DN338">
        <v>4461</v>
      </c>
      <c r="DO338">
        <v>1320</v>
      </c>
      <c r="DP338">
        <v>855</v>
      </c>
      <c r="DQ338">
        <v>2107</v>
      </c>
      <c r="DR338">
        <v>325</v>
      </c>
      <c r="DS338">
        <v>408</v>
      </c>
      <c r="DT338">
        <v>1004</v>
      </c>
      <c r="DU338">
        <v>13038</v>
      </c>
      <c r="DV338">
        <v>7080</v>
      </c>
      <c r="DW338">
        <v>3834</v>
      </c>
      <c r="DX338">
        <v>1097</v>
      </c>
      <c r="DY338">
        <v>303</v>
      </c>
      <c r="DZ338">
        <v>2151</v>
      </c>
      <c r="EA338">
        <v>434</v>
      </c>
      <c r="EB338">
        <v>1166</v>
      </c>
      <c r="EC338">
        <v>2710</v>
      </c>
      <c r="ED338">
        <v>573</v>
      </c>
      <c r="EE338">
        <v>1424</v>
      </c>
      <c r="EF338">
        <v>5561</v>
      </c>
      <c r="EI338">
        <v>25431</v>
      </c>
      <c r="EJ338">
        <v>11841</v>
      </c>
      <c r="EK338">
        <v>556</v>
      </c>
      <c r="EL338">
        <v>771</v>
      </c>
      <c r="EM338">
        <v>423</v>
      </c>
      <c r="EN338">
        <v>375</v>
      </c>
      <c r="EO338">
        <v>290</v>
      </c>
      <c r="EP338">
        <v>2172</v>
      </c>
      <c r="EQ338">
        <v>12748</v>
      </c>
      <c r="ER338">
        <v>13038</v>
      </c>
      <c r="ES338">
        <v>493</v>
      </c>
      <c r="ET338">
        <v>3881</v>
      </c>
      <c r="EU338">
        <v>6026</v>
      </c>
      <c r="EV338">
        <v>1970</v>
      </c>
      <c r="EW338">
        <v>8664</v>
      </c>
      <c r="EX338">
        <v>13038</v>
      </c>
    </row>
    <row r="339" spans="1:154" x14ac:dyDescent="0.2">
      <c r="A339">
        <v>21076</v>
      </c>
      <c r="B339" t="s">
        <v>589</v>
      </c>
      <c r="C339" t="s">
        <v>649</v>
      </c>
      <c r="D339" t="s">
        <v>339</v>
      </c>
      <c r="H339">
        <v>23531</v>
      </c>
      <c r="I339">
        <v>1159</v>
      </c>
      <c r="J339">
        <v>1807</v>
      </c>
      <c r="K339">
        <v>290</v>
      </c>
      <c r="L339">
        <v>1296</v>
      </c>
      <c r="M339">
        <v>224</v>
      </c>
      <c r="N339">
        <v>5127</v>
      </c>
      <c r="O339">
        <v>451</v>
      </c>
      <c r="P339">
        <v>16571</v>
      </c>
      <c r="Q339">
        <v>418</v>
      </c>
      <c r="R339">
        <v>8295</v>
      </c>
      <c r="S339">
        <v>227</v>
      </c>
      <c r="T339">
        <v>8272</v>
      </c>
      <c r="U339">
        <v>202</v>
      </c>
      <c r="V339">
        <v>46</v>
      </c>
      <c r="W339">
        <v>20</v>
      </c>
      <c r="X339">
        <v>3385</v>
      </c>
      <c r="Y339">
        <v>343</v>
      </c>
      <c r="Z339">
        <v>1523</v>
      </c>
      <c r="AA339">
        <v>251</v>
      </c>
      <c r="AB339">
        <v>1980</v>
      </c>
      <c r="AC339">
        <v>116</v>
      </c>
      <c r="AD339">
        <v>1894</v>
      </c>
      <c r="AE339">
        <v>317</v>
      </c>
      <c r="AF339">
        <v>8165</v>
      </c>
      <c r="AG339">
        <v>227</v>
      </c>
      <c r="AH339">
        <v>18990</v>
      </c>
      <c r="AI339">
        <v>453</v>
      </c>
      <c r="AJ339">
        <v>4541</v>
      </c>
      <c r="AK339">
        <v>706</v>
      </c>
      <c r="AL339">
        <v>3074</v>
      </c>
      <c r="AM339">
        <v>227</v>
      </c>
      <c r="AN339">
        <v>1467</v>
      </c>
      <c r="AO339">
        <v>479</v>
      </c>
      <c r="AP339">
        <v>11528</v>
      </c>
      <c r="AQ339">
        <v>673</v>
      </c>
      <c r="AR339">
        <v>12003</v>
      </c>
      <c r="AS339">
        <v>486</v>
      </c>
      <c r="AT339">
        <v>1914</v>
      </c>
      <c r="AU339">
        <v>18</v>
      </c>
      <c r="AV339">
        <v>21617</v>
      </c>
      <c r="AW339">
        <v>1141</v>
      </c>
      <c r="AX339">
        <v>688</v>
      </c>
      <c r="AY339">
        <v>174</v>
      </c>
      <c r="AZ339">
        <v>2292</v>
      </c>
      <c r="BA339">
        <v>446</v>
      </c>
      <c r="BB339">
        <v>3967</v>
      </c>
      <c r="BC339">
        <v>232</v>
      </c>
      <c r="BD339">
        <v>9512</v>
      </c>
      <c r="BE339">
        <v>113</v>
      </c>
      <c r="BF339">
        <v>2090</v>
      </c>
      <c r="BG339">
        <v>257</v>
      </c>
      <c r="BH339">
        <v>13671</v>
      </c>
      <c r="BI339">
        <v>786</v>
      </c>
      <c r="BJ339">
        <v>12993</v>
      </c>
      <c r="BK339">
        <v>739</v>
      </c>
      <c r="BL339">
        <v>678</v>
      </c>
      <c r="BM339">
        <v>47</v>
      </c>
      <c r="BN339">
        <v>11438</v>
      </c>
      <c r="BO339">
        <v>705</v>
      </c>
      <c r="BP339">
        <v>2453</v>
      </c>
      <c r="BQ339">
        <v>81</v>
      </c>
      <c r="BR339">
        <v>1870</v>
      </c>
      <c r="BS339">
        <v>257</v>
      </c>
      <c r="BT339">
        <v>5103</v>
      </c>
      <c r="BU339">
        <v>35</v>
      </c>
      <c r="BV339">
        <v>15761</v>
      </c>
      <c r="BW339">
        <v>1043</v>
      </c>
      <c r="BX339">
        <v>2667</v>
      </c>
      <c r="BY339">
        <v>81</v>
      </c>
      <c r="BZ339">
        <v>1545</v>
      </c>
      <c r="CA339">
        <v>6</v>
      </c>
      <c r="CB339">
        <v>3558</v>
      </c>
      <c r="CC339">
        <v>29</v>
      </c>
      <c r="CD339">
        <v>1969</v>
      </c>
      <c r="CE339">
        <v>159</v>
      </c>
      <c r="CF339">
        <v>3421</v>
      </c>
      <c r="CG339">
        <v>220</v>
      </c>
      <c r="CH339">
        <v>4369</v>
      </c>
      <c r="CI339">
        <v>382</v>
      </c>
      <c r="CJ339">
        <v>3314</v>
      </c>
      <c r="CK339">
        <v>128</v>
      </c>
      <c r="CL339">
        <v>2688</v>
      </c>
      <c r="CM339">
        <v>154</v>
      </c>
      <c r="CN339">
        <v>2667</v>
      </c>
      <c r="CO339">
        <v>81</v>
      </c>
      <c r="CP339">
        <v>1159</v>
      </c>
      <c r="CQ339">
        <v>22372</v>
      </c>
      <c r="CR339">
        <v>19339</v>
      </c>
      <c r="CS339">
        <v>5823</v>
      </c>
      <c r="CT339">
        <v>16788</v>
      </c>
      <c r="CU339">
        <v>6223</v>
      </c>
      <c r="CV339">
        <v>2156</v>
      </c>
      <c r="CW339">
        <v>1657</v>
      </c>
      <c r="CX339">
        <v>633</v>
      </c>
      <c r="CY339">
        <v>1290</v>
      </c>
      <c r="CZ339">
        <v>332</v>
      </c>
      <c r="DA339">
        <v>2206</v>
      </c>
      <c r="DB339">
        <v>1112</v>
      </c>
      <c r="DC339">
        <v>1070</v>
      </c>
      <c r="DD339">
        <v>79</v>
      </c>
      <c r="DE339">
        <v>3</v>
      </c>
      <c r="DF339">
        <v>738</v>
      </c>
      <c r="DG339">
        <v>667</v>
      </c>
      <c r="DH339">
        <v>232</v>
      </c>
      <c r="DI339">
        <v>989</v>
      </c>
      <c r="DJ339">
        <v>778</v>
      </c>
      <c r="DK339">
        <v>270</v>
      </c>
      <c r="DL339">
        <v>706</v>
      </c>
      <c r="DM339">
        <v>2792</v>
      </c>
      <c r="DN339">
        <v>2669</v>
      </c>
      <c r="DO339">
        <v>882</v>
      </c>
      <c r="DP339">
        <v>392</v>
      </c>
      <c r="DQ339">
        <v>2700</v>
      </c>
      <c r="DR339">
        <v>140</v>
      </c>
      <c r="DS339">
        <v>122</v>
      </c>
      <c r="DT339">
        <v>324</v>
      </c>
      <c r="DU339">
        <v>9785</v>
      </c>
      <c r="DV339">
        <v>4659</v>
      </c>
      <c r="DW339">
        <v>1839</v>
      </c>
      <c r="DX339">
        <v>582</v>
      </c>
      <c r="DY339">
        <v>87</v>
      </c>
      <c r="DZ339">
        <v>2439</v>
      </c>
      <c r="EA339">
        <v>222</v>
      </c>
      <c r="EB339">
        <v>1712</v>
      </c>
      <c r="EC339">
        <v>2105</v>
      </c>
      <c r="ED339">
        <v>229</v>
      </c>
      <c r="EE339">
        <v>1435</v>
      </c>
      <c r="EF339">
        <v>2717</v>
      </c>
      <c r="EI339">
        <v>18160</v>
      </c>
      <c r="EJ339">
        <v>6027</v>
      </c>
      <c r="EK339">
        <v>242</v>
      </c>
      <c r="EL339">
        <v>766</v>
      </c>
      <c r="EM339">
        <v>646</v>
      </c>
      <c r="EN339">
        <v>392</v>
      </c>
      <c r="EO339">
        <v>241</v>
      </c>
      <c r="EP339">
        <v>1002</v>
      </c>
      <c r="EQ339">
        <v>9573</v>
      </c>
      <c r="ER339">
        <v>9785</v>
      </c>
      <c r="ES339">
        <v>446</v>
      </c>
      <c r="ET339">
        <v>3032</v>
      </c>
      <c r="EU339">
        <v>4034</v>
      </c>
      <c r="EV339">
        <v>1408</v>
      </c>
      <c r="EW339">
        <v>6307</v>
      </c>
      <c r="EX339">
        <v>9785</v>
      </c>
    </row>
    <row r="340" spans="1:154" x14ac:dyDescent="0.2">
      <c r="A340">
        <v>21078</v>
      </c>
      <c r="B340" t="s">
        <v>589</v>
      </c>
      <c r="C340" t="s">
        <v>650</v>
      </c>
      <c r="D340" t="s">
        <v>349</v>
      </c>
      <c r="H340">
        <v>19803</v>
      </c>
      <c r="I340">
        <v>729</v>
      </c>
      <c r="J340">
        <v>2594</v>
      </c>
      <c r="K340">
        <v>260</v>
      </c>
      <c r="L340">
        <v>1684</v>
      </c>
      <c r="M340">
        <v>188</v>
      </c>
      <c r="N340">
        <v>4838</v>
      </c>
      <c r="O340">
        <v>206</v>
      </c>
      <c r="P340">
        <v>12319</v>
      </c>
      <c r="Q340">
        <v>263</v>
      </c>
      <c r="R340">
        <v>13805</v>
      </c>
      <c r="S340">
        <v>333</v>
      </c>
      <c r="T340">
        <v>3325</v>
      </c>
      <c r="U340">
        <v>78</v>
      </c>
      <c r="V340">
        <v>23</v>
      </c>
      <c r="W340">
        <v>0</v>
      </c>
      <c r="X340">
        <v>505</v>
      </c>
      <c r="Y340">
        <v>0</v>
      </c>
      <c r="Z340">
        <v>599</v>
      </c>
      <c r="AA340">
        <v>258</v>
      </c>
      <c r="AB340">
        <v>1546</v>
      </c>
      <c r="AC340">
        <v>60</v>
      </c>
      <c r="AD340">
        <v>1072</v>
      </c>
      <c r="AE340">
        <v>230</v>
      </c>
      <c r="AF340">
        <v>13721</v>
      </c>
      <c r="AG340">
        <v>333</v>
      </c>
      <c r="AH340">
        <v>18598</v>
      </c>
      <c r="AI340">
        <v>557</v>
      </c>
      <c r="AJ340">
        <v>1205</v>
      </c>
      <c r="AK340">
        <v>172</v>
      </c>
      <c r="AL340">
        <v>712</v>
      </c>
      <c r="AM340">
        <v>0</v>
      </c>
      <c r="AN340">
        <v>493</v>
      </c>
      <c r="AO340">
        <v>172</v>
      </c>
      <c r="AP340">
        <v>9341</v>
      </c>
      <c r="AQ340">
        <v>424</v>
      </c>
      <c r="AR340">
        <v>10462</v>
      </c>
      <c r="AS340">
        <v>305</v>
      </c>
      <c r="AT340">
        <v>2425</v>
      </c>
      <c r="AU340">
        <v>25</v>
      </c>
      <c r="AV340">
        <v>17378</v>
      </c>
      <c r="AW340">
        <v>704</v>
      </c>
      <c r="AX340">
        <v>907</v>
      </c>
      <c r="AY340">
        <v>67</v>
      </c>
      <c r="AZ340">
        <v>3421</v>
      </c>
      <c r="BA340">
        <v>77</v>
      </c>
      <c r="BB340">
        <v>4165</v>
      </c>
      <c r="BC340">
        <v>141</v>
      </c>
      <c r="BD340">
        <v>6182</v>
      </c>
      <c r="BE340">
        <v>90</v>
      </c>
      <c r="BF340">
        <v>1844</v>
      </c>
      <c r="BG340">
        <v>44</v>
      </c>
      <c r="BH340">
        <v>9543</v>
      </c>
      <c r="BI340">
        <v>445</v>
      </c>
      <c r="BJ340">
        <v>9201</v>
      </c>
      <c r="BK340">
        <v>410</v>
      </c>
      <c r="BL340">
        <v>342</v>
      </c>
      <c r="BM340">
        <v>35</v>
      </c>
      <c r="BN340">
        <v>7454</v>
      </c>
      <c r="BO340">
        <v>170</v>
      </c>
      <c r="BP340">
        <v>2298</v>
      </c>
      <c r="BQ340">
        <v>275</v>
      </c>
      <c r="BR340">
        <v>1635</v>
      </c>
      <c r="BS340">
        <v>44</v>
      </c>
      <c r="BT340">
        <v>3970</v>
      </c>
      <c r="BU340">
        <v>240</v>
      </c>
      <c r="BV340">
        <v>11387</v>
      </c>
      <c r="BW340">
        <v>489</v>
      </c>
      <c r="BX340">
        <v>4446</v>
      </c>
      <c r="BY340">
        <v>0</v>
      </c>
      <c r="BZ340">
        <v>830</v>
      </c>
      <c r="CA340">
        <v>106</v>
      </c>
      <c r="CB340">
        <v>3140</v>
      </c>
      <c r="CC340">
        <v>134</v>
      </c>
      <c r="CD340">
        <v>1158</v>
      </c>
      <c r="CE340">
        <v>114</v>
      </c>
      <c r="CF340">
        <v>2301</v>
      </c>
      <c r="CG340">
        <v>166</v>
      </c>
      <c r="CH340">
        <v>2103</v>
      </c>
      <c r="CI340">
        <v>76</v>
      </c>
      <c r="CJ340">
        <v>2573</v>
      </c>
      <c r="CK340">
        <v>29</v>
      </c>
      <c r="CL340">
        <v>3252</v>
      </c>
      <c r="CM340">
        <v>104</v>
      </c>
      <c r="CN340">
        <v>4446</v>
      </c>
      <c r="CO340">
        <v>0</v>
      </c>
      <c r="CP340">
        <v>729</v>
      </c>
      <c r="CQ340">
        <v>19074</v>
      </c>
      <c r="CR340">
        <v>15542</v>
      </c>
      <c r="CS340">
        <v>7755</v>
      </c>
      <c r="CT340">
        <v>18036</v>
      </c>
      <c r="CU340">
        <v>1276</v>
      </c>
      <c r="CV340">
        <v>407</v>
      </c>
      <c r="CW340">
        <v>539</v>
      </c>
      <c r="CX340">
        <v>261</v>
      </c>
      <c r="CY340">
        <v>319</v>
      </c>
      <c r="CZ340">
        <v>54</v>
      </c>
      <c r="DA340">
        <v>278</v>
      </c>
      <c r="DB340">
        <v>52</v>
      </c>
      <c r="DC340">
        <v>140</v>
      </c>
      <c r="DD340">
        <v>40</v>
      </c>
      <c r="DE340">
        <v>39</v>
      </c>
      <c r="DF340">
        <v>592</v>
      </c>
      <c r="DG340">
        <v>676</v>
      </c>
      <c r="DH340">
        <v>130</v>
      </c>
      <c r="DI340">
        <v>1059</v>
      </c>
      <c r="DJ340">
        <v>490</v>
      </c>
      <c r="DK340">
        <v>115</v>
      </c>
      <c r="DL340">
        <v>704</v>
      </c>
      <c r="DM340">
        <v>1591</v>
      </c>
      <c r="DN340">
        <v>2334</v>
      </c>
      <c r="DO340">
        <v>988</v>
      </c>
      <c r="DP340">
        <v>409</v>
      </c>
      <c r="DQ340">
        <v>1251</v>
      </c>
      <c r="DR340">
        <v>380</v>
      </c>
      <c r="DS340">
        <v>123</v>
      </c>
      <c r="DT340">
        <v>810</v>
      </c>
      <c r="DU340">
        <v>8476</v>
      </c>
      <c r="DV340">
        <v>4635</v>
      </c>
      <c r="DW340">
        <v>1411</v>
      </c>
      <c r="DX340">
        <v>504</v>
      </c>
      <c r="DY340">
        <v>68</v>
      </c>
      <c r="DZ340">
        <v>1386</v>
      </c>
      <c r="EA340">
        <v>117</v>
      </c>
      <c r="EB340">
        <v>986</v>
      </c>
      <c r="EC340">
        <v>1951</v>
      </c>
      <c r="ED340">
        <v>138</v>
      </c>
      <c r="EE340">
        <v>1273</v>
      </c>
      <c r="EF340">
        <v>2136</v>
      </c>
      <c r="EI340">
        <v>16072</v>
      </c>
      <c r="EJ340">
        <v>3778</v>
      </c>
      <c r="EK340">
        <v>227</v>
      </c>
      <c r="EL340">
        <v>262</v>
      </c>
      <c r="EM340">
        <v>169</v>
      </c>
      <c r="EN340">
        <v>282</v>
      </c>
      <c r="EO340">
        <v>230</v>
      </c>
      <c r="EP340">
        <v>686</v>
      </c>
      <c r="EQ340">
        <v>7858</v>
      </c>
      <c r="ER340">
        <v>8476</v>
      </c>
      <c r="ES340">
        <v>486</v>
      </c>
      <c r="ET340">
        <v>2598</v>
      </c>
      <c r="EU340">
        <v>3399</v>
      </c>
      <c r="EV340">
        <v>1425</v>
      </c>
      <c r="EW340">
        <v>5392</v>
      </c>
      <c r="EX340">
        <v>8476</v>
      </c>
    </row>
    <row r="341" spans="1:154" x14ac:dyDescent="0.2">
      <c r="A341">
        <v>21085</v>
      </c>
      <c r="B341" t="s">
        <v>589</v>
      </c>
      <c r="C341" t="s">
        <v>651</v>
      </c>
      <c r="D341" t="s">
        <v>349</v>
      </c>
      <c r="H341">
        <v>17240</v>
      </c>
      <c r="I341">
        <v>612</v>
      </c>
      <c r="J341">
        <v>1405</v>
      </c>
      <c r="K341">
        <v>54</v>
      </c>
      <c r="L341">
        <v>1196</v>
      </c>
      <c r="M341">
        <v>54</v>
      </c>
      <c r="N341">
        <v>5148</v>
      </c>
      <c r="O341">
        <v>346</v>
      </c>
      <c r="P341">
        <v>10670</v>
      </c>
      <c r="Q341">
        <v>212</v>
      </c>
      <c r="R341">
        <v>12675</v>
      </c>
      <c r="S341">
        <v>310</v>
      </c>
      <c r="T341">
        <v>3029</v>
      </c>
      <c r="U341">
        <v>113</v>
      </c>
      <c r="V341">
        <v>0</v>
      </c>
      <c r="W341">
        <v>0</v>
      </c>
      <c r="X341">
        <v>308</v>
      </c>
      <c r="Y341">
        <v>0</v>
      </c>
      <c r="Z341">
        <v>320</v>
      </c>
      <c r="AA341">
        <v>100</v>
      </c>
      <c r="AB341">
        <v>908</v>
      </c>
      <c r="AC341">
        <v>89</v>
      </c>
      <c r="AD341">
        <v>738</v>
      </c>
      <c r="AE341">
        <v>141</v>
      </c>
      <c r="AF341">
        <v>12506</v>
      </c>
      <c r="AG341">
        <v>310</v>
      </c>
      <c r="AH341">
        <v>16328</v>
      </c>
      <c r="AI341">
        <v>505</v>
      </c>
      <c r="AJ341">
        <v>912</v>
      </c>
      <c r="AK341">
        <v>107</v>
      </c>
      <c r="AL341">
        <v>800</v>
      </c>
      <c r="AM341">
        <v>72</v>
      </c>
      <c r="AN341">
        <v>112</v>
      </c>
      <c r="AO341">
        <v>35</v>
      </c>
      <c r="AP341">
        <v>8165</v>
      </c>
      <c r="AQ341">
        <v>324</v>
      </c>
      <c r="AR341">
        <v>9075</v>
      </c>
      <c r="AS341">
        <v>288</v>
      </c>
      <c r="AT341">
        <v>2241</v>
      </c>
      <c r="AU341">
        <v>55</v>
      </c>
      <c r="AV341">
        <v>14999</v>
      </c>
      <c r="AW341">
        <v>557</v>
      </c>
      <c r="AX341">
        <v>982</v>
      </c>
      <c r="AY341">
        <v>42</v>
      </c>
      <c r="AZ341">
        <v>3927</v>
      </c>
      <c r="BA341">
        <v>149</v>
      </c>
      <c r="BB341">
        <v>3672</v>
      </c>
      <c r="BC341">
        <v>159</v>
      </c>
      <c r="BD341">
        <v>3931</v>
      </c>
      <c r="BE341">
        <v>60</v>
      </c>
      <c r="BF341">
        <v>1226</v>
      </c>
      <c r="BG341">
        <v>100</v>
      </c>
      <c r="BH341">
        <v>8988</v>
      </c>
      <c r="BI341">
        <v>407</v>
      </c>
      <c r="BJ341">
        <v>8673</v>
      </c>
      <c r="BK341">
        <v>342</v>
      </c>
      <c r="BL341">
        <v>315</v>
      </c>
      <c r="BM341">
        <v>65</v>
      </c>
      <c r="BN341">
        <v>7026</v>
      </c>
      <c r="BO341">
        <v>194</v>
      </c>
      <c r="BP341">
        <v>2018</v>
      </c>
      <c r="BQ341">
        <v>213</v>
      </c>
      <c r="BR341">
        <v>1170</v>
      </c>
      <c r="BS341">
        <v>100</v>
      </c>
      <c r="BT341">
        <v>3455</v>
      </c>
      <c r="BU341">
        <v>92</v>
      </c>
      <c r="BV341">
        <v>10214</v>
      </c>
      <c r="BW341">
        <v>507</v>
      </c>
      <c r="BX341">
        <v>3571</v>
      </c>
      <c r="BY341">
        <v>13</v>
      </c>
      <c r="BZ341">
        <v>1285</v>
      </c>
      <c r="CA341">
        <v>38</v>
      </c>
      <c r="CB341">
        <v>2170</v>
      </c>
      <c r="CC341">
        <v>54</v>
      </c>
      <c r="CD341">
        <v>1273</v>
      </c>
      <c r="CE341">
        <v>110</v>
      </c>
      <c r="CF341">
        <v>2201</v>
      </c>
      <c r="CG341">
        <v>84</v>
      </c>
      <c r="CH341">
        <v>2307</v>
      </c>
      <c r="CI341">
        <v>154</v>
      </c>
      <c r="CJ341">
        <v>2356</v>
      </c>
      <c r="CK341">
        <v>56</v>
      </c>
      <c r="CL341">
        <v>2077</v>
      </c>
      <c r="CM341">
        <v>103</v>
      </c>
      <c r="CN341">
        <v>3571</v>
      </c>
      <c r="CO341">
        <v>13</v>
      </c>
      <c r="CP341">
        <v>612</v>
      </c>
      <c r="CQ341">
        <v>16628</v>
      </c>
      <c r="CR341">
        <v>13899</v>
      </c>
      <c r="CS341">
        <v>5611</v>
      </c>
      <c r="CT341">
        <v>14727</v>
      </c>
      <c r="CU341">
        <v>1433</v>
      </c>
      <c r="CV341">
        <v>337</v>
      </c>
      <c r="CW341">
        <v>593</v>
      </c>
      <c r="CX341">
        <v>170</v>
      </c>
      <c r="CY341">
        <v>436</v>
      </c>
      <c r="CZ341">
        <v>113</v>
      </c>
      <c r="DA341">
        <v>131</v>
      </c>
      <c r="DB341">
        <v>21</v>
      </c>
      <c r="DC341">
        <v>273</v>
      </c>
      <c r="DD341">
        <v>33</v>
      </c>
      <c r="DE341">
        <v>62</v>
      </c>
      <c r="DF341">
        <v>588</v>
      </c>
      <c r="DG341">
        <v>743</v>
      </c>
      <c r="DH341">
        <v>47</v>
      </c>
      <c r="DI341">
        <v>1086</v>
      </c>
      <c r="DJ341">
        <v>583</v>
      </c>
      <c r="DK341">
        <v>86</v>
      </c>
      <c r="DL341">
        <v>681</v>
      </c>
      <c r="DM341">
        <v>1379</v>
      </c>
      <c r="DN341">
        <v>2296</v>
      </c>
      <c r="DO341">
        <v>415</v>
      </c>
      <c r="DP341">
        <v>403</v>
      </c>
      <c r="DQ341">
        <v>970</v>
      </c>
      <c r="DR341">
        <v>136</v>
      </c>
      <c r="DS341">
        <v>194</v>
      </c>
      <c r="DT341">
        <v>410</v>
      </c>
      <c r="DU341">
        <v>6801</v>
      </c>
      <c r="DV341">
        <v>3631</v>
      </c>
      <c r="DW341">
        <v>1346</v>
      </c>
      <c r="DX341">
        <v>537</v>
      </c>
      <c r="DY341">
        <v>124</v>
      </c>
      <c r="DZ341">
        <v>1019</v>
      </c>
      <c r="EA341">
        <v>107</v>
      </c>
      <c r="EB341">
        <v>730</v>
      </c>
      <c r="EC341">
        <v>1614</v>
      </c>
      <c r="ED341">
        <v>128</v>
      </c>
      <c r="EE341">
        <v>957</v>
      </c>
      <c r="EF341">
        <v>1836</v>
      </c>
      <c r="EI341">
        <v>15047</v>
      </c>
      <c r="EJ341">
        <v>2237</v>
      </c>
      <c r="EK341">
        <v>164</v>
      </c>
      <c r="EL341">
        <v>261</v>
      </c>
      <c r="EM341">
        <v>160</v>
      </c>
      <c r="EN341">
        <v>41</v>
      </c>
      <c r="EO341">
        <v>33</v>
      </c>
      <c r="EP341">
        <v>379</v>
      </c>
      <c r="EQ341">
        <v>6015</v>
      </c>
      <c r="ER341">
        <v>6801</v>
      </c>
      <c r="ES341">
        <v>134</v>
      </c>
      <c r="ET341">
        <v>1780</v>
      </c>
      <c r="EU341">
        <v>2825</v>
      </c>
      <c r="EV341">
        <v>1194</v>
      </c>
      <c r="EW341">
        <v>4887</v>
      </c>
      <c r="EX341">
        <v>6801</v>
      </c>
    </row>
    <row r="342" spans="1:154" x14ac:dyDescent="0.2">
      <c r="A342">
        <v>21090</v>
      </c>
      <c r="B342" t="s">
        <v>589</v>
      </c>
      <c r="C342" t="s">
        <v>652</v>
      </c>
      <c r="D342" t="s">
        <v>339</v>
      </c>
      <c r="H342">
        <v>10527</v>
      </c>
      <c r="I342">
        <v>434</v>
      </c>
      <c r="J342">
        <v>445</v>
      </c>
      <c r="K342">
        <v>0</v>
      </c>
      <c r="L342">
        <v>369</v>
      </c>
      <c r="M342">
        <v>0</v>
      </c>
      <c r="N342">
        <v>2604</v>
      </c>
      <c r="O342">
        <v>133</v>
      </c>
      <c r="P342">
        <v>7478</v>
      </c>
      <c r="Q342">
        <v>301</v>
      </c>
      <c r="R342">
        <v>7952</v>
      </c>
      <c r="S342">
        <v>249</v>
      </c>
      <c r="T342">
        <v>950</v>
      </c>
      <c r="U342">
        <v>37</v>
      </c>
      <c r="V342">
        <v>0</v>
      </c>
      <c r="W342">
        <v>0</v>
      </c>
      <c r="X342">
        <v>485</v>
      </c>
      <c r="Y342">
        <v>36</v>
      </c>
      <c r="Z342">
        <v>237</v>
      </c>
      <c r="AA342">
        <v>112</v>
      </c>
      <c r="AB342">
        <v>903</v>
      </c>
      <c r="AC342">
        <v>0</v>
      </c>
      <c r="AD342">
        <v>606</v>
      </c>
      <c r="AE342">
        <v>159</v>
      </c>
      <c r="AF342">
        <v>7886</v>
      </c>
      <c r="AG342">
        <v>226</v>
      </c>
      <c r="AH342">
        <v>9884</v>
      </c>
      <c r="AI342">
        <v>287</v>
      </c>
      <c r="AJ342">
        <v>643</v>
      </c>
      <c r="AK342">
        <v>147</v>
      </c>
      <c r="AL342">
        <v>316</v>
      </c>
      <c r="AM342">
        <v>51</v>
      </c>
      <c r="AN342">
        <v>327</v>
      </c>
      <c r="AO342">
        <v>96</v>
      </c>
      <c r="AP342">
        <v>5553</v>
      </c>
      <c r="AQ342">
        <v>297</v>
      </c>
      <c r="AR342">
        <v>4974</v>
      </c>
      <c r="AS342">
        <v>137</v>
      </c>
      <c r="AT342">
        <v>953</v>
      </c>
      <c r="AU342">
        <v>0</v>
      </c>
      <c r="AV342">
        <v>9574</v>
      </c>
      <c r="AW342">
        <v>434</v>
      </c>
      <c r="AX342">
        <v>351</v>
      </c>
      <c r="AY342">
        <v>47</v>
      </c>
      <c r="AZ342">
        <v>1403</v>
      </c>
      <c r="BA342">
        <v>125</v>
      </c>
      <c r="BB342">
        <v>2156</v>
      </c>
      <c r="BC342">
        <v>19</v>
      </c>
      <c r="BD342">
        <v>2983</v>
      </c>
      <c r="BE342">
        <v>121</v>
      </c>
      <c r="BF342">
        <v>808</v>
      </c>
      <c r="BG342">
        <v>3</v>
      </c>
      <c r="BH342">
        <v>5548</v>
      </c>
      <c r="BI342">
        <v>419</v>
      </c>
      <c r="BJ342">
        <v>5393</v>
      </c>
      <c r="BK342">
        <v>419</v>
      </c>
      <c r="BL342">
        <v>155</v>
      </c>
      <c r="BM342">
        <v>0</v>
      </c>
      <c r="BN342">
        <v>4638</v>
      </c>
      <c r="BO342">
        <v>325</v>
      </c>
      <c r="BP342">
        <v>1039</v>
      </c>
      <c r="BQ342">
        <v>94</v>
      </c>
      <c r="BR342">
        <v>679</v>
      </c>
      <c r="BS342">
        <v>3</v>
      </c>
      <c r="BT342">
        <v>2575</v>
      </c>
      <c r="BU342">
        <v>0</v>
      </c>
      <c r="BV342">
        <v>6356</v>
      </c>
      <c r="BW342">
        <v>422</v>
      </c>
      <c r="BX342">
        <v>1596</v>
      </c>
      <c r="BY342">
        <v>12</v>
      </c>
      <c r="BZ342">
        <v>913</v>
      </c>
      <c r="CA342">
        <v>0</v>
      </c>
      <c r="CB342">
        <v>1662</v>
      </c>
      <c r="CC342">
        <v>0</v>
      </c>
      <c r="CD342">
        <v>1059</v>
      </c>
      <c r="CE342">
        <v>122</v>
      </c>
      <c r="CF342">
        <v>1232</v>
      </c>
      <c r="CG342">
        <v>111</v>
      </c>
      <c r="CH342">
        <v>1521</v>
      </c>
      <c r="CI342">
        <v>149</v>
      </c>
      <c r="CJ342">
        <v>1229</v>
      </c>
      <c r="CK342">
        <v>27</v>
      </c>
      <c r="CL342">
        <v>1315</v>
      </c>
      <c r="CM342">
        <v>13</v>
      </c>
      <c r="CN342">
        <v>1596</v>
      </c>
      <c r="CO342">
        <v>12</v>
      </c>
      <c r="CP342">
        <v>434</v>
      </c>
      <c r="CQ342">
        <v>10093</v>
      </c>
      <c r="CR342">
        <v>8918</v>
      </c>
      <c r="CS342">
        <v>2325</v>
      </c>
      <c r="CT342">
        <v>9104</v>
      </c>
      <c r="CU342">
        <v>764</v>
      </c>
      <c r="CV342">
        <v>276</v>
      </c>
      <c r="CW342">
        <v>362</v>
      </c>
      <c r="CX342">
        <v>145</v>
      </c>
      <c r="CY342">
        <v>154</v>
      </c>
      <c r="CZ342">
        <v>48</v>
      </c>
      <c r="DA342">
        <v>230</v>
      </c>
      <c r="DB342">
        <v>83</v>
      </c>
      <c r="DC342">
        <v>18</v>
      </c>
      <c r="DD342">
        <v>0</v>
      </c>
      <c r="DE342">
        <v>0</v>
      </c>
      <c r="DF342">
        <v>318</v>
      </c>
      <c r="DG342">
        <v>489</v>
      </c>
      <c r="DH342">
        <v>154</v>
      </c>
      <c r="DI342">
        <v>377</v>
      </c>
      <c r="DJ342">
        <v>471</v>
      </c>
      <c r="DK342">
        <v>57</v>
      </c>
      <c r="DL342">
        <v>311</v>
      </c>
      <c r="DM342">
        <v>940</v>
      </c>
      <c r="DN342">
        <v>1340</v>
      </c>
      <c r="DO342">
        <v>516</v>
      </c>
      <c r="DP342">
        <v>214</v>
      </c>
      <c r="DQ342">
        <v>688</v>
      </c>
      <c r="DR342">
        <v>82</v>
      </c>
      <c r="DS342">
        <v>34</v>
      </c>
      <c r="DT342">
        <v>131</v>
      </c>
      <c r="DU342">
        <v>3979</v>
      </c>
      <c r="DV342">
        <v>2324</v>
      </c>
      <c r="DW342">
        <v>1031</v>
      </c>
      <c r="DX342">
        <v>200</v>
      </c>
      <c r="DY342">
        <v>40</v>
      </c>
      <c r="DZ342">
        <v>690</v>
      </c>
      <c r="EA342">
        <v>88</v>
      </c>
      <c r="EB342">
        <v>322</v>
      </c>
      <c r="EC342">
        <v>765</v>
      </c>
      <c r="ED342">
        <v>46</v>
      </c>
      <c r="EE342">
        <v>553</v>
      </c>
      <c r="EF342">
        <v>1249</v>
      </c>
      <c r="EI342">
        <v>9243</v>
      </c>
      <c r="EJ342">
        <v>1357</v>
      </c>
      <c r="EK342">
        <v>125</v>
      </c>
      <c r="EL342">
        <v>134</v>
      </c>
      <c r="EM342">
        <v>116</v>
      </c>
      <c r="EN342">
        <v>88</v>
      </c>
      <c r="EO342">
        <v>86</v>
      </c>
      <c r="EP342">
        <v>118</v>
      </c>
      <c r="EQ342">
        <v>3768</v>
      </c>
      <c r="ER342">
        <v>3979</v>
      </c>
      <c r="ES342">
        <v>69</v>
      </c>
      <c r="ET342">
        <v>907</v>
      </c>
      <c r="EU342">
        <v>1841</v>
      </c>
      <c r="EV342">
        <v>631</v>
      </c>
      <c r="EW342">
        <v>3003</v>
      </c>
      <c r="EX342">
        <v>3979</v>
      </c>
    </row>
    <row r="343" spans="1:154" x14ac:dyDescent="0.2">
      <c r="A343">
        <v>21093</v>
      </c>
      <c r="B343" t="s">
        <v>589</v>
      </c>
      <c r="C343" t="s">
        <v>653</v>
      </c>
      <c r="D343" t="s">
        <v>340</v>
      </c>
      <c r="H343">
        <v>38353</v>
      </c>
      <c r="I343">
        <v>1101</v>
      </c>
      <c r="J343">
        <v>3102</v>
      </c>
      <c r="K343">
        <v>279</v>
      </c>
      <c r="L343">
        <v>1881</v>
      </c>
      <c r="M343">
        <v>212</v>
      </c>
      <c r="N343">
        <v>7585</v>
      </c>
      <c r="O343">
        <v>390</v>
      </c>
      <c r="P343">
        <v>27610</v>
      </c>
      <c r="Q343">
        <v>415</v>
      </c>
      <c r="R343">
        <v>29823</v>
      </c>
      <c r="S343">
        <v>601</v>
      </c>
      <c r="T343">
        <v>1962</v>
      </c>
      <c r="U343">
        <v>71</v>
      </c>
      <c r="V343">
        <v>48</v>
      </c>
      <c r="W343">
        <v>0</v>
      </c>
      <c r="X343">
        <v>3601</v>
      </c>
      <c r="Y343">
        <v>270</v>
      </c>
      <c r="Z343">
        <v>541</v>
      </c>
      <c r="AA343">
        <v>112</v>
      </c>
      <c r="AB343">
        <v>2371</v>
      </c>
      <c r="AC343">
        <v>47</v>
      </c>
      <c r="AD343">
        <v>1545</v>
      </c>
      <c r="AE343">
        <v>156</v>
      </c>
      <c r="AF343">
        <v>29404</v>
      </c>
      <c r="AG343">
        <v>546</v>
      </c>
      <c r="AH343">
        <v>33690</v>
      </c>
      <c r="AI343">
        <v>751</v>
      </c>
      <c r="AJ343">
        <v>4663</v>
      </c>
      <c r="AK343">
        <v>350</v>
      </c>
      <c r="AL343">
        <v>2934</v>
      </c>
      <c r="AM343">
        <v>30</v>
      </c>
      <c r="AN343">
        <v>1729</v>
      </c>
      <c r="AO343">
        <v>320</v>
      </c>
      <c r="AP343">
        <v>18402</v>
      </c>
      <c r="AQ343">
        <v>679</v>
      </c>
      <c r="AR343">
        <v>19951</v>
      </c>
      <c r="AS343">
        <v>422</v>
      </c>
      <c r="AT343">
        <v>3782</v>
      </c>
      <c r="AU343">
        <v>94</v>
      </c>
      <c r="AV343">
        <v>34571</v>
      </c>
      <c r="AW343">
        <v>1007</v>
      </c>
      <c r="AX343">
        <v>1209</v>
      </c>
      <c r="AY343">
        <v>275</v>
      </c>
      <c r="AZ343">
        <v>2435</v>
      </c>
      <c r="BA343">
        <v>163</v>
      </c>
      <c r="BB343">
        <v>4447</v>
      </c>
      <c r="BC343">
        <v>119</v>
      </c>
      <c r="BD343">
        <v>19562</v>
      </c>
      <c r="BE343">
        <v>218</v>
      </c>
      <c r="BF343">
        <v>3134</v>
      </c>
      <c r="BG343">
        <v>189</v>
      </c>
      <c r="BH343">
        <v>17601</v>
      </c>
      <c r="BI343">
        <v>529</v>
      </c>
      <c r="BJ343">
        <v>16863</v>
      </c>
      <c r="BK343">
        <v>443</v>
      </c>
      <c r="BL343">
        <v>738</v>
      </c>
      <c r="BM343">
        <v>86</v>
      </c>
      <c r="BN343">
        <v>12846</v>
      </c>
      <c r="BO343">
        <v>343</v>
      </c>
      <c r="BP343">
        <v>4913</v>
      </c>
      <c r="BQ343">
        <v>204</v>
      </c>
      <c r="BR343">
        <v>2976</v>
      </c>
      <c r="BS343">
        <v>171</v>
      </c>
      <c r="BT343">
        <v>8814</v>
      </c>
      <c r="BU343">
        <v>253</v>
      </c>
      <c r="BV343">
        <v>20735</v>
      </c>
      <c r="BW343">
        <v>718</v>
      </c>
      <c r="BX343">
        <v>8804</v>
      </c>
      <c r="BY343">
        <v>130</v>
      </c>
      <c r="BZ343">
        <v>1993</v>
      </c>
      <c r="CA343">
        <v>66</v>
      </c>
      <c r="CB343">
        <v>6821</v>
      </c>
      <c r="CC343">
        <v>187</v>
      </c>
      <c r="CD343">
        <v>1886</v>
      </c>
      <c r="CE343">
        <v>73</v>
      </c>
      <c r="CF343">
        <v>4055</v>
      </c>
      <c r="CG343">
        <v>202</v>
      </c>
      <c r="CH343">
        <v>4496</v>
      </c>
      <c r="CI343">
        <v>133</v>
      </c>
      <c r="CJ343">
        <v>4818</v>
      </c>
      <c r="CK343">
        <v>242</v>
      </c>
      <c r="CL343">
        <v>5480</v>
      </c>
      <c r="CM343">
        <v>68</v>
      </c>
      <c r="CN343">
        <v>8804</v>
      </c>
      <c r="CO343">
        <v>130</v>
      </c>
      <c r="CP343">
        <v>1101</v>
      </c>
      <c r="CQ343">
        <v>37252</v>
      </c>
      <c r="CR343">
        <v>33056</v>
      </c>
      <c r="CS343">
        <v>11012</v>
      </c>
      <c r="CT343">
        <v>31888</v>
      </c>
      <c r="CU343">
        <v>5592</v>
      </c>
      <c r="CV343">
        <v>1983</v>
      </c>
      <c r="CW343">
        <v>1038</v>
      </c>
      <c r="CX343">
        <v>379</v>
      </c>
      <c r="CY343">
        <v>1937</v>
      </c>
      <c r="CZ343">
        <v>583</v>
      </c>
      <c r="DA343">
        <v>2244</v>
      </c>
      <c r="DB343">
        <v>938</v>
      </c>
      <c r="DC343">
        <v>373</v>
      </c>
      <c r="DD343">
        <v>83</v>
      </c>
      <c r="DE343">
        <v>81</v>
      </c>
      <c r="DF343">
        <v>705</v>
      </c>
      <c r="DG343">
        <v>1219</v>
      </c>
      <c r="DH343">
        <v>602</v>
      </c>
      <c r="DI343">
        <v>1715</v>
      </c>
      <c r="DJ343">
        <v>395</v>
      </c>
      <c r="DK343">
        <v>324</v>
      </c>
      <c r="DL343">
        <v>1728</v>
      </c>
      <c r="DM343">
        <v>2920</v>
      </c>
      <c r="DN343">
        <v>5910</v>
      </c>
      <c r="DO343">
        <v>1145</v>
      </c>
      <c r="DP343">
        <v>1240</v>
      </c>
      <c r="DQ343">
        <v>1089</v>
      </c>
      <c r="DR343">
        <v>273</v>
      </c>
      <c r="DS343">
        <v>307</v>
      </c>
      <c r="DT343">
        <v>571</v>
      </c>
      <c r="DU343">
        <v>15688</v>
      </c>
      <c r="DV343">
        <v>8506</v>
      </c>
      <c r="DW343">
        <v>3285</v>
      </c>
      <c r="DX343">
        <v>773</v>
      </c>
      <c r="DY343">
        <v>261</v>
      </c>
      <c r="DZ343">
        <v>2297</v>
      </c>
      <c r="EA343">
        <v>149</v>
      </c>
      <c r="EB343">
        <v>1850</v>
      </c>
      <c r="EC343">
        <v>4112</v>
      </c>
      <c r="ED343">
        <v>455</v>
      </c>
      <c r="EE343">
        <v>3050</v>
      </c>
      <c r="EF343">
        <v>4383</v>
      </c>
      <c r="EI343">
        <v>32272</v>
      </c>
      <c r="EJ343">
        <v>6037</v>
      </c>
      <c r="EK343">
        <v>544</v>
      </c>
      <c r="EL343">
        <v>439</v>
      </c>
      <c r="EM343">
        <v>344</v>
      </c>
      <c r="EN343">
        <v>303</v>
      </c>
      <c r="EO343">
        <v>192</v>
      </c>
      <c r="EP343">
        <v>1348</v>
      </c>
      <c r="EQ343">
        <v>14835</v>
      </c>
      <c r="ER343">
        <v>15688</v>
      </c>
      <c r="ES343">
        <v>736</v>
      </c>
      <c r="ET343">
        <v>5302</v>
      </c>
      <c r="EU343">
        <v>6142</v>
      </c>
      <c r="EV343">
        <v>2722</v>
      </c>
      <c r="EW343">
        <v>9650</v>
      </c>
      <c r="EX343">
        <v>15688</v>
      </c>
    </row>
    <row r="344" spans="1:154" x14ac:dyDescent="0.2">
      <c r="A344">
        <v>21113</v>
      </c>
      <c r="B344" t="s">
        <v>589</v>
      </c>
      <c r="C344" t="s">
        <v>654</v>
      </c>
      <c r="D344" t="s">
        <v>339</v>
      </c>
      <c r="H344">
        <v>35501</v>
      </c>
      <c r="I344">
        <v>1363</v>
      </c>
      <c r="J344">
        <v>2354</v>
      </c>
      <c r="K344">
        <v>279</v>
      </c>
      <c r="L344">
        <v>1796</v>
      </c>
      <c r="M344">
        <v>279</v>
      </c>
      <c r="N344">
        <v>9745</v>
      </c>
      <c r="O344">
        <v>403</v>
      </c>
      <c r="P344">
        <v>23355</v>
      </c>
      <c r="Q344">
        <v>681</v>
      </c>
      <c r="R344">
        <v>16317</v>
      </c>
      <c r="S344">
        <v>343</v>
      </c>
      <c r="T344">
        <v>12215</v>
      </c>
      <c r="U344">
        <v>904</v>
      </c>
      <c r="V344">
        <v>17</v>
      </c>
      <c r="W344">
        <v>0</v>
      </c>
      <c r="X344">
        <v>1384</v>
      </c>
      <c r="Y344">
        <v>62</v>
      </c>
      <c r="Z344">
        <v>1448</v>
      </c>
      <c r="AA344">
        <v>34</v>
      </c>
      <c r="AB344">
        <v>4078</v>
      </c>
      <c r="AC344">
        <v>20</v>
      </c>
      <c r="AD344">
        <v>3793</v>
      </c>
      <c r="AE344">
        <v>30</v>
      </c>
      <c r="AF344">
        <v>15629</v>
      </c>
      <c r="AG344">
        <v>343</v>
      </c>
      <c r="AH344">
        <v>31446</v>
      </c>
      <c r="AI344">
        <v>1100</v>
      </c>
      <c r="AJ344">
        <v>4055</v>
      </c>
      <c r="AK344">
        <v>263</v>
      </c>
      <c r="AL344">
        <v>3373</v>
      </c>
      <c r="AM344">
        <v>70</v>
      </c>
      <c r="AN344">
        <v>682</v>
      </c>
      <c r="AO344">
        <v>193</v>
      </c>
      <c r="AP344">
        <v>16201</v>
      </c>
      <c r="AQ344">
        <v>732</v>
      </c>
      <c r="AR344">
        <v>19300</v>
      </c>
      <c r="AS344">
        <v>631</v>
      </c>
      <c r="AT344">
        <v>3549</v>
      </c>
      <c r="AU344">
        <v>16</v>
      </c>
      <c r="AV344">
        <v>31952</v>
      </c>
      <c r="AW344">
        <v>1347</v>
      </c>
      <c r="AX344">
        <v>584</v>
      </c>
      <c r="AY344">
        <v>65</v>
      </c>
      <c r="AZ344">
        <v>3759</v>
      </c>
      <c r="BA344">
        <v>21</v>
      </c>
      <c r="BB344">
        <v>6152</v>
      </c>
      <c r="BC344">
        <v>391</v>
      </c>
      <c r="BD344">
        <v>13158</v>
      </c>
      <c r="BE344">
        <v>288</v>
      </c>
      <c r="BF344">
        <v>2870</v>
      </c>
      <c r="BG344">
        <v>247</v>
      </c>
      <c r="BH344">
        <v>19036</v>
      </c>
      <c r="BI344">
        <v>723</v>
      </c>
      <c r="BJ344">
        <v>18291</v>
      </c>
      <c r="BK344">
        <v>723</v>
      </c>
      <c r="BL344">
        <v>745</v>
      </c>
      <c r="BM344">
        <v>0</v>
      </c>
      <c r="BN344">
        <v>15312</v>
      </c>
      <c r="BO344">
        <v>612</v>
      </c>
      <c r="BP344">
        <v>3664</v>
      </c>
      <c r="BQ344">
        <v>111</v>
      </c>
      <c r="BR344">
        <v>2930</v>
      </c>
      <c r="BS344">
        <v>247</v>
      </c>
      <c r="BT344">
        <v>8770</v>
      </c>
      <c r="BU344">
        <v>196</v>
      </c>
      <c r="BV344">
        <v>21906</v>
      </c>
      <c r="BW344">
        <v>970</v>
      </c>
      <c r="BX344">
        <v>4825</v>
      </c>
      <c r="BY344">
        <v>197</v>
      </c>
      <c r="BZ344">
        <v>2234</v>
      </c>
      <c r="CA344">
        <v>17</v>
      </c>
      <c r="CB344">
        <v>6536</v>
      </c>
      <c r="CC344">
        <v>179</v>
      </c>
      <c r="CD344">
        <v>3078</v>
      </c>
      <c r="CE344">
        <v>402</v>
      </c>
      <c r="CF344">
        <v>5293</v>
      </c>
      <c r="CG344">
        <v>236</v>
      </c>
      <c r="CH344">
        <v>5114</v>
      </c>
      <c r="CI344">
        <v>147</v>
      </c>
      <c r="CJ344">
        <v>4855</v>
      </c>
      <c r="CK344">
        <v>185</v>
      </c>
      <c r="CL344">
        <v>3566</v>
      </c>
      <c r="CM344">
        <v>0</v>
      </c>
      <c r="CN344">
        <v>4825</v>
      </c>
      <c r="CO344">
        <v>197</v>
      </c>
      <c r="CP344">
        <v>1363</v>
      </c>
      <c r="CQ344">
        <v>34138</v>
      </c>
      <c r="CR344">
        <v>28952</v>
      </c>
      <c r="CS344">
        <v>9457</v>
      </c>
      <c r="CT344">
        <v>29378</v>
      </c>
      <c r="CU344">
        <v>5350</v>
      </c>
      <c r="CV344">
        <v>1477</v>
      </c>
      <c r="CW344">
        <v>1964</v>
      </c>
      <c r="CX344">
        <v>659</v>
      </c>
      <c r="CY344">
        <v>1604</v>
      </c>
      <c r="CZ344">
        <v>466</v>
      </c>
      <c r="DA344">
        <v>864</v>
      </c>
      <c r="DB344">
        <v>285</v>
      </c>
      <c r="DC344">
        <v>918</v>
      </c>
      <c r="DD344">
        <v>67</v>
      </c>
      <c r="DE344">
        <v>31</v>
      </c>
      <c r="DF344">
        <v>1132</v>
      </c>
      <c r="DG344">
        <v>591</v>
      </c>
      <c r="DH344">
        <v>574</v>
      </c>
      <c r="DI344">
        <v>1369</v>
      </c>
      <c r="DJ344">
        <v>1139</v>
      </c>
      <c r="DK344">
        <v>287</v>
      </c>
      <c r="DL344">
        <v>1281</v>
      </c>
      <c r="DM344">
        <v>3210</v>
      </c>
      <c r="DN344">
        <v>4772</v>
      </c>
      <c r="DO344">
        <v>1108</v>
      </c>
      <c r="DP344">
        <v>721</v>
      </c>
      <c r="DQ344">
        <v>3749</v>
      </c>
      <c r="DR344">
        <v>151</v>
      </c>
      <c r="DS344">
        <v>252</v>
      </c>
      <c r="DT344">
        <v>532</v>
      </c>
      <c r="DU344">
        <v>15325</v>
      </c>
      <c r="DV344">
        <v>6636</v>
      </c>
      <c r="DW344">
        <v>2911</v>
      </c>
      <c r="DX344">
        <v>1109</v>
      </c>
      <c r="DY344">
        <v>628</v>
      </c>
      <c r="DZ344">
        <v>1881</v>
      </c>
      <c r="EA344">
        <v>155</v>
      </c>
      <c r="EB344">
        <v>1125</v>
      </c>
      <c r="EC344">
        <v>5699</v>
      </c>
      <c r="ED344">
        <v>981</v>
      </c>
      <c r="EE344">
        <v>3634</v>
      </c>
      <c r="EF344">
        <v>5168</v>
      </c>
      <c r="EI344">
        <v>24162</v>
      </c>
      <c r="EJ344">
        <v>12522</v>
      </c>
      <c r="EK344">
        <v>708</v>
      </c>
      <c r="EL344">
        <v>778</v>
      </c>
      <c r="EM344">
        <v>644</v>
      </c>
      <c r="EN344">
        <v>618</v>
      </c>
      <c r="EO344">
        <v>393</v>
      </c>
      <c r="EP344">
        <v>2716</v>
      </c>
      <c r="EQ344">
        <v>14578</v>
      </c>
      <c r="ER344">
        <v>15325</v>
      </c>
      <c r="ES344">
        <v>522</v>
      </c>
      <c r="ET344">
        <v>5773</v>
      </c>
      <c r="EU344">
        <v>6255</v>
      </c>
      <c r="EV344">
        <v>2129</v>
      </c>
      <c r="EW344">
        <v>9030</v>
      </c>
      <c r="EX344">
        <v>15325</v>
      </c>
    </row>
    <row r="345" spans="1:154" x14ac:dyDescent="0.2">
      <c r="A345">
        <v>21114</v>
      </c>
      <c r="B345" t="s">
        <v>589</v>
      </c>
      <c r="C345" t="s">
        <v>655</v>
      </c>
      <c r="D345" t="s">
        <v>339</v>
      </c>
      <c r="H345">
        <v>24945</v>
      </c>
      <c r="I345">
        <v>705</v>
      </c>
      <c r="J345">
        <v>1264</v>
      </c>
      <c r="K345">
        <v>87</v>
      </c>
      <c r="L345">
        <v>816</v>
      </c>
      <c r="M345">
        <v>87</v>
      </c>
      <c r="N345">
        <v>6243</v>
      </c>
      <c r="O345">
        <v>262</v>
      </c>
      <c r="P345">
        <v>17438</v>
      </c>
      <c r="Q345">
        <v>356</v>
      </c>
      <c r="R345">
        <v>16346</v>
      </c>
      <c r="S345">
        <v>320</v>
      </c>
      <c r="T345">
        <v>3990</v>
      </c>
      <c r="U345">
        <v>198</v>
      </c>
      <c r="V345">
        <v>0</v>
      </c>
      <c r="W345">
        <v>0</v>
      </c>
      <c r="X345">
        <v>1658</v>
      </c>
      <c r="Y345">
        <v>136</v>
      </c>
      <c r="Z345">
        <v>471</v>
      </c>
      <c r="AA345">
        <v>0</v>
      </c>
      <c r="AB345">
        <v>2480</v>
      </c>
      <c r="AC345">
        <v>51</v>
      </c>
      <c r="AD345">
        <v>2230</v>
      </c>
      <c r="AE345">
        <v>0</v>
      </c>
      <c r="AF345">
        <v>15550</v>
      </c>
      <c r="AG345">
        <v>320</v>
      </c>
      <c r="AH345">
        <v>22200</v>
      </c>
      <c r="AI345">
        <v>457</v>
      </c>
      <c r="AJ345">
        <v>2745</v>
      </c>
      <c r="AK345">
        <v>248</v>
      </c>
      <c r="AL345">
        <v>1306</v>
      </c>
      <c r="AM345">
        <v>8</v>
      </c>
      <c r="AN345">
        <v>1439</v>
      </c>
      <c r="AO345">
        <v>240</v>
      </c>
      <c r="AP345">
        <v>12237</v>
      </c>
      <c r="AQ345">
        <v>385</v>
      </c>
      <c r="AR345">
        <v>12708</v>
      </c>
      <c r="AS345">
        <v>320</v>
      </c>
      <c r="AT345">
        <v>1673</v>
      </c>
      <c r="AU345">
        <v>0</v>
      </c>
      <c r="AV345">
        <v>23272</v>
      </c>
      <c r="AW345">
        <v>705</v>
      </c>
      <c r="AX345">
        <v>236</v>
      </c>
      <c r="AY345">
        <v>0</v>
      </c>
      <c r="AZ345">
        <v>1754</v>
      </c>
      <c r="BA345">
        <v>100</v>
      </c>
      <c r="BB345">
        <v>3764</v>
      </c>
      <c r="BC345">
        <v>297</v>
      </c>
      <c r="BD345">
        <v>10072</v>
      </c>
      <c r="BE345">
        <v>172</v>
      </c>
      <c r="BF345">
        <v>1852</v>
      </c>
      <c r="BG345">
        <v>131</v>
      </c>
      <c r="BH345">
        <v>12472</v>
      </c>
      <c r="BI345">
        <v>473</v>
      </c>
      <c r="BJ345">
        <v>12171</v>
      </c>
      <c r="BK345">
        <v>394</v>
      </c>
      <c r="BL345">
        <v>301</v>
      </c>
      <c r="BM345">
        <v>79</v>
      </c>
      <c r="BN345">
        <v>10033</v>
      </c>
      <c r="BO345">
        <v>316</v>
      </c>
      <c r="BP345">
        <v>2700</v>
      </c>
      <c r="BQ345">
        <v>206</v>
      </c>
      <c r="BR345">
        <v>1591</v>
      </c>
      <c r="BS345">
        <v>82</v>
      </c>
      <c r="BT345">
        <v>7659</v>
      </c>
      <c r="BU345">
        <v>101</v>
      </c>
      <c r="BV345">
        <v>14324</v>
      </c>
      <c r="BW345">
        <v>604</v>
      </c>
      <c r="BX345">
        <v>2962</v>
      </c>
      <c r="BY345">
        <v>0</v>
      </c>
      <c r="BZ345">
        <v>1952</v>
      </c>
      <c r="CA345">
        <v>0</v>
      </c>
      <c r="CB345">
        <v>5707</v>
      </c>
      <c r="CC345">
        <v>101</v>
      </c>
      <c r="CD345">
        <v>1460</v>
      </c>
      <c r="CE345">
        <v>35</v>
      </c>
      <c r="CF345">
        <v>3102</v>
      </c>
      <c r="CG345">
        <v>242</v>
      </c>
      <c r="CH345">
        <v>3625</v>
      </c>
      <c r="CI345">
        <v>97</v>
      </c>
      <c r="CJ345">
        <v>3387</v>
      </c>
      <c r="CK345">
        <v>197</v>
      </c>
      <c r="CL345">
        <v>2750</v>
      </c>
      <c r="CM345">
        <v>33</v>
      </c>
      <c r="CN345">
        <v>2962</v>
      </c>
      <c r="CO345">
        <v>0</v>
      </c>
      <c r="CP345">
        <v>705</v>
      </c>
      <c r="CQ345">
        <v>24240</v>
      </c>
      <c r="CR345">
        <v>22677</v>
      </c>
      <c r="CS345">
        <v>4701</v>
      </c>
      <c r="CT345">
        <v>20928</v>
      </c>
      <c r="CU345">
        <v>2940</v>
      </c>
      <c r="CV345">
        <v>637</v>
      </c>
      <c r="CW345">
        <v>757</v>
      </c>
      <c r="CX345">
        <v>36</v>
      </c>
      <c r="CY345">
        <v>1095</v>
      </c>
      <c r="CZ345">
        <v>307</v>
      </c>
      <c r="DA345">
        <v>677</v>
      </c>
      <c r="DB345">
        <v>255</v>
      </c>
      <c r="DC345">
        <v>411</v>
      </c>
      <c r="DD345">
        <v>39</v>
      </c>
      <c r="DE345">
        <v>0</v>
      </c>
      <c r="DF345">
        <v>680</v>
      </c>
      <c r="DG345">
        <v>463</v>
      </c>
      <c r="DH345">
        <v>182</v>
      </c>
      <c r="DI345">
        <v>1003</v>
      </c>
      <c r="DJ345">
        <v>641</v>
      </c>
      <c r="DK345">
        <v>318</v>
      </c>
      <c r="DL345">
        <v>681</v>
      </c>
      <c r="DM345">
        <v>2759</v>
      </c>
      <c r="DN345">
        <v>3161</v>
      </c>
      <c r="DO345">
        <v>1050</v>
      </c>
      <c r="DP345">
        <v>508</v>
      </c>
      <c r="DQ345">
        <v>1735</v>
      </c>
      <c r="DR345">
        <v>158</v>
      </c>
      <c r="DS345">
        <v>51</v>
      </c>
      <c r="DT345">
        <v>191</v>
      </c>
      <c r="DU345">
        <v>9350</v>
      </c>
      <c r="DV345">
        <v>4987</v>
      </c>
      <c r="DW345">
        <v>2622</v>
      </c>
      <c r="DX345">
        <v>407</v>
      </c>
      <c r="DY345">
        <v>126</v>
      </c>
      <c r="DZ345">
        <v>1302</v>
      </c>
      <c r="EA345">
        <v>337</v>
      </c>
      <c r="EB345">
        <v>763</v>
      </c>
      <c r="EC345">
        <v>2654</v>
      </c>
      <c r="ED345">
        <v>688</v>
      </c>
      <c r="EE345">
        <v>1400</v>
      </c>
      <c r="EF345">
        <v>3948</v>
      </c>
      <c r="EI345">
        <v>20337</v>
      </c>
      <c r="EJ345">
        <v>4995</v>
      </c>
      <c r="EK345">
        <v>286</v>
      </c>
      <c r="EL345">
        <v>248</v>
      </c>
      <c r="EM345">
        <v>210</v>
      </c>
      <c r="EN345">
        <v>303</v>
      </c>
      <c r="EO345">
        <v>73</v>
      </c>
      <c r="EP345">
        <v>578</v>
      </c>
      <c r="EQ345">
        <v>9138</v>
      </c>
      <c r="ER345">
        <v>9350</v>
      </c>
      <c r="ES345">
        <v>93</v>
      </c>
      <c r="ET345">
        <v>3172</v>
      </c>
      <c r="EU345">
        <v>4195</v>
      </c>
      <c r="EV345">
        <v>1260</v>
      </c>
      <c r="EW345">
        <v>6085</v>
      </c>
      <c r="EX345">
        <v>9350</v>
      </c>
    </row>
    <row r="346" spans="1:154" x14ac:dyDescent="0.2">
      <c r="A346">
        <v>21117</v>
      </c>
      <c r="B346" t="s">
        <v>589</v>
      </c>
      <c r="C346" t="s">
        <v>656</v>
      </c>
      <c r="D346" t="s">
        <v>340</v>
      </c>
      <c r="H346">
        <v>62712</v>
      </c>
      <c r="I346">
        <v>4279</v>
      </c>
      <c r="J346">
        <v>6214</v>
      </c>
      <c r="K346">
        <v>1230</v>
      </c>
      <c r="L346">
        <v>3480</v>
      </c>
      <c r="M346">
        <v>453</v>
      </c>
      <c r="N346">
        <v>23569</v>
      </c>
      <c r="O346">
        <v>2270</v>
      </c>
      <c r="P346">
        <v>30875</v>
      </c>
      <c r="Q346">
        <v>618</v>
      </c>
      <c r="R346">
        <v>20219</v>
      </c>
      <c r="S346">
        <v>1260</v>
      </c>
      <c r="T346">
        <v>33779</v>
      </c>
      <c r="U346">
        <v>1903</v>
      </c>
      <c r="V346">
        <v>13</v>
      </c>
      <c r="W346">
        <v>6</v>
      </c>
      <c r="X346">
        <v>2585</v>
      </c>
      <c r="Y346">
        <v>198</v>
      </c>
      <c r="Z346">
        <v>2651</v>
      </c>
      <c r="AA346">
        <v>575</v>
      </c>
      <c r="AB346">
        <v>3424</v>
      </c>
      <c r="AC346">
        <v>337</v>
      </c>
      <c r="AD346">
        <v>5432</v>
      </c>
      <c r="AE346">
        <v>2024</v>
      </c>
      <c r="AF346">
        <v>18538</v>
      </c>
      <c r="AG346">
        <v>228</v>
      </c>
      <c r="AH346">
        <v>51539</v>
      </c>
      <c r="AI346">
        <v>2487</v>
      </c>
      <c r="AJ346">
        <v>11173</v>
      </c>
      <c r="AK346">
        <v>1792</v>
      </c>
      <c r="AL346">
        <v>6986</v>
      </c>
      <c r="AM346">
        <v>308</v>
      </c>
      <c r="AN346">
        <v>4187</v>
      </c>
      <c r="AO346">
        <v>1484</v>
      </c>
      <c r="AP346">
        <v>28090</v>
      </c>
      <c r="AQ346">
        <v>1822</v>
      </c>
      <c r="AR346">
        <v>34622</v>
      </c>
      <c r="AS346">
        <v>2457</v>
      </c>
      <c r="AT346">
        <v>6586</v>
      </c>
      <c r="AU346">
        <v>283</v>
      </c>
      <c r="AV346">
        <v>56126</v>
      </c>
      <c r="AW346">
        <v>3996</v>
      </c>
      <c r="AX346">
        <v>2049</v>
      </c>
      <c r="AY346">
        <v>218</v>
      </c>
      <c r="AZ346">
        <v>6849</v>
      </c>
      <c r="BA346">
        <v>420</v>
      </c>
      <c r="BB346">
        <v>11425</v>
      </c>
      <c r="BC346">
        <v>1118</v>
      </c>
      <c r="BD346">
        <v>21037</v>
      </c>
      <c r="BE346">
        <v>595</v>
      </c>
      <c r="BF346">
        <v>5718</v>
      </c>
      <c r="BG346">
        <v>373</v>
      </c>
      <c r="BH346">
        <v>32467</v>
      </c>
      <c r="BI346">
        <v>2240</v>
      </c>
      <c r="BJ346">
        <v>30665</v>
      </c>
      <c r="BK346">
        <v>2226</v>
      </c>
      <c r="BL346">
        <v>1802</v>
      </c>
      <c r="BM346">
        <v>14</v>
      </c>
      <c r="BN346">
        <v>24251</v>
      </c>
      <c r="BO346">
        <v>1603</v>
      </c>
      <c r="BP346">
        <v>8875</v>
      </c>
      <c r="BQ346">
        <v>744</v>
      </c>
      <c r="BR346">
        <v>5059</v>
      </c>
      <c r="BS346">
        <v>266</v>
      </c>
      <c r="BT346">
        <v>16017</v>
      </c>
      <c r="BU346">
        <v>1646</v>
      </c>
      <c r="BV346">
        <v>38185</v>
      </c>
      <c r="BW346">
        <v>2613</v>
      </c>
      <c r="BX346">
        <v>8510</v>
      </c>
      <c r="BY346">
        <v>20</v>
      </c>
      <c r="BZ346">
        <v>5372</v>
      </c>
      <c r="CA346">
        <v>521</v>
      </c>
      <c r="CB346">
        <v>10645</v>
      </c>
      <c r="CC346">
        <v>1125</v>
      </c>
      <c r="CD346">
        <v>5335</v>
      </c>
      <c r="CE346">
        <v>282</v>
      </c>
      <c r="CF346">
        <v>8804</v>
      </c>
      <c r="CG346">
        <v>753</v>
      </c>
      <c r="CH346">
        <v>7891</v>
      </c>
      <c r="CI346">
        <v>518</v>
      </c>
      <c r="CJ346">
        <v>8412</v>
      </c>
      <c r="CK346">
        <v>824</v>
      </c>
      <c r="CL346">
        <v>7743</v>
      </c>
      <c r="CM346">
        <v>236</v>
      </c>
      <c r="CN346">
        <v>8510</v>
      </c>
      <c r="CO346">
        <v>20</v>
      </c>
      <c r="CP346">
        <v>4279</v>
      </c>
      <c r="CQ346">
        <v>58433</v>
      </c>
      <c r="CR346">
        <v>46988</v>
      </c>
      <c r="CS346">
        <v>20010</v>
      </c>
      <c r="CT346">
        <v>48726</v>
      </c>
      <c r="CU346">
        <v>9631</v>
      </c>
      <c r="CV346">
        <v>3370</v>
      </c>
      <c r="CW346">
        <v>2511</v>
      </c>
      <c r="CX346">
        <v>1432</v>
      </c>
      <c r="CY346">
        <v>4015</v>
      </c>
      <c r="CZ346">
        <v>1245</v>
      </c>
      <c r="DA346">
        <v>964</v>
      </c>
      <c r="DB346">
        <v>430</v>
      </c>
      <c r="DC346">
        <v>2141</v>
      </c>
      <c r="DD346">
        <v>263</v>
      </c>
      <c r="DE346">
        <v>8</v>
      </c>
      <c r="DF346">
        <v>1514</v>
      </c>
      <c r="DG346">
        <v>2367</v>
      </c>
      <c r="DH346">
        <v>556</v>
      </c>
      <c r="DI346">
        <v>2751</v>
      </c>
      <c r="DJ346">
        <v>1610</v>
      </c>
      <c r="DK346">
        <v>727</v>
      </c>
      <c r="DL346">
        <v>3313</v>
      </c>
      <c r="DM346">
        <v>5161</v>
      </c>
      <c r="DN346">
        <v>9159</v>
      </c>
      <c r="DO346">
        <v>2413</v>
      </c>
      <c r="DP346">
        <v>1244</v>
      </c>
      <c r="DQ346">
        <v>3139</v>
      </c>
      <c r="DR346">
        <v>1077</v>
      </c>
      <c r="DS346">
        <v>490</v>
      </c>
      <c r="DT346">
        <v>2486</v>
      </c>
      <c r="DU346">
        <v>25193</v>
      </c>
      <c r="DV346">
        <v>10687</v>
      </c>
      <c r="DW346">
        <v>4611</v>
      </c>
      <c r="DX346">
        <v>1585</v>
      </c>
      <c r="DY346">
        <v>633</v>
      </c>
      <c r="DZ346">
        <v>3402</v>
      </c>
      <c r="EA346">
        <v>299</v>
      </c>
      <c r="EB346">
        <v>2363</v>
      </c>
      <c r="EC346">
        <v>9519</v>
      </c>
      <c r="ED346">
        <v>2020</v>
      </c>
      <c r="EE346">
        <v>5359</v>
      </c>
      <c r="EF346">
        <v>8198</v>
      </c>
      <c r="EI346">
        <v>33339</v>
      </c>
      <c r="EJ346">
        <v>27949</v>
      </c>
      <c r="EK346">
        <v>904</v>
      </c>
      <c r="EL346">
        <v>1439</v>
      </c>
      <c r="EM346">
        <v>2055</v>
      </c>
      <c r="EN346">
        <v>1115</v>
      </c>
      <c r="EO346">
        <v>1222</v>
      </c>
      <c r="EP346">
        <v>4378</v>
      </c>
      <c r="EQ346">
        <v>23807</v>
      </c>
      <c r="ER346">
        <v>25193</v>
      </c>
      <c r="ES346">
        <v>1618</v>
      </c>
      <c r="ET346">
        <v>10608</v>
      </c>
      <c r="EU346">
        <v>9393</v>
      </c>
      <c r="EV346">
        <v>2517</v>
      </c>
      <c r="EW346">
        <v>12967</v>
      </c>
      <c r="EX346">
        <v>25193</v>
      </c>
    </row>
    <row r="347" spans="1:154" x14ac:dyDescent="0.2">
      <c r="A347">
        <v>21122</v>
      </c>
      <c r="B347" t="s">
        <v>589</v>
      </c>
      <c r="C347" t="s">
        <v>657</v>
      </c>
      <c r="D347" t="s">
        <v>339</v>
      </c>
      <c r="H347">
        <v>61024</v>
      </c>
      <c r="I347">
        <v>1646</v>
      </c>
      <c r="J347">
        <v>5278</v>
      </c>
      <c r="K347">
        <v>392</v>
      </c>
      <c r="L347">
        <v>3514</v>
      </c>
      <c r="M347">
        <v>275</v>
      </c>
      <c r="N347">
        <v>16858</v>
      </c>
      <c r="O347">
        <v>360</v>
      </c>
      <c r="P347">
        <v>38805</v>
      </c>
      <c r="Q347">
        <v>888</v>
      </c>
      <c r="R347">
        <v>49847</v>
      </c>
      <c r="S347">
        <v>1007</v>
      </c>
      <c r="T347">
        <v>3888</v>
      </c>
      <c r="U347">
        <v>50</v>
      </c>
      <c r="V347">
        <v>118</v>
      </c>
      <c r="W347">
        <v>0</v>
      </c>
      <c r="X347">
        <v>1188</v>
      </c>
      <c r="Y347">
        <v>159</v>
      </c>
      <c r="Z347">
        <v>1529</v>
      </c>
      <c r="AA347">
        <v>186</v>
      </c>
      <c r="AB347">
        <v>4446</v>
      </c>
      <c r="AC347">
        <v>244</v>
      </c>
      <c r="AD347">
        <v>3361</v>
      </c>
      <c r="AE347">
        <v>312</v>
      </c>
      <c r="AF347">
        <v>49127</v>
      </c>
      <c r="AG347">
        <v>965</v>
      </c>
      <c r="AH347">
        <v>57967</v>
      </c>
      <c r="AI347">
        <v>1261</v>
      </c>
      <c r="AJ347">
        <v>3057</v>
      </c>
      <c r="AK347">
        <v>385</v>
      </c>
      <c r="AL347">
        <v>2225</v>
      </c>
      <c r="AM347">
        <v>192</v>
      </c>
      <c r="AN347">
        <v>832</v>
      </c>
      <c r="AO347">
        <v>193</v>
      </c>
      <c r="AP347">
        <v>29928</v>
      </c>
      <c r="AQ347">
        <v>831</v>
      </c>
      <c r="AR347">
        <v>31096</v>
      </c>
      <c r="AS347">
        <v>815</v>
      </c>
      <c r="AT347">
        <v>7430</v>
      </c>
      <c r="AU347">
        <v>41</v>
      </c>
      <c r="AV347">
        <v>53594</v>
      </c>
      <c r="AW347">
        <v>1605</v>
      </c>
      <c r="AX347">
        <v>3126</v>
      </c>
      <c r="AY347">
        <v>295</v>
      </c>
      <c r="AZ347">
        <v>13101</v>
      </c>
      <c r="BA347">
        <v>452</v>
      </c>
      <c r="BB347">
        <v>13536</v>
      </c>
      <c r="BC347">
        <v>339</v>
      </c>
      <c r="BD347">
        <v>13356</v>
      </c>
      <c r="BE347">
        <v>274</v>
      </c>
      <c r="BF347">
        <v>6546</v>
      </c>
      <c r="BG347">
        <v>247</v>
      </c>
      <c r="BH347">
        <v>31268</v>
      </c>
      <c r="BI347">
        <v>1073</v>
      </c>
      <c r="BJ347">
        <v>30404</v>
      </c>
      <c r="BK347">
        <v>1073</v>
      </c>
      <c r="BL347">
        <v>864</v>
      </c>
      <c r="BM347">
        <v>0</v>
      </c>
      <c r="BN347">
        <v>24594</v>
      </c>
      <c r="BO347">
        <v>766</v>
      </c>
      <c r="BP347">
        <v>6964</v>
      </c>
      <c r="BQ347">
        <v>359</v>
      </c>
      <c r="BR347">
        <v>6256</v>
      </c>
      <c r="BS347">
        <v>195</v>
      </c>
      <c r="BT347">
        <v>13615</v>
      </c>
      <c r="BU347">
        <v>225</v>
      </c>
      <c r="BV347">
        <v>37814</v>
      </c>
      <c r="BW347">
        <v>1320</v>
      </c>
      <c r="BX347">
        <v>9595</v>
      </c>
      <c r="BY347">
        <v>101</v>
      </c>
      <c r="BZ347">
        <v>3587</v>
      </c>
      <c r="CA347">
        <v>64</v>
      </c>
      <c r="CB347">
        <v>10028</v>
      </c>
      <c r="CC347">
        <v>161</v>
      </c>
      <c r="CD347">
        <v>4290</v>
      </c>
      <c r="CE347">
        <v>61</v>
      </c>
      <c r="CF347">
        <v>8028</v>
      </c>
      <c r="CG347">
        <v>680</v>
      </c>
      <c r="CH347">
        <v>7910</v>
      </c>
      <c r="CI347">
        <v>133</v>
      </c>
      <c r="CJ347">
        <v>7544</v>
      </c>
      <c r="CK347">
        <v>146</v>
      </c>
      <c r="CL347">
        <v>10042</v>
      </c>
      <c r="CM347">
        <v>300</v>
      </c>
      <c r="CN347">
        <v>9595</v>
      </c>
      <c r="CO347">
        <v>101</v>
      </c>
      <c r="CP347">
        <v>1646</v>
      </c>
      <c r="CQ347">
        <v>59378</v>
      </c>
      <c r="CR347">
        <v>50003</v>
      </c>
      <c r="CS347">
        <v>18483</v>
      </c>
      <c r="CT347">
        <v>54209</v>
      </c>
      <c r="CU347">
        <v>4269</v>
      </c>
      <c r="CV347">
        <v>1295</v>
      </c>
      <c r="CW347">
        <v>1920</v>
      </c>
      <c r="CX347">
        <v>608</v>
      </c>
      <c r="CY347">
        <v>1179</v>
      </c>
      <c r="CZ347">
        <v>254</v>
      </c>
      <c r="DA347">
        <v>606</v>
      </c>
      <c r="DB347">
        <v>351</v>
      </c>
      <c r="DC347">
        <v>564</v>
      </c>
      <c r="DD347">
        <v>82</v>
      </c>
      <c r="DE347">
        <v>46</v>
      </c>
      <c r="DF347">
        <v>3879</v>
      </c>
      <c r="DG347">
        <v>1771</v>
      </c>
      <c r="DH347">
        <v>1256</v>
      </c>
      <c r="DI347">
        <v>2943</v>
      </c>
      <c r="DJ347">
        <v>1372</v>
      </c>
      <c r="DK347">
        <v>402</v>
      </c>
      <c r="DL347">
        <v>2020</v>
      </c>
      <c r="DM347">
        <v>5425</v>
      </c>
      <c r="DN347">
        <v>6848</v>
      </c>
      <c r="DO347">
        <v>2435</v>
      </c>
      <c r="DP347">
        <v>1373</v>
      </c>
      <c r="DQ347">
        <v>3407</v>
      </c>
      <c r="DR347">
        <v>631</v>
      </c>
      <c r="DS347">
        <v>231</v>
      </c>
      <c r="DT347">
        <v>1541</v>
      </c>
      <c r="DU347">
        <v>22423</v>
      </c>
      <c r="DV347">
        <v>13173</v>
      </c>
      <c r="DW347">
        <v>4746</v>
      </c>
      <c r="DX347">
        <v>1745</v>
      </c>
      <c r="DY347">
        <v>549</v>
      </c>
      <c r="DZ347">
        <v>3227</v>
      </c>
      <c r="EA347">
        <v>259</v>
      </c>
      <c r="EB347">
        <v>2110</v>
      </c>
      <c r="EC347">
        <v>4278</v>
      </c>
      <c r="ED347">
        <v>670</v>
      </c>
      <c r="EE347">
        <v>2113</v>
      </c>
      <c r="EF347">
        <v>7016</v>
      </c>
      <c r="EI347">
        <v>53985</v>
      </c>
      <c r="EJ347">
        <v>7365</v>
      </c>
      <c r="EK347">
        <v>353</v>
      </c>
      <c r="EL347">
        <v>367</v>
      </c>
      <c r="EM347">
        <v>491</v>
      </c>
      <c r="EN347">
        <v>156</v>
      </c>
      <c r="EO347">
        <v>346</v>
      </c>
      <c r="EP347">
        <v>1084</v>
      </c>
      <c r="EQ347">
        <v>21555</v>
      </c>
      <c r="ER347">
        <v>22423</v>
      </c>
      <c r="ES347">
        <v>454</v>
      </c>
      <c r="ET347">
        <v>4228</v>
      </c>
      <c r="EU347">
        <v>9328</v>
      </c>
      <c r="EV347">
        <v>5823</v>
      </c>
      <c r="EW347">
        <v>17741</v>
      </c>
      <c r="EX347">
        <v>22423</v>
      </c>
    </row>
    <row r="348" spans="1:154" x14ac:dyDescent="0.2">
      <c r="A348">
        <v>21128</v>
      </c>
      <c r="B348" t="s">
        <v>589</v>
      </c>
      <c r="C348" t="s">
        <v>658</v>
      </c>
      <c r="D348" t="s">
        <v>340</v>
      </c>
      <c r="H348">
        <v>15423</v>
      </c>
      <c r="I348">
        <v>467</v>
      </c>
      <c r="J348">
        <v>747</v>
      </c>
      <c r="K348">
        <v>190</v>
      </c>
      <c r="L348">
        <v>468</v>
      </c>
      <c r="M348">
        <v>99</v>
      </c>
      <c r="N348">
        <v>4447</v>
      </c>
      <c r="O348">
        <v>180</v>
      </c>
      <c r="P348">
        <v>10180</v>
      </c>
      <c r="Q348">
        <v>97</v>
      </c>
      <c r="R348">
        <v>9943</v>
      </c>
      <c r="S348">
        <v>250</v>
      </c>
      <c r="T348">
        <v>1684</v>
      </c>
      <c r="U348">
        <v>80</v>
      </c>
      <c r="V348">
        <v>0</v>
      </c>
      <c r="W348">
        <v>0</v>
      </c>
      <c r="X348">
        <v>2482</v>
      </c>
      <c r="Y348">
        <v>116</v>
      </c>
      <c r="Z348">
        <v>54</v>
      </c>
      <c r="AA348">
        <v>0</v>
      </c>
      <c r="AB348">
        <v>1260</v>
      </c>
      <c r="AC348">
        <v>21</v>
      </c>
      <c r="AD348">
        <v>1060</v>
      </c>
      <c r="AE348">
        <v>0</v>
      </c>
      <c r="AF348">
        <v>9611</v>
      </c>
      <c r="AG348">
        <v>250</v>
      </c>
      <c r="AH348">
        <v>12512</v>
      </c>
      <c r="AI348">
        <v>334</v>
      </c>
      <c r="AJ348">
        <v>2911</v>
      </c>
      <c r="AK348">
        <v>133</v>
      </c>
      <c r="AL348">
        <v>2264</v>
      </c>
      <c r="AM348">
        <v>113</v>
      </c>
      <c r="AN348">
        <v>647</v>
      </c>
      <c r="AO348">
        <v>20</v>
      </c>
      <c r="AP348">
        <v>7791</v>
      </c>
      <c r="AQ348">
        <v>287</v>
      </c>
      <c r="AR348">
        <v>7632</v>
      </c>
      <c r="AS348">
        <v>180</v>
      </c>
      <c r="AT348">
        <v>1803</v>
      </c>
      <c r="AU348">
        <v>0</v>
      </c>
      <c r="AV348">
        <v>13620</v>
      </c>
      <c r="AW348">
        <v>467</v>
      </c>
      <c r="AX348">
        <v>581</v>
      </c>
      <c r="AY348">
        <v>85</v>
      </c>
      <c r="AZ348">
        <v>1721</v>
      </c>
      <c r="BA348">
        <v>119</v>
      </c>
      <c r="BB348">
        <v>2410</v>
      </c>
      <c r="BC348">
        <v>91</v>
      </c>
      <c r="BD348">
        <v>5705</v>
      </c>
      <c r="BE348">
        <v>129</v>
      </c>
      <c r="BF348">
        <v>1445</v>
      </c>
      <c r="BG348">
        <v>155</v>
      </c>
      <c r="BH348">
        <v>7839</v>
      </c>
      <c r="BI348">
        <v>288</v>
      </c>
      <c r="BJ348">
        <v>7730</v>
      </c>
      <c r="BK348">
        <v>270</v>
      </c>
      <c r="BL348">
        <v>109</v>
      </c>
      <c r="BM348">
        <v>18</v>
      </c>
      <c r="BN348">
        <v>6062</v>
      </c>
      <c r="BO348">
        <v>203</v>
      </c>
      <c r="BP348">
        <v>1906</v>
      </c>
      <c r="BQ348">
        <v>85</v>
      </c>
      <c r="BR348">
        <v>1316</v>
      </c>
      <c r="BS348">
        <v>155</v>
      </c>
      <c r="BT348">
        <v>3476</v>
      </c>
      <c r="BU348">
        <v>24</v>
      </c>
      <c r="BV348">
        <v>9284</v>
      </c>
      <c r="BW348">
        <v>443</v>
      </c>
      <c r="BX348">
        <v>2663</v>
      </c>
      <c r="BY348">
        <v>0</v>
      </c>
      <c r="BZ348">
        <v>959</v>
      </c>
      <c r="CA348">
        <v>10</v>
      </c>
      <c r="CB348">
        <v>2517</v>
      </c>
      <c r="CC348">
        <v>14</v>
      </c>
      <c r="CD348">
        <v>1530</v>
      </c>
      <c r="CE348">
        <v>19</v>
      </c>
      <c r="CF348">
        <v>1598</v>
      </c>
      <c r="CG348">
        <v>259</v>
      </c>
      <c r="CH348">
        <v>1961</v>
      </c>
      <c r="CI348">
        <v>35</v>
      </c>
      <c r="CJ348">
        <v>2185</v>
      </c>
      <c r="CK348">
        <v>75</v>
      </c>
      <c r="CL348">
        <v>2010</v>
      </c>
      <c r="CM348">
        <v>55</v>
      </c>
      <c r="CN348">
        <v>2663</v>
      </c>
      <c r="CO348">
        <v>0</v>
      </c>
      <c r="CP348">
        <v>467</v>
      </c>
      <c r="CQ348">
        <v>14956</v>
      </c>
      <c r="CR348">
        <v>12992</v>
      </c>
      <c r="CS348">
        <v>4214</v>
      </c>
      <c r="CT348">
        <v>11164</v>
      </c>
      <c r="CU348">
        <v>3554</v>
      </c>
      <c r="CV348">
        <v>1188</v>
      </c>
      <c r="CW348">
        <v>478</v>
      </c>
      <c r="CX348">
        <v>144</v>
      </c>
      <c r="CY348">
        <v>1362</v>
      </c>
      <c r="CZ348">
        <v>490</v>
      </c>
      <c r="DA348">
        <v>1111</v>
      </c>
      <c r="DB348">
        <v>443</v>
      </c>
      <c r="DC348">
        <v>603</v>
      </c>
      <c r="DD348">
        <v>111</v>
      </c>
      <c r="DE348">
        <v>12</v>
      </c>
      <c r="DF348">
        <v>497</v>
      </c>
      <c r="DG348">
        <v>314</v>
      </c>
      <c r="DH348">
        <v>251</v>
      </c>
      <c r="DI348">
        <v>961</v>
      </c>
      <c r="DJ348">
        <v>244</v>
      </c>
      <c r="DK348">
        <v>135</v>
      </c>
      <c r="DL348">
        <v>649</v>
      </c>
      <c r="DM348">
        <v>862</v>
      </c>
      <c r="DN348">
        <v>2695</v>
      </c>
      <c r="DO348">
        <v>304</v>
      </c>
      <c r="DP348">
        <v>375</v>
      </c>
      <c r="DQ348">
        <v>912</v>
      </c>
      <c r="DR348">
        <v>253</v>
      </c>
      <c r="DS348">
        <v>101</v>
      </c>
      <c r="DT348">
        <v>291</v>
      </c>
      <c r="DU348">
        <v>5609</v>
      </c>
      <c r="DV348">
        <v>3356</v>
      </c>
      <c r="DW348">
        <v>1398</v>
      </c>
      <c r="DX348">
        <v>222</v>
      </c>
      <c r="DY348">
        <v>0</v>
      </c>
      <c r="DZ348">
        <v>794</v>
      </c>
      <c r="EA348">
        <v>34</v>
      </c>
      <c r="EB348">
        <v>530</v>
      </c>
      <c r="EC348">
        <v>1237</v>
      </c>
      <c r="ED348">
        <v>154</v>
      </c>
      <c r="EE348">
        <v>845</v>
      </c>
      <c r="EF348">
        <v>1661</v>
      </c>
      <c r="EI348">
        <v>13624</v>
      </c>
      <c r="EJ348">
        <v>1811</v>
      </c>
      <c r="EK348">
        <v>151</v>
      </c>
      <c r="EL348">
        <v>69</v>
      </c>
      <c r="EM348">
        <v>160</v>
      </c>
      <c r="EN348">
        <v>160</v>
      </c>
      <c r="EO348">
        <v>89</v>
      </c>
      <c r="EP348">
        <v>219</v>
      </c>
      <c r="EQ348">
        <v>5351</v>
      </c>
      <c r="ER348">
        <v>5609</v>
      </c>
      <c r="ES348">
        <v>260</v>
      </c>
      <c r="ET348">
        <v>1623</v>
      </c>
      <c r="EU348">
        <v>2130</v>
      </c>
      <c r="EV348">
        <v>1161</v>
      </c>
      <c r="EW348">
        <v>3726</v>
      </c>
      <c r="EX348">
        <v>5609</v>
      </c>
    </row>
    <row r="349" spans="1:154" x14ac:dyDescent="0.2">
      <c r="A349">
        <v>21133</v>
      </c>
      <c r="B349" t="s">
        <v>589</v>
      </c>
      <c r="C349" t="s">
        <v>659</v>
      </c>
      <c r="D349" t="s">
        <v>340</v>
      </c>
      <c r="H349">
        <v>31018</v>
      </c>
      <c r="I349">
        <v>1967</v>
      </c>
      <c r="J349">
        <v>5397</v>
      </c>
      <c r="K349">
        <v>835</v>
      </c>
      <c r="L349">
        <v>2890</v>
      </c>
      <c r="M349">
        <v>318</v>
      </c>
      <c r="N349">
        <v>11161</v>
      </c>
      <c r="O349">
        <v>809</v>
      </c>
      <c r="P349">
        <v>14437</v>
      </c>
      <c r="Q349">
        <v>323</v>
      </c>
      <c r="R349">
        <v>3405</v>
      </c>
      <c r="S349">
        <v>430</v>
      </c>
      <c r="T349">
        <v>24545</v>
      </c>
      <c r="U349">
        <v>1337</v>
      </c>
      <c r="V349">
        <v>29</v>
      </c>
      <c r="W349">
        <v>0</v>
      </c>
      <c r="X349">
        <v>555</v>
      </c>
      <c r="Y349">
        <v>37</v>
      </c>
      <c r="Z349">
        <v>865</v>
      </c>
      <c r="AA349">
        <v>0</v>
      </c>
      <c r="AB349">
        <v>1619</v>
      </c>
      <c r="AC349">
        <v>163</v>
      </c>
      <c r="AD349">
        <v>2341</v>
      </c>
      <c r="AE349">
        <v>321</v>
      </c>
      <c r="AF349">
        <v>2782</v>
      </c>
      <c r="AG349">
        <v>160</v>
      </c>
      <c r="AH349">
        <v>25622</v>
      </c>
      <c r="AI349">
        <v>1076</v>
      </c>
      <c r="AJ349">
        <v>5396</v>
      </c>
      <c r="AK349">
        <v>891</v>
      </c>
      <c r="AL349">
        <v>3256</v>
      </c>
      <c r="AM349">
        <v>234</v>
      </c>
      <c r="AN349">
        <v>2140</v>
      </c>
      <c r="AO349">
        <v>657</v>
      </c>
      <c r="AP349">
        <v>14701</v>
      </c>
      <c r="AQ349">
        <v>1246</v>
      </c>
      <c r="AR349">
        <v>16317</v>
      </c>
      <c r="AS349">
        <v>721</v>
      </c>
      <c r="AT349">
        <v>4842</v>
      </c>
      <c r="AU349">
        <v>220</v>
      </c>
      <c r="AV349">
        <v>26176</v>
      </c>
      <c r="AW349">
        <v>1747</v>
      </c>
      <c r="AX349">
        <v>2093</v>
      </c>
      <c r="AY349">
        <v>40</v>
      </c>
      <c r="AZ349">
        <v>5766</v>
      </c>
      <c r="BA349">
        <v>361</v>
      </c>
      <c r="BB349">
        <v>7147</v>
      </c>
      <c r="BC349">
        <v>518</v>
      </c>
      <c r="BD349">
        <v>7414</v>
      </c>
      <c r="BE349">
        <v>209</v>
      </c>
      <c r="BF349">
        <v>3728</v>
      </c>
      <c r="BG349">
        <v>321</v>
      </c>
      <c r="BH349">
        <v>15052</v>
      </c>
      <c r="BI349">
        <v>1044</v>
      </c>
      <c r="BJ349">
        <v>14054</v>
      </c>
      <c r="BK349">
        <v>871</v>
      </c>
      <c r="BL349">
        <v>998</v>
      </c>
      <c r="BM349">
        <v>173</v>
      </c>
      <c r="BN349">
        <v>11257</v>
      </c>
      <c r="BO349">
        <v>590</v>
      </c>
      <c r="BP349">
        <v>3631</v>
      </c>
      <c r="BQ349">
        <v>332</v>
      </c>
      <c r="BR349">
        <v>3892</v>
      </c>
      <c r="BS349">
        <v>443</v>
      </c>
      <c r="BT349">
        <v>5973</v>
      </c>
      <c r="BU349">
        <v>542</v>
      </c>
      <c r="BV349">
        <v>18780</v>
      </c>
      <c r="BW349">
        <v>1365</v>
      </c>
      <c r="BX349">
        <v>6265</v>
      </c>
      <c r="BY349">
        <v>60</v>
      </c>
      <c r="BZ349">
        <v>1645</v>
      </c>
      <c r="CA349">
        <v>281</v>
      </c>
      <c r="CB349">
        <v>4328</v>
      </c>
      <c r="CC349">
        <v>261</v>
      </c>
      <c r="CD349">
        <v>2625</v>
      </c>
      <c r="CE349">
        <v>297</v>
      </c>
      <c r="CF349">
        <v>2700</v>
      </c>
      <c r="CG349">
        <v>231</v>
      </c>
      <c r="CH349">
        <v>3494</v>
      </c>
      <c r="CI349">
        <v>341</v>
      </c>
      <c r="CJ349">
        <v>4433</v>
      </c>
      <c r="CK349">
        <v>341</v>
      </c>
      <c r="CL349">
        <v>5528</v>
      </c>
      <c r="CM349">
        <v>155</v>
      </c>
      <c r="CN349">
        <v>6265</v>
      </c>
      <c r="CO349">
        <v>60</v>
      </c>
      <c r="CP349">
        <v>1967</v>
      </c>
      <c r="CQ349">
        <v>29051</v>
      </c>
      <c r="CR349">
        <v>21862</v>
      </c>
      <c r="CS349">
        <v>12860</v>
      </c>
      <c r="CT349">
        <v>25255</v>
      </c>
      <c r="CU349">
        <v>4849</v>
      </c>
      <c r="CV349">
        <v>1460</v>
      </c>
      <c r="CW349">
        <v>1248</v>
      </c>
      <c r="CX349">
        <v>600</v>
      </c>
      <c r="CY349">
        <v>525</v>
      </c>
      <c r="CZ349">
        <v>229</v>
      </c>
      <c r="DA349">
        <v>300</v>
      </c>
      <c r="DB349">
        <v>75</v>
      </c>
      <c r="DC349">
        <v>2776</v>
      </c>
      <c r="DD349">
        <v>556</v>
      </c>
      <c r="DE349">
        <v>9</v>
      </c>
      <c r="DF349">
        <v>657</v>
      </c>
      <c r="DG349">
        <v>613</v>
      </c>
      <c r="DH349">
        <v>169</v>
      </c>
      <c r="DI349">
        <v>1612</v>
      </c>
      <c r="DJ349">
        <v>1774</v>
      </c>
      <c r="DK349">
        <v>284</v>
      </c>
      <c r="DL349">
        <v>816</v>
      </c>
      <c r="DM349">
        <v>1638</v>
      </c>
      <c r="DN349">
        <v>4505</v>
      </c>
      <c r="DO349">
        <v>1099</v>
      </c>
      <c r="DP349">
        <v>528</v>
      </c>
      <c r="DQ349">
        <v>2243</v>
      </c>
      <c r="DR349">
        <v>834</v>
      </c>
      <c r="DS349">
        <v>346</v>
      </c>
      <c r="DT349">
        <v>1784</v>
      </c>
      <c r="DU349">
        <v>12204</v>
      </c>
      <c r="DV349">
        <v>4873</v>
      </c>
      <c r="DW349">
        <v>1556</v>
      </c>
      <c r="DX349">
        <v>760</v>
      </c>
      <c r="DY349">
        <v>317</v>
      </c>
      <c r="DZ349">
        <v>1669</v>
      </c>
      <c r="EA349">
        <v>99</v>
      </c>
      <c r="EB349">
        <v>950</v>
      </c>
      <c r="EC349">
        <v>4902</v>
      </c>
      <c r="ED349">
        <v>543</v>
      </c>
      <c r="EE349">
        <v>2946</v>
      </c>
      <c r="EF349">
        <v>2906</v>
      </c>
      <c r="EI349">
        <v>23155</v>
      </c>
      <c r="EJ349">
        <v>7659</v>
      </c>
      <c r="EK349">
        <v>209</v>
      </c>
      <c r="EL349">
        <v>197</v>
      </c>
      <c r="EM349">
        <v>192</v>
      </c>
      <c r="EN349">
        <v>586</v>
      </c>
      <c r="EO349">
        <v>358</v>
      </c>
      <c r="EP349">
        <v>2222</v>
      </c>
      <c r="EQ349">
        <v>11365</v>
      </c>
      <c r="ER349">
        <v>12204</v>
      </c>
      <c r="ES349">
        <v>1239</v>
      </c>
      <c r="ET349">
        <v>4195</v>
      </c>
      <c r="EU349">
        <v>3875</v>
      </c>
      <c r="EV349">
        <v>2073</v>
      </c>
      <c r="EW349">
        <v>6770</v>
      </c>
      <c r="EX349">
        <v>12204</v>
      </c>
    </row>
    <row r="350" spans="1:154" x14ac:dyDescent="0.2">
      <c r="A350">
        <v>21136</v>
      </c>
      <c r="B350" t="s">
        <v>589</v>
      </c>
      <c r="C350" t="s">
        <v>660</v>
      </c>
      <c r="D350" t="s">
        <v>340</v>
      </c>
      <c r="H350">
        <v>31934</v>
      </c>
      <c r="I350">
        <v>1223</v>
      </c>
      <c r="J350">
        <v>4654</v>
      </c>
      <c r="K350">
        <v>393</v>
      </c>
      <c r="L350">
        <v>2761</v>
      </c>
      <c r="M350">
        <v>300</v>
      </c>
      <c r="N350">
        <v>7665</v>
      </c>
      <c r="O350">
        <v>496</v>
      </c>
      <c r="P350">
        <v>19556</v>
      </c>
      <c r="Q350">
        <v>322</v>
      </c>
      <c r="R350">
        <v>17805</v>
      </c>
      <c r="S350">
        <v>550</v>
      </c>
      <c r="T350">
        <v>8481</v>
      </c>
      <c r="U350">
        <v>217</v>
      </c>
      <c r="V350">
        <v>37</v>
      </c>
      <c r="W350">
        <v>0</v>
      </c>
      <c r="X350">
        <v>2161</v>
      </c>
      <c r="Y350">
        <v>105</v>
      </c>
      <c r="Z350">
        <v>1385</v>
      </c>
      <c r="AA350">
        <v>251</v>
      </c>
      <c r="AB350">
        <v>2054</v>
      </c>
      <c r="AC350">
        <v>100</v>
      </c>
      <c r="AD350">
        <v>2865</v>
      </c>
      <c r="AE350">
        <v>347</v>
      </c>
      <c r="AF350">
        <v>17337</v>
      </c>
      <c r="AG350">
        <v>471</v>
      </c>
      <c r="AH350">
        <v>27187</v>
      </c>
      <c r="AI350">
        <v>746</v>
      </c>
      <c r="AJ350">
        <v>4747</v>
      </c>
      <c r="AK350">
        <v>477</v>
      </c>
      <c r="AL350">
        <v>3494</v>
      </c>
      <c r="AM350">
        <v>110</v>
      </c>
      <c r="AN350">
        <v>1253</v>
      </c>
      <c r="AO350">
        <v>367</v>
      </c>
      <c r="AP350">
        <v>15002</v>
      </c>
      <c r="AQ350">
        <v>619</v>
      </c>
      <c r="AR350">
        <v>16932</v>
      </c>
      <c r="AS350">
        <v>604</v>
      </c>
      <c r="AT350">
        <v>4395</v>
      </c>
      <c r="AU350">
        <v>177</v>
      </c>
      <c r="AV350">
        <v>27539</v>
      </c>
      <c r="AW350">
        <v>1046</v>
      </c>
      <c r="AX350">
        <v>1621</v>
      </c>
      <c r="AY350">
        <v>277</v>
      </c>
      <c r="AZ350">
        <v>3995</v>
      </c>
      <c r="BA350">
        <v>140</v>
      </c>
      <c r="BB350">
        <v>4959</v>
      </c>
      <c r="BC350">
        <v>296</v>
      </c>
      <c r="BD350">
        <v>12785</v>
      </c>
      <c r="BE350">
        <v>264</v>
      </c>
      <c r="BF350">
        <v>2896</v>
      </c>
      <c r="BG350">
        <v>160</v>
      </c>
      <c r="BH350">
        <v>15858</v>
      </c>
      <c r="BI350">
        <v>913</v>
      </c>
      <c r="BJ350">
        <v>15253</v>
      </c>
      <c r="BK350">
        <v>867</v>
      </c>
      <c r="BL350">
        <v>605</v>
      </c>
      <c r="BM350">
        <v>46</v>
      </c>
      <c r="BN350">
        <v>12020</v>
      </c>
      <c r="BO350">
        <v>647</v>
      </c>
      <c r="BP350">
        <v>3917</v>
      </c>
      <c r="BQ350">
        <v>283</v>
      </c>
      <c r="BR350">
        <v>2817</v>
      </c>
      <c r="BS350">
        <v>143</v>
      </c>
      <c r="BT350">
        <v>6795</v>
      </c>
      <c r="BU350">
        <v>134</v>
      </c>
      <c r="BV350">
        <v>18754</v>
      </c>
      <c r="BW350">
        <v>1073</v>
      </c>
      <c r="BX350">
        <v>6385</v>
      </c>
      <c r="BY350">
        <v>16</v>
      </c>
      <c r="BZ350">
        <v>1754</v>
      </c>
      <c r="CA350">
        <v>99</v>
      </c>
      <c r="CB350">
        <v>5041</v>
      </c>
      <c r="CC350">
        <v>35</v>
      </c>
      <c r="CD350">
        <v>1779</v>
      </c>
      <c r="CE350">
        <v>112</v>
      </c>
      <c r="CF350">
        <v>3183</v>
      </c>
      <c r="CG350">
        <v>203</v>
      </c>
      <c r="CH350">
        <v>3709</v>
      </c>
      <c r="CI350">
        <v>173</v>
      </c>
      <c r="CJ350">
        <v>4224</v>
      </c>
      <c r="CK350">
        <v>257</v>
      </c>
      <c r="CL350">
        <v>5859</v>
      </c>
      <c r="CM350">
        <v>328</v>
      </c>
      <c r="CN350">
        <v>6385</v>
      </c>
      <c r="CO350">
        <v>16</v>
      </c>
      <c r="CP350">
        <v>1223</v>
      </c>
      <c r="CQ350">
        <v>30711</v>
      </c>
      <c r="CR350">
        <v>24673</v>
      </c>
      <c r="CS350">
        <v>11101</v>
      </c>
      <c r="CT350">
        <v>25548</v>
      </c>
      <c r="CU350">
        <v>5104</v>
      </c>
      <c r="CV350">
        <v>1713</v>
      </c>
      <c r="CW350">
        <v>1065</v>
      </c>
      <c r="CX350">
        <v>358</v>
      </c>
      <c r="CY350">
        <v>3042</v>
      </c>
      <c r="CZ350">
        <v>1149</v>
      </c>
      <c r="DA350">
        <v>430</v>
      </c>
      <c r="DB350">
        <v>206</v>
      </c>
      <c r="DC350">
        <v>567</v>
      </c>
      <c r="DD350">
        <v>0</v>
      </c>
      <c r="DE350">
        <v>112</v>
      </c>
      <c r="DF350">
        <v>1056</v>
      </c>
      <c r="DG350">
        <v>1079</v>
      </c>
      <c r="DH350">
        <v>224</v>
      </c>
      <c r="DI350">
        <v>1274</v>
      </c>
      <c r="DJ350">
        <v>692</v>
      </c>
      <c r="DK350">
        <v>300</v>
      </c>
      <c r="DL350">
        <v>1585</v>
      </c>
      <c r="DM350">
        <v>2932</v>
      </c>
      <c r="DN350">
        <v>4821</v>
      </c>
      <c r="DO350">
        <v>897</v>
      </c>
      <c r="DP350">
        <v>770</v>
      </c>
      <c r="DQ350">
        <v>1419</v>
      </c>
      <c r="DR350">
        <v>549</v>
      </c>
      <c r="DS350">
        <v>393</v>
      </c>
      <c r="DT350">
        <v>1105</v>
      </c>
      <c r="DU350">
        <v>13048</v>
      </c>
      <c r="DV350">
        <v>7297</v>
      </c>
      <c r="DW350">
        <v>2322</v>
      </c>
      <c r="DX350">
        <v>658</v>
      </c>
      <c r="DY350">
        <v>178</v>
      </c>
      <c r="DZ350">
        <v>1340</v>
      </c>
      <c r="EA350">
        <v>0</v>
      </c>
      <c r="EB350">
        <v>1109</v>
      </c>
      <c r="EC350">
        <v>3753</v>
      </c>
      <c r="ED350">
        <v>651</v>
      </c>
      <c r="EE350">
        <v>2265</v>
      </c>
      <c r="EF350">
        <v>3448</v>
      </c>
      <c r="EI350">
        <v>25945</v>
      </c>
      <c r="EJ350">
        <v>5816</v>
      </c>
      <c r="EK350">
        <v>250</v>
      </c>
      <c r="EL350">
        <v>150</v>
      </c>
      <c r="EM350">
        <v>215</v>
      </c>
      <c r="EN350">
        <v>275</v>
      </c>
      <c r="EO350">
        <v>192</v>
      </c>
      <c r="EP350">
        <v>1472</v>
      </c>
      <c r="EQ350">
        <v>12430</v>
      </c>
      <c r="ER350">
        <v>13048</v>
      </c>
      <c r="ES350">
        <v>1019</v>
      </c>
      <c r="ET350">
        <v>3749</v>
      </c>
      <c r="EU350">
        <v>5206</v>
      </c>
      <c r="EV350">
        <v>2179</v>
      </c>
      <c r="EW350">
        <v>8280</v>
      </c>
      <c r="EX350">
        <v>13048</v>
      </c>
    </row>
    <row r="351" spans="1:154" x14ac:dyDescent="0.2">
      <c r="A351">
        <v>21144</v>
      </c>
      <c r="B351" t="s">
        <v>589</v>
      </c>
      <c r="C351" t="s">
        <v>661</v>
      </c>
      <c r="D351" t="s">
        <v>339</v>
      </c>
      <c r="H351">
        <v>36379</v>
      </c>
      <c r="I351">
        <v>2576</v>
      </c>
      <c r="J351">
        <v>2461</v>
      </c>
      <c r="K351">
        <v>299</v>
      </c>
      <c r="L351">
        <v>1617</v>
      </c>
      <c r="M351">
        <v>180</v>
      </c>
      <c r="N351">
        <v>11406</v>
      </c>
      <c r="O351">
        <v>1085</v>
      </c>
      <c r="P351">
        <v>22425</v>
      </c>
      <c r="Q351">
        <v>1192</v>
      </c>
      <c r="R351">
        <v>16123</v>
      </c>
      <c r="S351">
        <v>585</v>
      </c>
      <c r="T351">
        <v>11619</v>
      </c>
      <c r="U351">
        <v>928</v>
      </c>
      <c r="V351">
        <v>234</v>
      </c>
      <c r="W351">
        <v>65</v>
      </c>
      <c r="X351">
        <v>2531</v>
      </c>
      <c r="Y351">
        <v>280</v>
      </c>
      <c r="Z351">
        <v>2214</v>
      </c>
      <c r="AA351">
        <v>475</v>
      </c>
      <c r="AB351">
        <v>3657</v>
      </c>
      <c r="AC351">
        <v>243</v>
      </c>
      <c r="AD351">
        <v>4248</v>
      </c>
      <c r="AE351">
        <v>738</v>
      </c>
      <c r="AF351">
        <v>15510</v>
      </c>
      <c r="AG351">
        <v>427</v>
      </c>
      <c r="AH351">
        <v>30726</v>
      </c>
      <c r="AI351">
        <v>1394</v>
      </c>
      <c r="AJ351">
        <v>5653</v>
      </c>
      <c r="AK351">
        <v>1182</v>
      </c>
      <c r="AL351">
        <v>3227</v>
      </c>
      <c r="AM351">
        <v>198</v>
      </c>
      <c r="AN351">
        <v>2426</v>
      </c>
      <c r="AO351">
        <v>984</v>
      </c>
      <c r="AP351">
        <v>17579</v>
      </c>
      <c r="AQ351">
        <v>1596</v>
      </c>
      <c r="AR351">
        <v>18800</v>
      </c>
      <c r="AS351">
        <v>980</v>
      </c>
      <c r="AT351">
        <v>3533</v>
      </c>
      <c r="AU351">
        <v>115</v>
      </c>
      <c r="AV351">
        <v>32846</v>
      </c>
      <c r="AW351">
        <v>2461</v>
      </c>
      <c r="AX351">
        <v>1632</v>
      </c>
      <c r="AY351">
        <v>338</v>
      </c>
      <c r="AZ351">
        <v>5934</v>
      </c>
      <c r="BA351">
        <v>655</v>
      </c>
      <c r="BB351">
        <v>6285</v>
      </c>
      <c r="BC351">
        <v>361</v>
      </c>
      <c r="BD351">
        <v>10465</v>
      </c>
      <c r="BE351">
        <v>622</v>
      </c>
      <c r="BF351">
        <v>3517</v>
      </c>
      <c r="BG351">
        <v>481</v>
      </c>
      <c r="BH351">
        <v>18763</v>
      </c>
      <c r="BI351">
        <v>1849</v>
      </c>
      <c r="BJ351">
        <v>18093</v>
      </c>
      <c r="BK351">
        <v>1713</v>
      </c>
      <c r="BL351">
        <v>670</v>
      </c>
      <c r="BM351">
        <v>136</v>
      </c>
      <c r="BN351">
        <v>15328</v>
      </c>
      <c r="BO351">
        <v>1410</v>
      </c>
      <c r="BP351">
        <v>4032</v>
      </c>
      <c r="BQ351">
        <v>615</v>
      </c>
      <c r="BR351">
        <v>2920</v>
      </c>
      <c r="BS351">
        <v>305</v>
      </c>
      <c r="BT351">
        <v>8766</v>
      </c>
      <c r="BU351">
        <v>157</v>
      </c>
      <c r="BV351">
        <v>22280</v>
      </c>
      <c r="BW351">
        <v>2330</v>
      </c>
      <c r="BX351">
        <v>5333</v>
      </c>
      <c r="BY351">
        <v>89</v>
      </c>
      <c r="BZ351">
        <v>3032</v>
      </c>
      <c r="CA351">
        <v>87</v>
      </c>
      <c r="CB351">
        <v>5734</v>
      </c>
      <c r="CC351">
        <v>70</v>
      </c>
      <c r="CD351">
        <v>3297</v>
      </c>
      <c r="CE351">
        <v>443</v>
      </c>
      <c r="CF351">
        <v>4518</v>
      </c>
      <c r="CG351">
        <v>945</v>
      </c>
      <c r="CH351">
        <v>4586</v>
      </c>
      <c r="CI351">
        <v>344</v>
      </c>
      <c r="CJ351">
        <v>4844</v>
      </c>
      <c r="CK351">
        <v>347</v>
      </c>
      <c r="CL351">
        <v>5035</v>
      </c>
      <c r="CM351">
        <v>251</v>
      </c>
      <c r="CN351">
        <v>5333</v>
      </c>
      <c r="CO351">
        <v>89</v>
      </c>
      <c r="CP351">
        <v>2576</v>
      </c>
      <c r="CQ351">
        <v>33803</v>
      </c>
      <c r="CR351">
        <v>28778</v>
      </c>
      <c r="CS351">
        <v>10580</v>
      </c>
      <c r="CT351">
        <v>27127</v>
      </c>
      <c r="CU351">
        <v>7390</v>
      </c>
      <c r="CV351">
        <v>2046</v>
      </c>
      <c r="CW351">
        <v>2760</v>
      </c>
      <c r="CX351">
        <v>794</v>
      </c>
      <c r="CY351">
        <v>1620</v>
      </c>
      <c r="CZ351">
        <v>420</v>
      </c>
      <c r="DA351">
        <v>1520</v>
      </c>
      <c r="DB351">
        <v>710</v>
      </c>
      <c r="DC351">
        <v>1490</v>
      </c>
      <c r="DD351">
        <v>122</v>
      </c>
      <c r="DE351">
        <v>12</v>
      </c>
      <c r="DF351">
        <v>1280</v>
      </c>
      <c r="DG351">
        <v>875</v>
      </c>
      <c r="DH351">
        <v>315</v>
      </c>
      <c r="DI351">
        <v>2180</v>
      </c>
      <c r="DJ351">
        <v>1273</v>
      </c>
      <c r="DK351">
        <v>523</v>
      </c>
      <c r="DL351">
        <v>1159</v>
      </c>
      <c r="DM351">
        <v>2695</v>
      </c>
      <c r="DN351">
        <v>3728</v>
      </c>
      <c r="DO351">
        <v>1059</v>
      </c>
      <c r="DP351">
        <v>1529</v>
      </c>
      <c r="DQ351">
        <v>2991</v>
      </c>
      <c r="DR351">
        <v>603</v>
      </c>
      <c r="DS351">
        <v>155</v>
      </c>
      <c r="DT351">
        <v>822</v>
      </c>
      <c r="DU351">
        <v>13019</v>
      </c>
      <c r="DV351">
        <v>7613</v>
      </c>
      <c r="DW351">
        <v>2794</v>
      </c>
      <c r="DX351">
        <v>732</v>
      </c>
      <c r="DY351">
        <v>251</v>
      </c>
      <c r="DZ351">
        <v>1687</v>
      </c>
      <c r="EA351">
        <v>158</v>
      </c>
      <c r="EB351">
        <v>1071</v>
      </c>
      <c r="EC351">
        <v>2987</v>
      </c>
      <c r="ED351">
        <v>628</v>
      </c>
      <c r="EE351">
        <v>1205</v>
      </c>
      <c r="EF351">
        <v>4615</v>
      </c>
      <c r="EI351">
        <v>29829</v>
      </c>
      <c r="EJ351">
        <v>7235</v>
      </c>
      <c r="EK351">
        <v>200</v>
      </c>
      <c r="EL351">
        <v>396</v>
      </c>
      <c r="EM351">
        <v>194</v>
      </c>
      <c r="EN351">
        <v>513</v>
      </c>
      <c r="EO351">
        <v>309</v>
      </c>
      <c r="EP351">
        <v>909</v>
      </c>
      <c r="EQ351">
        <v>12576</v>
      </c>
      <c r="ER351">
        <v>13019</v>
      </c>
      <c r="ES351">
        <v>251</v>
      </c>
      <c r="ET351">
        <v>3000</v>
      </c>
      <c r="EU351">
        <v>5708</v>
      </c>
      <c r="EV351">
        <v>2759</v>
      </c>
      <c r="EW351">
        <v>9768</v>
      </c>
      <c r="EX351">
        <v>13019</v>
      </c>
    </row>
    <row r="352" spans="1:154" x14ac:dyDescent="0.2">
      <c r="A352">
        <v>21146</v>
      </c>
      <c r="B352" t="s">
        <v>589</v>
      </c>
      <c r="C352" t="s">
        <v>662</v>
      </c>
      <c r="D352" t="s">
        <v>339</v>
      </c>
      <c r="H352">
        <v>28100</v>
      </c>
      <c r="I352">
        <v>401</v>
      </c>
      <c r="J352">
        <v>888</v>
      </c>
      <c r="K352">
        <v>42</v>
      </c>
      <c r="L352">
        <v>741</v>
      </c>
      <c r="M352">
        <v>37</v>
      </c>
      <c r="N352">
        <v>4639</v>
      </c>
      <c r="O352">
        <v>167</v>
      </c>
      <c r="P352">
        <v>22549</v>
      </c>
      <c r="Q352">
        <v>192</v>
      </c>
      <c r="R352">
        <v>24637</v>
      </c>
      <c r="S352">
        <v>340</v>
      </c>
      <c r="T352">
        <v>1055</v>
      </c>
      <c r="U352">
        <v>11</v>
      </c>
      <c r="V352">
        <v>8</v>
      </c>
      <c r="W352">
        <v>0</v>
      </c>
      <c r="X352">
        <v>644</v>
      </c>
      <c r="Y352">
        <v>44</v>
      </c>
      <c r="Z352">
        <v>260</v>
      </c>
      <c r="AA352">
        <v>0</v>
      </c>
      <c r="AB352">
        <v>1496</v>
      </c>
      <c r="AC352">
        <v>6</v>
      </c>
      <c r="AD352">
        <v>763</v>
      </c>
      <c r="AE352">
        <v>0</v>
      </c>
      <c r="AF352">
        <v>24393</v>
      </c>
      <c r="AG352">
        <v>340</v>
      </c>
      <c r="AH352">
        <v>26844</v>
      </c>
      <c r="AI352">
        <v>370</v>
      </c>
      <c r="AJ352">
        <v>1256</v>
      </c>
      <c r="AK352">
        <v>31</v>
      </c>
      <c r="AL352">
        <v>866</v>
      </c>
      <c r="AM352">
        <v>0</v>
      </c>
      <c r="AN352">
        <v>390</v>
      </c>
      <c r="AO352">
        <v>31</v>
      </c>
      <c r="AP352">
        <v>14260</v>
      </c>
      <c r="AQ352">
        <v>280</v>
      </c>
      <c r="AR352">
        <v>13840</v>
      </c>
      <c r="AS352">
        <v>121</v>
      </c>
      <c r="AT352">
        <v>2594</v>
      </c>
      <c r="AU352">
        <v>12</v>
      </c>
      <c r="AV352">
        <v>25506</v>
      </c>
      <c r="AW352">
        <v>389</v>
      </c>
      <c r="AX352">
        <v>637</v>
      </c>
      <c r="AY352">
        <v>37</v>
      </c>
      <c r="AZ352">
        <v>2932</v>
      </c>
      <c r="BA352">
        <v>53</v>
      </c>
      <c r="BB352">
        <v>3739</v>
      </c>
      <c r="BC352">
        <v>78</v>
      </c>
      <c r="BD352">
        <v>11119</v>
      </c>
      <c r="BE352">
        <v>104</v>
      </c>
      <c r="BF352">
        <v>2197</v>
      </c>
      <c r="BG352">
        <v>104</v>
      </c>
      <c r="BH352">
        <v>12738</v>
      </c>
      <c r="BI352">
        <v>208</v>
      </c>
      <c r="BJ352">
        <v>12469</v>
      </c>
      <c r="BK352">
        <v>197</v>
      </c>
      <c r="BL352">
        <v>269</v>
      </c>
      <c r="BM352">
        <v>11</v>
      </c>
      <c r="BN352">
        <v>10239</v>
      </c>
      <c r="BO352">
        <v>143</v>
      </c>
      <c r="BP352">
        <v>2885</v>
      </c>
      <c r="BQ352">
        <v>54</v>
      </c>
      <c r="BR352">
        <v>1811</v>
      </c>
      <c r="BS352">
        <v>115</v>
      </c>
      <c r="BT352">
        <v>8236</v>
      </c>
      <c r="BU352">
        <v>75</v>
      </c>
      <c r="BV352">
        <v>14935</v>
      </c>
      <c r="BW352">
        <v>312</v>
      </c>
      <c r="BX352">
        <v>4929</v>
      </c>
      <c r="BY352">
        <v>14</v>
      </c>
      <c r="BZ352">
        <v>2424</v>
      </c>
      <c r="CA352">
        <v>38</v>
      </c>
      <c r="CB352">
        <v>5812</v>
      </c>
      <c r="CC352">
        <v>37</v>
      </c>
      <c r="CD352">
        <v>1437</v>
      </c>
      <c r="CE352">
        <v>54</v>
      </c>
      <c r="CF352">
        <v>2203</v>
      </c>
      <c r="CG352">
        <v>30</v>
      </c>
      <c r="CH352">
        <v>3668</v>
      </c>
      <c r="CI352">
        <v>108</v>
      </c>
      <c r="CJ352">
        <v>3549</v>
      </c>
      <c r="CK352">
        <v>12</v>
      </c>
      <c r="CL352">
        <v>4078</v>
      </c>
      <c r="CM352">
        <v>108</v>
      </c>
      <c r="CN352">
        <v>4929</v>
      </c>
      <c r="CO352">
        <v>14</v>
      </c>
      <c r="CP352">
        <v>401</v>
      </c>
      <c r="CQ352">
        <v>27699</v>
      </c>
      <c r="CR352">
        <v>24838</v>
      </c>
      <c r="CS352">
        <v>6521</v>
      </c>
      <c r="CT352">
        <v>24918</v>
      </c>
      <c r="CU352">
        <v>1552</v>
      </c>
      <c r="CV352">
        <v>409</v>
      </c>
      <c r="CW352">
        <v>779</v>
      </c>
      <c r="CX352">
        <v>165</v>
      </c>
      <c r="CY352">
        <v>339</v>
      </c>
      <c r="CZ352">
        <v>69</v>
      </c>
      <c r="DA352">
        <v>356</v>
      </c>
      <c r="DB352">
        <v>175</v>
      </c>
      <c r="DC352">
        <v>78</v>
      </c>
      <c r="DD352">
        <v>0</v>
      </c>
      <c r="DE352">
        <v>22</v>
      </c>
      <c r="DF352">
        <v>962</v>
      </c>
      <c r="DG352">
        <v>680</v>
      </c>
      <c r="DH352">
        <v>361</v>
      </c>
      <c r="DI352">
        <v>1032</v>
      </c>
      <c r="DJ352">
        <v>279</v>
      </c>
      <c r="DK352">
        <v>294</v>
      </c>
      <c r="DL352">
        <v>1387</v>
      </c>
      <c r="DM352">
        <v>2948</v>
      </c>
      <c r="DN352">
        <v>3290</v>
      </c>
      <c r="DO352">
        <v>777</v>
      </c>
      <c r="DP352">
        <v>447</v>
      </c>
      <c r="DQ352">
        <v>1708</v>
      </c>
      <c r="DR352">
        <v>340</v>
      </c>
      <c r="DS352">
        <v>33</v>
      </c>
      <c r="DT352">
        <v>238</v>
      </c>
      <c r="DU352">
        <v>9878</v>
      </c>
      <c r="DV352">
        <v>6539</v>
      </c>
      <c r="DW352">
        <v>3529</v>
      </c>
      <c r="DX352">
        <v>337</v>
      </c>
      <c r="DY352">
        <v>131</v>
      </c>
      <c r="DZ352">
        <v>982</v>
      </c>
      <c r="EA352">
        <v>70</v>
      </c>
      <c r="EB352">
        <v>515</v>
      </c>
      <c r="EC352">
        <v>2020</v>
      </c>
      <c r="ED352">
        <v>141</v>
      </c>
      <c r="EE352">
        <v>1281</v>
      </c>
      <c r="EF352">
        <v>4029</v>
      </c>
      <c r="EI352">
        <v>26080</v>
      </c>
      <c r="EJ352">
        <v>2266</v>
      </c>
      <c r="EK352">
        <v>111</v>
      </c>
      <c r="EL352">
        <v>183</v>
      </c>
      <c r="EM352">
        <v>187</v>
      </c>
      <c r="EN352">
        <v>117</v>
      </c>
      <c r="EO352">
        <v>21</v>
      </c>
      <c r="EP352">
        <v>385</v>
      </c>
      <c r="EQ352">
        <v>9386</v>
      </c>
      <c r="ER352">
        <v>9878</v>
      </c>
      <c r="ES352">
        <v>248</v>
      </c>
      <c r="ET352">
        <v>1837</v>
      </c>
      <c r="EU352">
        <v>4864</v>
      </c>
      <c r="EV352">
        <v>1832</v>
      </c>
      <c r="EW352">
        <v>7793</v>
      </c>
      <c r="EX352">
        <v>9878</v>
      </c>
    </row>
    <row r="353" spans="1:154" x14ac:dyDescent="0.2">
      <c r="A353">
        <v>21155</v>
      </c>
      <c r="B353" t="s">
        <v>589</v>
      </c>
      <c r="C353" t="s">
        <v>663</v>
      </c>
      <c r="D353" t="s">
        <v>340</v>
      </c>
      <c r="H353">
        <v>3313</v>
      </c>
      <c r="I353">
        <v>152</v>
      </c>
      <c r="J353">
        <v>285</v>
      </c>
      <c r="K353">
        <v>21</v>
      </c>
      <c r="L353">
        <v>171</v>
      </c>
      <c r="M353">
        <v>21</v>
      </c>
      <c r="N353">
        <v>1205</v>
      </c>
      <c r="O353">
        <v>103</v>
      </c>
      <c r="P353">
        <v>1813</v>
      </c>
      <c r="Q353">
        <v>18</v>
      </c>
      <c r="R353">
        <v>3109</v>
      </c>
      <c r="S353">
        <v>126</v>
      </c>
      <c r="T353">
        <v>46</v>
      </c>
      <c r="U353">
        <v>0</v>
      </c>
      <c r="V353">
        <v>4</v>
      </c>
      <c r="W353">
        <v>0</v>
      </c>
      <c r="X353">
        <v>14</v>
      </c>
      <c r="Y353">
        <v>0</v>
      </c>
      <c r="Z353">
        <v>18</v>
      </c>
      <c r="AA353">
        <v>18</v>
      </c>
      <c r="AB353">
        <v>122</v>
      </c>
      <c r="AC353">
        <v>8</v>
      </c>
      <c r="AD353">
        <v>84</v>
      </c>
      <c r="AE353">
        <v>18</v>
      </c>
      <c r="AF353">
        <v>3105</v>
      </c>
      <c r="AG353">
        <v>126</v>
      </c>
      <c r="AH353">
        <v>3103</v>
      </c>
      <c r="AI353">
        <v>113</v>
      </c>
      <c r="AJ353">
        <v>210</v>
      </c>
      <c r="AK353">
        <v>39</v>
      </c>
      <c r="AL353">
        <v>112</v>
      </c>
      <c r="AM353">
        <v>0</v>
      </c>
      <c r="AN353">
        <v>98</v>
      </c>
      <c r="AO353">
        <v>39</v>
      </c>
      <c r="AP353">
        <v>1730</v>
      </c>
      <c r="AQ353">
        <v>24</v>
      </c>
      <c r="AR353">
        <v>1583</v>
      </c>
      <c r="AS353">
        <v>128</v>
      </c>
      <c r="AT353">
        <v>558</v>
      </c>
      <c r="AU353">
        <v>18</v>
      </c>
      <c r="AV353">
        <v>2755</v>
      </c>
      <c r="AW353">
        <v>134</v>
      </c>
      <c r="AX353">
        <v>90</v>
      </c>
      <c r="AY353">
        <v>0</v>
      </c>
      <c r="AZ353">
        <v>698</v>
      </c>
      <c r="BA353">
        <v>52</v>
      </c>
      <c r="BB353">
        <v>396</v>
      </c>
      <c r="BC353">
        <v>27</v>
      </c>
      <c r="BD353">
        <v>871</v>
      </c>
      <c r="BE353">
        <v>0</v>
      </c>
      <c r="BF353">
        <v>235</v>
      </c>
      <c r="BG353">
        <v>26</v>
      </c>
      <c r="BH353">
        <v>1470</v>
      </c>
      <c r="BI353">
        <v>49</v>
      </c>
      <c r="BJ353">
        <v>1427</v>
      </c>
      <c r="BK353">
        <v>49</v>
      </c>
      <c r="BL353">
        <v>43</v>
      </c>
      <c r="BM353">
        <v>0</v>
      </c>
      <c r="BN353">
        <v>1093</v>
      </c>
      <c r="BO353">
        <v>8</v>
      </c>
      <c r="BP353">
        <v>403</v>
      </c>
      <c r="BQ353">
        <v>47</v>
      </c>
      <c r="BR353">
        <v>209</v>
      </c>
      <c r="BS353">
        <v>20</v>
      </c>
      <c r="BT353">
        <v>934</v>
      </c>
      <c r="BU353">
        <v>59</v>
      </c>
      <c r="BV353">
        <v>1705</v>
      </c>
      <c r="BW353">
        <v>75</v>
      </c>
      <c r="BX353">
        <v>674</v>
      </c>
      <c r="BY353">
        <v>18</v>
      </c>
      <c r="BZ353">
        <v>299</v>
      </c>
      <c r="CA353">
        <v>24</v>
      </c>
      <c r="CB353">
        <v>635</v>
      </c>
      <c r="CC353">
        <v>35</v>
      </c>
      <c r="CD353">
        <v>324</v>
      </c>
      <c r="CE353">
        <v>14</v>
      </c>
      <c r="CF353">
        <v>420</v>
      </c>
      <c r="CG353">
        <v>20</v>
      </c>
      <c r="CH353">
        <v>286</v>
      </c>
      <c r="CI353">
        <v>34</v>
      </c>
      <c r="CJ353">
        <v>430</v>
      </c>
      <c r="CK353">
        <v>0</v>
      </c>
      <c r="CL353">
        <v>245</v>
      </c>
      <c r="CM353">
        <v>7</v>
      </c>
      <c r="CN353">
        <v>674</v>
      </c>
      <c r="CO353">
        <v>18</v>
      </c>
      <c r="CP353">
        <v>152</v>
      </c>
      <c r="CQ353">
        <v>3161</v>
      </c>
      <c r="CR353">
        <v>2546</v>
      </c>
      <c r="CS353">
        <v>1192</v>
      </c>
      <c r="CT353">
        <v>2889</v>
      </c>
      <c r="CU353">
        <v>203</v>
      </c>
      <c r="CV353">
        <v>107</v>
      </c>
      <c r="CW353">
        <v>61</v>
      </c>
      <c r="CX353">
        <v>59</v>
      </c>
      <c r="CY353">
        <v>64</v>
      </c>
      <c r="CZ353">
        <v>35</v>
      </c>
      <c r="DA353">
        <v>29</v>
      </c>
      <c r="DB353">
        <v>0</v>
      </c>
      <c r="DC353">
        <v>49</v>
      </c>
      <c r="DD353">
        <v>13</v>
      </c>
      <c r="DE353">
        <v>0</v>
      </c>
      <c r="DF353">
        <v>129</v>
      </c>
      <c r="DG353">
        <v>117</v>
      </c>
      <c r="DH353">
        <v>13</v>
      </c>
      <c r="DI353">
        <v>198</v>
      </c>
      <c r="DJ353">
        <v>36</v>
      </c>
      <c r="DK353">
        <v>19</v>
      </c>
      <c r="DL353">
        <v>151</v>
      </c>
      <c r="DM353">
        <v>220</v>
      </c>
      <c r="DN353">
        <v>452</v>
      </c>
      <c r="DO353">
        <v>103</v>
      </c>
      <c r="DP353">
        <v>100</v>
      </c>
      <c r="DQ353">
        <v>97</v>
      </c>
      <c r="DR353">
        <v>31</v>
      </c>
      <c r="DS353">
        <v>12</v>
      </c>
      <c r="DT353">
        <v>74</v>
      </c>
      <c r="DU353">
        <v>1032</v>
      </c>
      <c r="DV353">
        <v>627</v>
      </c>
      <c r="DW353">
        <v>285</v>
      </c>
      <c r="DX353">
        <v>51</v>
      </c>
      <c r="DY353">
        <v>24</v>
      </c>
      <c r="DZ353">
        <v>185</v>
      </c>
      <c r="EA353">
        <v>23</v>
      </c>
      <c r="EB353">
        <v>114</v>
      </c>
      <c r="EC353">
        <v>169</v>
      </c>
      <c r="ED353">
        <v>48</v>
      </c>
      <c r="EE353">
        <v>91</v>
      </c>
      <c r="EF353">
        <v>409</v>
      </c>
      <c r="EI353">
        <v>2782</v>
      </c>
      <c r="EJ353">
        <v>531</v>
      </c>
      <c r="EK353">
        <v>63</v>
      </c>
      <c r="EL353">
        <v>28</v>
      </c>
      <c r="EM353">
        <v>0</v>
      </c>
      <c r="EN353">
        <v>24</v>
      </c>
      <c r="EO353">
        <v>12</v>
      </c>
      <c r="EP353">
        <v>35</v>
      </c>
      <c r="EQ353">
        <v>885</v>
      </c>
      <c r="ER353">
        <v>1032</v>
      </c>
      <c r="ES353">
        <v>30</v>
      </c>
      <c r="ET353">
        <v>221</v>
      </c>
      <c r="EU353">
        <v>303</v>
      </c>
      <c r="EV353">
        <v>212</v>
      </c>
      <c r="EW353">
        <v>781</v>
      </c>
      <c r="EX353">
        <v>1032</v>
      </c>
    </row>
    <row r="354" spans="1:154" x14ac:dyDescent="0.2">
      <c r="A354">
        <v>21157</v>
      </c>
      <c r="B354" t="s">
        <v>589</v>
      </c>
      <c r="C354" t="s">
        <v>664</v>
      </c>
      <c r="D354" t="s">
        <v>343</v>
      </c>
      <c r="H354">
        <v>38424</v>
      </c>
      <c r="I354">
        <v>1532</v>
      </c>
      <c r="J354">
        <v>3771</v>
      </c>
      <c r="K354">
        <v>447</v>
      </c>
      <c r="L354">
        <v>2464</v>
      </c>
      <c r="M354">
        <v>389</v>
      </c>
      <c r="N354">
        <v>10749</v>
      </c>
      <c r="O354">
        <v>421</v>
      </c>
      <c r="P354">
        <v>22371</v>
      </c>
      <c r="Q354">
        <v>588</v>
      </c>
      <c r="R354">
        <v>32984</v>
      </c>
      <c r="S354">
        <v>1024</v>
      </c>
      <c r="T354">
        <v>1371</v>
      </c>
      <c r="U354">
        <v>28</v>
      </c>
      <c r="V354">
        <v>30</v>
      </c>
      <c r="W354">
        <v>0</v>
      </c>
      <c r="X354">
        <v>513</v>
      </c>
      <c r="Y354">
        <v>39</v>
      </c>
      <c r="Z354">
        <v>1323</v>
      </c>
      <c r="AA354">
        <v>255</v>
      </c>
      <c r="AB354">
        <v>2203</v>
      </c>
      <c r="AC354">
        <v>186</v>
      </c>
      <c r="AD354">
        <v>2505</v>
      </c>
      <c r="AE354">
        <v>466</v>
      </c>
      <c r="AF354">
        <v>32604</v>
      </c>
      <c r="AG354">
        <v>992</v>
      </c>
      <c r="AH354">
        <v>36123</v>
      </c>
      <c r="AI354">
        <v>919</v>
      </c>
      <c r="AJ354">
        <v>2301</v>
      </c>
      <c r="AK354">
        <v>613</v>
      </c>
      <c r="AL354">
        <v>1040</v>
      </c>
      <c r="AM354">
        <v>130</v>
      </c>
      <c r="AN354">
        <v>1261</v>
      </c>
      <c r="AO354">
        <v>483</v>
      </c>
      <c r="AP354">
        <v>18457</v>
      </c>
      <c r="AQ354">
        <v>762</v>
      </c>
      <c r="AR354">
        <v>19967</v>
      </c>
      <c r="AS354">
        <v>770</v>
      </c>
      <c r="AT354">
        <v>5944</v>
      </c>
      <c r="AU354">
        <v>109</v>
      </c>
      <c r="AV354">
        <v>32480</v>
      </c>
      <c r="AW354">
        <v>1423</v>
      </c>
      <c r="AX354">
        <v>1542</v>
      </c>
      <c r="AY354">
        <v>325</v>
      </c>
      <c r="AZ354">
        <v>7711</v>
      </c>
      <c r="BA354">
        <v>379</v>
      </c>
      <c r="BB354">
        <v>7124</v>
      </c>
      <c r="BC354">
        <v>143</v>
      </c>
      <c r="BD354">
        <v>10160</v>
      </c>
      <c r="BE354">
        <v>334</v>
      </c>
      <c r="BF354">
        <v>3926</v>
      </c>
      <c r="BG354">
        <v>384</v>
      </c>
      <c r="BH354">
        <v>19083</v>
      </c>
      <c r="BI354">
        <v>887</v>
      </c>
      <c r="BJ354">
        <v>18389</v>
      </c>
      <c r="BK354">
        <v>829</v>
      </c>
      <c r="BL354">
        <v>694</v>
      </c>
      <c r="BM354">
        <v>58</v>
      </c>
      <c r="BN354">
        <v>13833</v>
      </c>
      <c r="BO354">
        <v>616</v>
      </c>
      <c r="BP354">
        <v>5905</v>
      </c>
      <c r="BQ354">
        <v>274</v>
      </c>
      <c r="BR354">
        <v>3271</v>
      </c>
      <c r="BS354">
        <v>381</v>
      </c>
      <c r="BT354">
        <v>8108</v>
      </c>
      <c r="BU354">
        <v>238</v>
      </c>
      <c r="BV354">
        <v>23009</v>
      </c>
      <c r="BW354">
        <v>1271</v>
      </c>
      <c r="BX354">
        <v>7307</v>
      </c>
      <c r="BY354">
        <v>23</v>
      </c>
      <c r="BZ354">
        <v>1906</v>
      </c>
      <c r="CA354">
        <v>130</v>
      </c>
      <c r="CB354">
        <v>6202</v>
      </c>
      <c r="CC354">
        <v>108</v>
      </c>
      <c r="CD354">
        <v>3779</v>
      </c>
      <c r="CE354">
        <v>113</v>
      </c>
      <c r="CF354">
        <v>3753</v>
      </c>
      <c r="CG354">
        <v>205</v>
      </c>
      <c r="CH354">
        <v>4882</v>
      </c>
      <c r="CI354">
        <v>304</v>
      </c>
      <c r="CJ354">
        <v>5345</v>
      </c>
      <c r="CK354">
        <v>429</v>
      </c>
      <c r="CL354">
        <v>5250</v>
      </c>
      <c r="CM354">
        <v>220</v>
      </c>
      <c r="CN354">
        <v>7307</v>
      </c>
      <c r="CO354">
        <v>23</v>
      </c>
      <c r="CP354">
        <v>1532</v>
      </c>
      <c r="CQ354">
        <v>36892</v>
      </c>
      <c r="CR354">
        <v>31692</v>
      </c>
      <c r="CS354">
        <v>11622</v>
      </c>
      <c r="CT354">
        <v>34697</v>
      </c>
      <c r="CU354">
        <v>2706</v>
      </c>
      <c r="CV354">
        <v>589</v>
      </c>
      <c r="CW354">
        <v>1760</v>
      </c>
      <c r="CX354">
        <v>480</v>
      </c>
      <c r="CY354">
        <v>775</v>
      </c>
      <c r="CZ354">
        <v>96</v>
      </c>
      <c r="DA354">
        <v>129</v>
      </c>
      <c r="DB354">
        <v>0</v>
      </c>
      <c r="DC354">
        <v>42</v>
      </c>
      <c r="DD354">
        <v>13</v>
      </c>
      <c r="DE354">
        <v>121</v>
      </c>
      <c r="DF354">
        <v>1773</v>
      </c>
      <c r="DG354">
        <v>888</v>
      </c>
      <c r="DH354">
        <v>459</v>
      </c>
      <c r="DI354">
        <v>2138</v>
      </c>
      <c r="DJ354">
        <v>899</v>
      </c>
      <c r="DK354">
        <v>470</v>
      </c>
      <c r="DL354">
        <v>1499</v>
      </c>
      <c r="DM354">
        <v>2609</v>
      </c>
      <c r="DN354">
        <v>5586</v>
      </c>
      <c r="DO354">
        <v>1218</v>
      </c>
      <c r="DP354">
        <v>1064</v>
      </c>
      <c r="DQ354">
        <v>1770</v>
      </c>
      <c r="DR354">
        <v>624</v>
      </c>
      <c r="DS354">
        <v>201</v>
      </c>
      <c r="DT354">
        <v>1118</v>
      </c>
      <c r="DU354">
        <v>14785</v>
      </c>
      <c r="DV354">
        <v>8431</v>
      </c>
      <c r="DW354">
        <v>3195</v>
      </c>
      <c r="DX354">
        <v>838</v>
      </c>
      <c r="DY354">
        <v>275</v>
      </c>
      <c r="DZ354">
        <v>1879</v>
      </c>
      <c r="EA354">
        <v>14</v>
      </c>
      <c r="EB354">
        <v>1523</v>
      </c>
      <c r="EC354">
        <v>3637</v>
      </c>
      <c r="ED354">
        <v>531</v>
      </c>
      <c r="EE354">
        <v>2222</v>
      </c>
      <c r="EF354">
        <v>4222</v>
      </c>
      <c r="EI354">
        <v>30329</v>
      </c>
      <c r="EJ354">
        <v>6359</v>
      </c>
      <c r="EK354">
        <v>525</v>
      </c>
      <c r="EL354">
        <v>333</v>
      </c>
      <c r="EM354">
        <v>300</v>
      </c>
      <c r="EN354">
        <v>327</v>
      </c>
      <c r="EO354">
        <v>276</v>
      </c>
      <c r="EP354">
        <v>1436</v>
      </c>
      <c r="EQ354">
        <v>13378</v>
      </c>
      <c r="ER354">
        <v>14785</v>
      </c>
      <c r="ES354">
        <v>922</v>
      </c>
      <c r="ET354">
        <v>3256</v>
      </c>
      <c r="EU354">
        <v>6079</v>
      </c>
      <c r="EV354">
        <v>3164</v>
      </c>
      <c r="EW354">
        <v>10607</v>
      </c>
      <c r="EX354">
        <v>14785</v>
      </c>
    </row>
    <row r="355" spans="1:154" x14ac:dyDescent="0.2">
      <c r="A355">
        <v>21158</v>
      </c>
      <c r="B355" t="s">
        <v>589</v>
      </c>
      <c r="C355" t="s">
        <v>664</v>
      </c>
      <c r="D355" t="s">
        <v>343</v>
      </c>
      <c r="H355">
        <v>21749</v>
      </c>
      <c r="I355">
        <v>414</v>
      </c>
      <c r="J355">
        <v>1586</v>
      </c>
      <c r="K355">
        <v>133</v>
      </c>
      <c r="L355">
        <v>1369</v>
      </c>
      <c r="M355">
        <v>133</v>
      </c>
      <c r="N355">
        <v>6452</v>
      </c>
      <c r="O355">
        <v>248</v>
      </c>
      <c r="P355">
        <v>13711</v>
      </c>
      <c r="Q355">
        <v>33</v>
      </c>
      <c r="R355">
        <v>18799</v>
      </c>
      <c r="S355">
        <v>380</v>
      </c>
      <c r="T355">
        <v>995</v>
      </c>
      <c r="U355">
        <v>0</v>
      </c>
      <c r="V355">
        <v>0</v>
      </c>
      <c r="W355">
        <v>0</v>
      </c>
      <c r="X355">
        <v>550</v>
      </c>
      <c r="Y355">
        <v>11</v>
      </c>
      <c r="Z355">
        <v>235</v>
      </c>
      <c r="AA355">
        <v>0</v>
      </c>
      <c r="AB355">
        <v>1170</v>
      </c>
      <c r="AC355">
        <v>23</v>
      </c>
      <c r="AD355">
        <v>980</v>
      </c>
      <c r="AE355">
        <v>11</v>
      </c>
      <c r="AF355">
        <v>18403</v>
      </c>
      <c r="AG355">
        <v>380</v>
      </c>
      <c r="AH355">
        <v>20759</v>
      </c>
      <c r="AI355">
        <v>403</v>
      </c>
      <c r="AJ355">
        <v>990</v>
      </c>
      <c r="AK355">
        <v>11</v>
      </c>
      <c r="AL355">
        <v>546</v>
      </c>
      <c r="AM355">
        <v>11</v>
      </c>
      <c r="AN355">
        <v>444</v>
      </c>
      <c r="AO355">
        <v>0</v>
      </c>
      <c r="AP355">
        <v>11232</v>
      </c>
      <c r="AQ355">
        <v>277</v>
      </c>
      <c r="AR355">
        <v>10517</v>
      </c>
      <c r="AS355">
        <v>137</v>
      </c>
      <c r="AT355">
        <v>3079</v>
      </c>
      <c r="AU355">
        <v>47</v>
      </c>
      <c r="AV355">
        <v>18670</v>
      </c>
      <c r="AW355">
        <v>367</v>
      </c>
      <c r="AX355">
        <v>914</v>
      </c>
      <c r="AY355">
        <v>63</v>
      </c>
      <c r="AZ355">
        <v>4627</v>
      </c>
      <c r="BA355">
        <v>123</v>
      </c>
      <c r="BB355">
        <v>4258</v>
      </c>
      <c r="BC355">
        <v>50</v>
      </c>
      <c r="BD355">
        <v>5542</v>
      </c>
      <c r="BE355">
        <v>44</v>
      </c>
      <c r="BF355">
        <v>2437</v>
      </c>
      <c r="BG355">
        <v>163</v>
      </c>
      <c r="BH355">
        <v>10438</v>
      </c>
      <c r="BI355">
        <v>211</v>
      </c>
      <c r="BJ355">
        <v>10070</v>
      </c>
      <c r="BK355">
        <v>149</v>
      </c>
      <c r="BL355">
        <v>368</v>
      </c>
      <c r="BM355">
        <v>62</v>
      </c>
      <c r="BN355">
        <v>8192</v>
      </c>
      <c r="BO355">
        <v>142</v>
      </c>
      <c r="BP355">
        <v>2798</v>
      </c>
      <c r="BQ355">
        <v>155</v>
      </c>
      <c r="BR355">
        <v>1885</v>
      </c>
      <c r="BS355">
        <v>77</v>
      </c>
      <c r="BT355">
        <v>4793</v>
      </c>
      <c r="BU355">
        <v>40</v>
      </c>
      <c r="BV355">
        <v>12875</v>
      </c>
      <c r="BW355">
        <v>374</v>
      </c>
      <c r="BX355">
        <v>4081</v>
      </c>
      <c r="BY355">
        <v>0</v>
      </c>
      <c r="BZ355">
        <v>1479</v>
      </c>
      <c r="CA355">
        <v>14</v>
      </c>
      <c r="CB355">
        <v>3314</v>
      </c>
      <c r="CC355">
        <v>26</v>
      </c>
      <c r="CD355">
        <v>1615</v>
      </c>
      <c r="CE355">
        <v>94</v>
      </c>
      <c r="CF355">
        <v>2507</v>
      </c>
      <c r="CG355">
        <v>118</v>
      </c>
      <c r="CH355">
        <v>2476</v>
      </c>
      <c r="CI355">
        <v>79</v>
      </c>
      <c r="CJ355">
        <v>3122</v>
      </c>
      <c r="CK355">
        <v>32</v>
      </c>
      <c r="CL355">
        <v>3155</v>
      </c>
      <c r="CM355">
        <v>51</v>
      </c>
      <c r="CN355">
        <v>4081</v>
      </c>
      <c r="CO355">
        <v>0</v>
      </c>
      <c r="CP355">
        <v>414</v>
      </c>
      <c r="CQ355">
        <v>21335</v>
      </c>
      <c r="CR355">
        <v>17874</v>
      </c>
      <c r="CS355">
        <v>6804</v>
      </c>
      <c r="CT355">
        <v>19640</v>
      </c>
      <c r="CU355">
        <v>1295</v>
      </c>
      <c r="CV355">
        <v>317</v>
      </c>
      <c r="CW355">
        <v>483</v>
      </c>
      <c r="CX355">
        <v>215</v>
      </c>
      <c r="CY355">
        <v>683</v>
      </c>
      <c r="CZ355">
        <v>92</v>
      </c>
      <c r="DA355">
        <v>105</v>
      </c>
      <c r="DB355">
        <v>10</v>
      </c>
      <c r="DC355">
        <v>24</v>
      </c>
      <c r="DD355">
        <v>0</v>
      </c>
      <c r="DE355">
        <v>121</v>
      </c>
      <c r="DF355">
        <v>1409</v>
      </c>
      <c r="DG355">
        <v>779</v>
      </c>
      <c r="DH355">
        <v>172</v>
      </c>
      <c r="DI355">
        <v>810</v>
      </c>
      <c r="DJ355">
        <v>289</v>
      </c>
      <c r="DK355">
        <v>256</v>
      </c>
      <c r="DL355">
        <v>850</v>
      </c>
      <c r="DM355">
        <v>1260</v>
      </c>
      <c r="DN355">
        <v>2742</v>
      </c>
      <c r="DO355">
        <v>981</v>
      </c>
      <c r="DP355">
        <v>795</v>
      </c>
      <c r="DQ355">
        <v>816</v>
      </c>
      <c r="DR355">
        <v>111</v>
      </c>
      <c r="DS355">
        <v>47</v>
      </c>
      <c r="DT355">
        <v>370</v>
      </c>
      <c r="DU355">
        <v>8451</v>
      </c>
      <c r="DV355">
        <v>4906</v>
      </c>
      <c r="DW355">
        <v>1909</v>
      </c>
      <c r="DX355">
        <v>782</v>
      </c>
      <c r="DY355">
        <v>266</v>
      </c>
      <c r="DZ355">
        <v>1348</v>
      </c>
      <c r="EA355">
        <v>93</v>
      </c>
      <c r="EB355">
        <v>966</v>
      </c>
      <c r="EC355">
        <v>1415</v>
      </c>
      <c r="ED355">
        <v>210</v>
      </c>
      <c r="EE355">
        <v>849</v>
      </c>
      <c r="EF355">
        <v>2715</v>
      </c>
      <c r="EI355">
        <v>18316</v>
      </c>
      <c r="EJ355">
        <v>3601</v>
      </c>
      <c r="EK355">
        <v>232</v>
      </c>
      <c r="EL355">
        <v>109</v>
      </c>
      <c r="EM355">
        <v>412</v>
      </c>
      <c r="EN355">
        <v>179</v>
      </c>
      <c r="EO355">
        <v>101</v>
      </c>
      <c r="EP355">
        <v>653</v>
      </c>
      <c r="EQ355">
        <v>7767</v>
      </c>
      <c r="ER355">
        <v>8451</v>
      </c>
      <c r="ES355">
        <v>327</v>
      </c>
      <c r="ET355">
        <v>2050</v>
      </c>
      <c r="EU355">
        <v>3108</v>
      </c>
      <c r="EV355">
        <v>1913</v>
      </c>
      <c r="EW355">
        <v>6074</v>
      </c>
      <c r="EX355">
        <v>8451</v>
      </c>
    </row>
    <row r="356" spans="1:154" x14ac:dyDescent="0.2">
      <c r="A356">
        <v>21201</v>
      </c>
      <c r="B356" t="s">
        <v>589</v>
      </c>
      <c r="C356" t="s">
        <v>340</v>
      </c>
      <c r="D356" t="s">
        <v>665</v>
      </c>
      <c r="H356">
        <v>18285</v>
      </c>
      <c r="I356">
        <v>865</v>
      </c>
      <c r="J356">
        <v>6769</v>
      </c>
      <c r="K356">
        <v>195</v>
      </c>
      <c r="L356">
        <v>5087</v>
      </c>
      <c r="M356">
        <v>195</v>
      </c>
      <c r="N356">
        <v>5334</v>
      </c>
      <c r="O356">
        <v>541</v>
      </c>
      <c r="P356">
        <v>5529</v>
      </c>
      <c r="Q356">
        <v>87</v>
      </c>
      <c r="R356">
        <v>4383</v>
      </c>
      <c r="S356">
        <v>5</v>
      </c>
      <c r="T356">
        <v>11012</v>
      </c>
      <c r="U356">
        <v>825</v>
      </c>
      <c r="V356">
        <v>25</v>
      </c>
      <c r="W356">
        <v>0</v>
      </c>
      <c r="X356">
        <v>1039</v>
      </c>
      <c r="Y356">
        <v>0</v>
      </c>
      <c r="Z356">
        <v>487</v>
      </c>
      <c r="AA356">
        <v>34</v>
      </c>
      <c r="AB356">
        <v>1316</v>
      </c>
      <c r="AC356">
        <v>1</v>
      </c>
      <c r="AD356">
        <v>1072</v>
      </c>
      <c r="AE356">
        <v>1</v>
      </c>
      <c r="AF356">
        <v>4101</v>
      </c>
      <c r="AG356">
        <v>5</v>
      </c>
      <c r="AH356">
        <v>15957</v>
      </c>
      <c r="AI356">
        <v>664</v>
      </c>
      <c r="AJ356">
        <v>2328</v>
      </c>
      <c r="AK356">
        <v>201</v>
      </c>
      <c r="AL356">
        <v>736</v>
      </c>
      <c r="AM356">
        <v>59</v>
      </c>
      <c r="AN356">
        <v>1592</v>
      </c>
      <c r="AO356">
        <v>142</v>
      </c>
      <c r="AP356">
        <v>8600</v>
      </c>
      <c r="AQ356">
        <v>359</v>
      </c>
      <c r="AR356">
        <v>9685</v>
      </c>
      <c r="AS356">
        <v>506</v>
      </c>
      <c r="AT356">
        <v>3528</v>
      </c>
      <c r="AU356">
        <v>76</v>
      </c>
      <c r="AV356">
        <v>14757</v>
      </c>
      <c r="AW356">
        <v>789</v>
      </c>
      <c r="AX356">
        <v>1123</v>
      </c>
      <c r="AY356">
        <v>16</v>
      </c>
      <c r="AZ356">
        <v>2875</v>
      </c>
      <c r="BA356">
        <v>208</v>
      </c>
      <c r="BB356">
        <v>3180</v>
      </c>
      <c r="BC356">
        <v>178</v>
      </c>
      <c r="BD356">
        <v>6009</v>
      </c>
      <c r="BE356">
        <v>233</v>
      </c>
      <c r="BF356">
        <v>2889</v>
      </c>
      <c r="BG356">
        <v>142</v>
      </c>
      <c r="BH356">
        <v>10593</v>
      </c>
      <c r="BI356">
        <v>720</v>
      </c>
      <c r="BJ356">
        <v>10088</v>
      </c>
      <c r="BK356">
        <v>709</v>
      </c>
      <c r="BL356">
        <v>505</v>
      </c>
      <c r="BM356">
        <v>11</v>
      </c>
      <c r="BN356">
        <v>7291</v>
      </c>
      <c r="BO356">
        <v>384</v>
      </c>
      <c r="BP356">
        <v>3576</v>
      </c>
      <c r="BQ356">
        <v>330</v>
      </c>
      <c r="BR356">
        <v>2615</v>
      </c>
      <c r="BS356">
        <v>148</v>
      </c>
      <c r="BT356">
        <v>2657</v>
      </c>
      <c r="BU356">
        <v>0</v>
      </c>
      <c r="BV356">
        <v>13482</v>
      </c>
      <c r="BW356">
        <v>862</v>
      </c>
      <c r="BX356">
        <v>2146</v>
      </c>
      <c r="BY356">
        <v>3</v>
      </c>
      <c r="BZ356">
        <v>700</v>
      </c>
      <c r="CA356">
        <v>0</v>
      </c>
      <c r="CB356">
        <v>1957</v>
      </c>
      <c r="CC356">
        <v>0</v>
      </c>
      <c r="CD356">
        <v>2441</v>
      </c>
      <c r="CE356">
        <v>230</v>
      </c>
      <c r="CF356">
        <v>4561</v>
      </c>
      <c r="CG356">
        <v>371</v>
      </c>
      <c r="CH356">
        <v>2568</v>
      </c>
      <c r="CI356">
        <v>136</v>
      </c>
      <c r="CJ356">
        <v>1542</v>
      </c>
      <c r="CK356">
        <v>12</v>
      </c>
      <c r="CL356">
        <v>2370</v>
      </c>
      <c r="CM356">
        <v>113</v>
      </c>
      <c r="CN356">
        <v>2146</v>
      </c>
      <c r="CO356">
        <v>3</v>
      </c>
      <c r="CP356">
        <v>865</v>
      </c>
      <c r="CQ356">
        <v>17420</v>
      </c>
      <c r="CR356">
        <v>10324</v>
      </c>
      <c r="CS356">
        <v>8614</v>
      </c>
      <c r="CT356">
        <v>14682</v>
      </c>
      <c r="CU356">
        <v>2932</v>
      </c>
      <c r="CV356">
        <v>503</v>
      </c>
      <c r="CW356">
        <v>974</v>
      </c>
      <c r="CX356">
        <v>72</v>
      </c>
      <c r="CY356">
        <v>544</v>
      </c>
      <c r="CZ356">
        <v>24</v>
      </c>
      <c r="DA356">
        <v>919</v>
      </c>
      <c r="DB356">
        <v>268</v>
      </c>
      <c r="DC356">
        <v>495</v>
      </c>
      <c r="DD356">
        <v>139</v>
      </c>
      <c r="DE356">
        <v>0</v>
      </c>
      <c r="DF356">
        <v>554</v>
      </c>
      <c r="DG356">
        <v>299</v>
      </c>
      <c r="DH356">
        <v>8</v>
      </c>
      <c r="DI356">
        <v>857</v>
      </c>
      <c r="DJ356">
        <v>754</v>
      </c>
      <c r="DK356">
        <v>667</v>
      </c>
      <c r="DL356">
        <v>773</v>
      </c>
      <c r="DM356">
        <v>1553</v>
      </c>
      <c r="DN356">
        <v>3522</v>
      </c>
      <c r="DO356">
        <v>593</v>
      </c>
      <c r="DP356">
        <v>539</v>
      </c>
      <c r="DQ356">
        <v>576</v>
      </c>
      <c r="DR356">
        <v>744</v>
      </c>
      <c r="DS356">
        <v>654</v>
      </c>
      <c r="DT356">
        <v>3212</v>
      </c>
      <c r="DU356">
        <v>11345</v>
      </c>
      <c r="DV356">
        <v>928</v>
      </c>
      <c r="DW356">
        <v>162</v>
      </c>
      <c r="DX356">
        <v>768</v>
      </c>
      <c r="DY356">
        <v>88</v>
      </c>
      <c r="DZ356">
        <v>4003</v>
      </c>
      <c r="EA356">
        <v>117</v>
      </c>
      <c r="EB356">
        <v>3385</v>
      </c>
      <c r="EC356">
        <v>5646</v>
      </c>
      <c r="ED356">
        <v>796</v>
      </c>
      <c r="EE356">
        <v>4144</v>
      </c>
      <c r="EF356">
        <v>1238</v>
      </c>
      <c r="EI356">
        <v>2124</v>
      </c>
      <c r="EJ356">
        <v>15422</v>
      </c>
      <c r="EK356">
        <v>1228</v>
      </c>
      <c r="EL356">
        <v>1133</v>
      </c>
      <c r="EM356">
        <v>817</v>
      </c>
      <c r="EN356">
        <v>1630</v>
      </c>
      <c r="EO356">
        <v>1005</v>
      </c>
      <c r="EP356">
        <v>3935</v>
      </c>
      <c r="EQ356">
        <v>9372</v>
      </c>
      <c r="ER356">
        <v>11345</v>
      </c>
      <c r="ES356">
        <v>5426</v>
      </c>
      <c r="ET356">
        <v>4947</v>
      </c>
      <c r="EU356">
        <v>899</v>
      </c>
      <c r="EV356">
        <v>57</v>
      </c>
      <c r="EW356">
        <v>972</v>
      </c>
      <c r="EX356">
        <v>11345</v>
      </c>
    </row>
    <row r="357" spans="1:154" x14ac:dyDescent="0.2">
      <c r="A357">
        <v>21202</v>
      </c>
      <c r="B357" t="s">
        <v>589</v>
      </c>
      <c r="C357" t="s">
        <v>340</v>
      </c>
      <c r="D357" t="s">
        <v>665</v>
      </c>
      <c r="H357">
        <v>17467</v>
      </c>
      <c r="I357">
        <v>738</v>
      </c>
      <c r="J357">
        <v>5142</v>
      </c>
      <c r="K357">
        <v>380</v>
      </c>
      <c r="L357">
        <v>4246</v>
      </c>
      <c r="M357">
        <v>380</v>
      </c>
      <c r="N357">
        <v>5933</v>
      </c>
      <c r="O357">
        <v>283</v>
      </c>
      <c r="P357">
        <v>6311</v>
      </c>
      <c r="Q357">
        <v>75</v>
      </c>
      <c r="R357">
        <v>6410</v>
      </c>
      <c r="S357">
        <v>307</v>
      </c>
      <c r="T357">
        <v>7914</v>
      </c>
      <c r="U357">
        <v>338</v>
      </c>
      <c r="V357">
        <v>8</v>
      </c>
      <c r="W357">
        <v>0</v>
      </c>
      <c r="X357">
        <v>1076</v>
      </c>
      <c r="Y357">
        <v>42</v>
      </c>
      <c r="Z357">
        <v>554</v>
      </c>
      <c r="AA357">
        <v>0</v>
      </c>
      <c r="AB357">
        <v>1478</v>
      </c>
      <c r="AC357">
        <v>51</v>
      </c>
      <c r="AD357">
        <v>1192</v>
      </c>
      <c r="AE357">
        <v>49</v>
      </c>
      <c r="AF357">
        <v>6106</v>
      </c>
      <c r="AG357">
        <v>292</v>
      </c>
      <c r="AH357">
        <v>15089</v>
      </c>
      <c r="AI357">
        <v>523</v>
      </c>
      <c r="AJ357">
        <v>2378</v>
      </c>
      <c r="AK357">
        <v>215</v>
      </c>
      <c r="AL357">
        <v>1221</v>
      </c>
      <c r="AM357">
        <v>0</v>
      </c>
      <c r="AN357">
        <v>1157</v>
      </c>
      <c r="AO357">
        <v>215</v>
      </c>
      <c r="AP357">
        <v>8497</v>
      </c>
      <c r="AQ357">
        <v>519</v>
      </c>
      <c r="AR357">
        <v>8970</v>
      </c>
      <c r="AS357">
        <v>219</v>
      </c>
      <c r="AT357">
        <v>2893</v>
      </c>
      <c r="AU357">
        <v>134</v>
      </c>
      <c r="AV357">
        <v>14574</v>
      </c>
      <c r="AW357">
        <v>604</v>
      </c>
      <c r="AX357">
        <v>1372</v>
      </c>
      <c r="AY357">
        <v>168</v>
      </c>
      <c r="AZ357">
        <v>2043</v>
      </c>
      <c r="BA357">
        <v>174</v>
      </c>
      <c r="BB357">
        <v>3014</v>
      </c>
      <c r="BC357">
        <v>74</v>
      </c>
      <c r="BD357">
        <v>7021</v>
      </c>
      <c r="BE357">
        <v>187</v>
      </c>
      <c r="BF357">
        <v>2754</v>
      </c>
      <c r="BG357">
        <v>243</v>
      </c>
      <c r="BH357">
        <v>10454</v>
      </c>
      <c r="BI357">
        <v>423</v>
      </c>
      <c r="BJ357">
        <v>9859</v>
      </c>
      <c r="BK357">
        <v>307</v>
      </c>
      <c r="BL357">
        <v>595</v>
      </c>
      <c r="BM357">
        <v>116</v>
      </c>
      <c r="BN357">
        <v>7561</v>
      </c>
      <c r="BO357">
        <v>194</v>
      </c>
      <c r="BP357">
        <v>3176</v>
      </c>
      <c r="BQ357">
        <v>200</v>
      </c>
      <c r="BR357">
        <v>2471</v>
      </c>
      <c r="BS357">
        <v>272</v>
      </c>
      <c r="BT357">
        <v>2276</v>
      </c>
      <c r="BU357">
        <v>70</v>
      </c>
      <c r="BV357">
        <v>13208</v>
      </c>
      <c r="BW357">
        <v>666</v>
      </c>
      <c r="BX357">
        <v>1983</v>
      </c>
      <c r="BY357">
        <v>2</v>
      </c>
      <c r="BZ357">
        <v>1096</v>
      </c>
      <c r="CA357">
        <v>0</v>
      </c>
      <c r="CB357">
        <v>1180</v>
      </c>
      <c r="CC357">
        <v>70</v>
      </c>
      <c r="CD357">
        <v>1741</v>
      </c>
      <c r="CE357">
        <v>65</v>
      </c>
      <c r="CF357">
        <v>4820</v>
      </c>
      <c r="CG357">
        <v>283</v>
      </c>
      <c r="CH357">
        <v>2902</v>
      </c>
      <c r="CI357">
        <v>47</v>
      </c>
      <c r="CJ357">
        <v>1720</v>
      </c>
      <c r="CK357">
        <v>61</v>
      </c>
      <c r="CL357">
        <v>2025</v>
      </c>
      <c r="CM357">
        <v>210</v>
      </c>
      <c r="CN357">
        <v>1983</v>
      </c>
      <c r="CO357">
        <v>2</v>
      </c>
      <c r="CP357">
        <v>738</v>
      </c>
      <c r="CQ357">
        <v>16729</v>
      </c>
      <c r="CR357">
        <v>11432</v>
      </c>
      <c r="CS357">
        <v>6739</v>
      </c>
      <c r="CT357">
        <v>16848</v>
      </c>
      <c r="CU357">
        <v>2800</v>
      </c>
      <c r="CV357">
        <v>933</v>
      </c>
      <c r="CW357">
        <v>859</v>
      </c>
      <c r="CX357">
        <v>372</v>
      </c>
      <c r="CY357">
        <v>931</v>
      </c>
      <c r="CZ357">
        <v>300</v>
      </c>
      <c r="DA357">
        <v>617</v>
      </c>
      <c r="DB357">
        <v>213</v>
      </c>
      <c r="DC357">
        <v>393</v>
      </c>
      <c r="DD357">
        <v>48</v>
      </c>
      <c r="DE357">
        <v>14</v>
      </c>
      <c r="DF357">
        <v>236</v>
      </c>
      <c r="DG357">
        <v>304</v>
      </c>
      <c r="DH357">
        <v>70</v>
      </c>
      <c r="DI357">
        <v>312</v>
      </c>
      <c r="DJ357">
        <v>305</v>
      </c>
      <c r="DK357">
        <v>219</v>
      </c>
      <c r="DL357">
        <v>460</v>
      </c>
      <c r="DM357">
        <v>2011</v>
      </c>
      <c r="DN357">
        <v>3531</v>
      </c>
      <c r="DO357">
        <v>1243</v>
      </c>
      <c r="DP357">
        <v>466</v>
      </c>
      <c r="DQ357">
        <v>987</v>
      </c>
      <c r="DR357">
        <v>682</v>
      </c>
      <c r="DS357">
        <v>500</v>
      </c>
      <c r="DT357">
        <v>1981</v>
      </c>
      <c r="DU357">
        <v>10861</v>
      </c>
      <c r="DV357">
        <v>1313</v>
      </c>
      <c r="DW357">
        <v>349</v>
      </c>
      <c r="DX357">
        <v>804</v>
      </c>
      <c r="DY357">
        <v>19</v>
      </c>
      <c r="DZ357">
        <v>3861</v>
      </c>
      <c r="EA357">
        <v>80</v>
      </c>
      <c r="EB357">
        <v>3342</v>
      </c>
      <c r="EC357">
        <v>4883</v>
      </c>
      <c r="ED357">
        <v>642</v>
      </c>
      <c r="EE357">
        <v>3583</v>
      </c>
      <c r="EF357">
        <v>1215</v>
      </c>
      <c r="EI357">
        <v>4137</v>
      </c>
      <c r="EJ357">
        <v>12571</v>
      </c>
      <c r="EK357">
        <v>691</v>
      </c>
      <c r="EL357">
        <v>845</v>
      </c>
      <c r="EM357">
        <v>1101</v>
      </c>
      <c r="EN357">
        <v>871</v>
      </c>
      <c r="EO357">
        <v>820</v>
      </c>
      <c r="EP357">
        <v>3721</v>
      </c>
      <c r="EQ357">
        <v>9310</v>
      </c>
      <c r="ER357">
        <v>10861</v>
      </c>
      <c r="ES357">
        <v>4104</v>
      </c>
      <c r="ET357">
        <v>5041</v>
      </c>
      <c r="EU357">
        <v>1561</v>
      </c>
      <c r="EV357">
        <v>124</v>
      </c>
      <c r="EW357">
        <v>1716</v>
      </c>
      <c r="EX357">
        <v>10861</v>
      </c>
    </row>
    <row r="358" spans="1:154" x14ac:dyDescent="0.2">
      <c r="A358">
        <v>21204</v>
      </c>
      <c r="B358" t="s">
        <v>589</v>
      </c>
      <c r="C358" t="s">
        <v>666</v>
      </c>
      <c r="D358" t="s">
        <v>340</v>
      </c>
      <c r="H358">
        <v>18736</v>
      </c>
      <c r="I358">
        <v>445</v>
      </c>
      <c r="J358">
        <v>2821</v>
      </c>
      <c r="K358">
        <v>96</v>
      </c>
      <c r="L358">
        <v>2643</v>
      </c>
      <c r="M358">
        <v>92</v>
      </c>
      <c r="N358">
        <v>3539</v>
      </c>
      <c r="O358">
        <v>187</v>
      </c>
      <c r="P358">
        <v>11573</v>
      </c>
      <c r="Q358">
        <v>153</v>
      </c>
      <c r="R358">
        <v>13624</v>
      </c>
      <c r="S358">
        <v>293</v>
      </c>
      <c r="T358">
        <v>2501</v>
      </c>
      <c r="U358">
        <v>80</v>
      </c>
      <c r="V358">
        <v>76</v>
      </c>
      <c r="W358">
        <v>0</v>
      </c>
      <c r="X358">
        <v>1013</v>
      </c>
      <c r="Y358">
        <v>12</v>
      </c>
      <c r="Z358">
        <v>347</v>
      </c>
      <c r="AA358">
        <v>20</v>
      </c>
      <c r="AB358">
        <v>1175</v>
      </c>
      <c r="AC358">
        <v>40</v>
      </c>
      <c r="AD358">
        <v>964</v>
      </c>
      <c r="AE358">
        <v>43</v>
      </c>
      <c r="AF358">
        <v>13403</v>
      </c>
      <c r="AG358">
        <v>293</v>
      </c>
      <c r="AH358">
        <v>17225</v>
      </c>
      <c r="AI358">
        <v>377</v>
      </c>
      <c r="AJ358">
        <v>1511</v>
      </c>
      <c r="AK358">
        <v>68</v>
      </c>
      <c r="AL358">
        <v>906</v>
      </c>
      <c r="AM358">
        <v>16</v>
      </c>
      <c r="AN358">
        <v>605</v>
      </c>
      <c r="AO358">
        <v>52</v>
      </c>
      <c r="AP358">
        <v>8022</v>
      </c>
      <c r="AQ358">
        <v>226</v>
      </c>
      <c r="AR358">
        <v>10714</v>
      </c>
      <c r="AS358">
        <v>219</v>
      </c>
      <c r="AT358">
        <v>1874</v>
      </c>
      <c r="AU358">
        <v>26</v>
      </c>
      <c r="AV358">
        <v>16862</v>
      </c>
      <c r="AW358">
        <v>419</v>
      </c>
      <c r="AX358">
        <v>182</v>
      </c>
      <c r="AY358">
        <v>21</v>
      </c>
      <c r="AZ358">
        <v>803</v>
      </c>
      <c r="BA358">
        <v>33</v>
      </c>
      <c r="BB358">
        <v>1632</v>
      </c>
      <c r="BC358">
        <v>66</v>
      </c>
      <c r="BD358">
        <v>9032</v>
      </c>
      <c r="BE358">
        <v>186</v>
      </c>
      <c r="BF358">
        <v>2352</v>
      </c>
      <c r="BG358">
        <v>149</v>
      </c>
      <c r="BH358">
        <v>9246</v>
      </c>
      <c r="BI358">
        <v>238</v>
      </c>
      <c r="BJ358">
        <v>8859</v>
      </c>
      <c r="BK358">
        <v>223</v>
      </c>
      <c r="BL358">
        <v>387</v>
      </c>
      <c r="BM358">
        <v>15</v>
      </c>
      <c r="BN358">
        <v>5811</v>
      </c>
      <c r="BO358">
        <v>119</v>
      </c>
      <c r="BP358">
        <v>4045</v>
      </c>
      <c r="BQ358">
        <v>156</v>
      </c>
      <c r="BR358">
        <v>1742</v>
      </c>
      <c r="BS358">
        <v>112</v>
      </c>
      <c r="BT358">
        <v>3561</v>
      </c>
      <c r="BU358">
        <v>58</v>
      </c>
      <c r="BV358">
        <v>11598</v>
      </c>
      <c r="BW358">
        <v>387</v>
      </c>
      <c r="BX358">
        <v>3577</v>
      </c>
      <c r="BY358">
        <v>0</v>
      </c>
      <c r="BZ358">
        <v>690</v>
      </c>
      <c r="CA358">
        <v>0</v>
      </c>
      <c r="CB358">
        <v>2871</v>
      </c>
      <c r="CC358">
        <v>58</v>
      </c>
      <c r="CD358">
        <v>3526</v>
      </c>
      <c r="CE358">
        <v>81</v>
      </c>
      <c r="CF358">
        <v>2550</v>
      </c>
      <c r="CG358">
        <v>144</v>
      </c>
      <c r="CH358">
        <v>1897</v>
      </c>
      <c r="CI358">
        <v>39</v>
      </c>
      <c r="CJ358">
        <v>1842</v>
      </c>
      <c r="CK358">
        <v>44</v>
      </c>
      <c r="CL358">
        <v>1783</v>
      </c>
      <c r="CM358">
        <v>79</v>
      </c>
      <c r="CN358">
        <v>3577</v>
      </c>
      <c r="CO358">
        <v>0</v>
      </c>
      <c r="CP358">
        <v>445</v>
      </c>
      <c r="CQ358">
        <v>18291</v>
      </c>
      <c r="CR358">
        <v>16524</v>
      </c>
      <c r="CS358">
        <v>4485</v>
      </c>
      <c r="CT358">
        <v>17180</v>
      </c>
      <c r="CU358">
        <v>2082</v>
      </c>
      <c r="CV358">
        <v>402</v>
      </c>
      <c r="CW358">
        <v>716</v>
      </c>
      <c r="CX358">
        <v>118</v>
      </c>
      <c r="CY358">
        <v>801</v>
      </c>
      <c r="CZ358">
        <v>84</v>
      </c>
      <c r="DA358">
        <v>400</v>
      </c>
      <c r="DB358">
        <v>156</v>
      </c>
      <c r="DC358">
        <v>165</v>
      </c>
      <c r="DD358">
        <v>44</v>
      </c>
      <c r="DE358">
        <v>120</v>
      </c>
      <c r="DF358">
        <v>183</v>
      </c>
      <c r="DG358">
        <v>432</v>
      </c>
      <c r="DH358">
        <v>78</v>
      </c>
      <c r="DI358">
        <v>761</v>
      </c>
      <c r="DJ358">
        <v>393</v>
      </c>
      <c r="DK358">
        <v>300</v>
      </c>
      <c r="DL358">
        <v>713</v>
      </c>
      <c r="DM358">
        <v>1762</v>
      </c>
      <c r="DN358">
        <v>3527</v>
      </c>
      <c r="DO358">
        <v>1015</v>
      </c>
      <c r="DP358">
        <v>366</v>
      </c>
      <c r="DQ358">
        <v>485</v>
      </c>
      <c r="DR358">
        <v>71</v>
      </c>
      <c r="DS358">
        <v>117</v>
      </c>
      <c r="DT358">
        <v>298</v>
      </c>
      <c r="DU358">
        <v>8747</v>
      </c>
      <c r="DV358">
        <v>3040</v>
      </c>
      <c r="DW358">
        <v>1214</v>
      </c>
      <c r="DX358">
        <v>644</v>
      </c>
      <c r="DY358">
        <v>48</v>
      </c>
      <c r="DZ358">
        <v>1718</v>
      </c>
      <c r="EA358">
        <v>175</v>
      </c>
      <c r="EB358">
        <v>1058</v>
      </c>
      <c r="EC358">
        <v>3345</v>
      </c>
      <c r="ED358">
        <v>275</v>
      </c>
      <c r="EE358">
        <v>2434</v>
      </c>
      <c r="EF358">
        <v>1736</v>
      </c>
      <c r="EI358">
        <v>9755</v>
      </c>
      <c r="EJ358">
        <v>8155</v>
      </c>
      <c r="EK358">
        <v>309</v>
      </c>
      <c r="EL358">
        <v>572</v>
      </c>
      <c r="EM358">
        <v>681</v>
      </c>
      <c r="EN358">
        <v>292</v>
      </c>
      <c r="EO358">
        <v>659</v>
      </c>
      <c r="EP358">
        <v>1875</v>
      </c>
      <c r="EQ358">
        <v>7863</v>
      </c>
      <c r="ER358">
        <v>8747</v>
      </c>
      <c r="ES358">
        <v>749</v>
      </c>
      <c r="ET358">
        <v>4052</v>
      </c>
      <c r="EU358">
        <v>2830</v>
      </c>
      <c r="EV358">
        <v>693</v>
      </c>
      <c r="EW358">
        <v>3946</v>
      </c>
      <c r="EX358">
        <v>8747</v>
      </c>
    </row>
    <row r="359" spans="1:154" x14ac:dyDescent="0.2">
      <c r="A359">
        <v>21205</v>
      </c>
      <c r="B359" t="s">
        <v>589</v>
      </c>
      <c r="C359" t="s">
        <v>340</v>
      </c>
      <c r="D359" t="s">
        <v>665</v>
      </c>
      <c r="H359">
        <v>13009</v>
      </c>
      <c r="I359">
        <v>962</v>
      </c>
      <c r="J359">
        <v>4846</v>
      </c>
      <c r="K359">
        <v>243</v>
      </c>
      <c r="L359">
        <v>4201</v>
      </c>
      <c r="M359">
        <v>236</v>
      </c>
      <c r="N359">
        <v>5924</v>
      </c>
      <c r="O359">
        <v>419</v>
      </c>
      <c r="P359">
        <v>1949</v>
      </c>
      <c r="Q359">
        <v>231</v>
      </c>
      <c r="R359">
        <v>1888</v>
      </c>
      <c r="S359">
        <v>47</v>
      </c>
      <c r="T359">
        <v>7334</v>
      </c>
      <c r="U359">
        <v>213</v>
      </c>
      <c r="V359">
        <v>52</v>
      </c>
      <c r="W359">
        <v>0</v>
      </c>
      <c r="X359">
        <v>407</v>
      </c>
      <c r="Y359">
        <v>41</v>
      </c>
      <c r="Z359">
        <v>1685</v>
      </c>
      <c r="AA359">
        <v>410</v>
      </c>
      <c r="AB359">
        <v>1588</v>
      </c>
      <c r="AC359">
        <v>234</v>
      </c>
      <c r="AD359">
        <v>2512</v>
      </c>
      <c r="AE359">
        <v>574</v>
      </c>
      <c r="AF359">
        <v>1761</v>
      </c>
      <c r="AG359">
        <v>47</v>
      </c>
      <c r="AH359">
        <v>10697</v>
      </c>
      <c r="AI359">
        <v>383</v>
      </c>
      <c r="AJ359">
        <v>2312</v>
      </c>
      <c r="AK359">
        <v>579</v>
      </c>
      <c r="AL359">
        <v>900</v>
      </c>
      <c r="AM359">
        <v>105</v>
      </c>
      <c r="AN359">
        <v>1412</v>
      </c>
      <c r="AO359">
        <v>474</v>
      </c>
      <c r="AP359">
        <v>5979</v>
      </c>
      <c r="AQ359">
        <v>546</v>
      </c>
      <c r="AR359">
        <v>7030</v>
      </c>
      <c r="AS359">
        <v>416</v>
      </c>
      <c r="AT359">
        <v>2494</v>
      </c>
      <c r="AU359">
        <v>108</v>
      </c>
      <c r="AV359">
        <v>10515</v>
      </c>
      <c r="AW359">
        <v>854</v>
      </c>
      <c r="AX359">
        <v>1921</v>
      </c>
      <c r="AY359">
        <v>356</v>
      </c>
      <c r="AZ359">
        <v>3384</v>
      </c>
      <c r="BA359">
        <v>239</v>
      </c>
      <c r="BB359">
        <v>1982</v>
      </c>
      <c r="BC359">
        <v>114</v>
      </c>
      <c r="BD359">
        <v>1404</v>
      </c>
      <c r="BE359">
        <v>43</v>
      </c>
      <c r="BF359">
        <v>2520</v>
      </c>
      <c r="BG359">
        <v>366</v>
      </c>
      <c r="BH359">
        <v>5191</v>
      </c>
      <c r="BI359">
        <v>462</v>
      </c>
      <c r="BJ359">
        <v>4767</v>
      </c>
      <c r="BK359">
        <v>444</v>
      </c>
      <c r="BL359">
        <v>424</v>
      </c>
      <c r="BM359">
        <v>18</v>
      </c>
      <c r="BN359">
        <v>3704</v>
      </c>
      <c r="BO359">
        <v>451</v>
      </c>
      <c r="BP359">
        <v>1557</v>
      </c>
      <c r="BQ359">
        <v>103</v>
      </c>
      <c r="BR359">
        <v>2450</v>
      </c>
      <c r="BS359">
        <v>274</v>
      </c>
      <c r="BT359">
        <v>3349</v>
      </c>
      <c r="BU359">
        <v>134</v>
      </c>
      <c r="BV359">
        <v>7711</v>
      </c>
      <c r="BW359">
        <v>828</v>
      </c>
      <c r="BX359">
        <v>1949</v>
      </c>
      <c r="BY359">
        <v>0</v>
      </c>
      <c r="BZ359">
        <v>862</v>
      </c>
      <c r="CA359">
        <v>50</v>
      </c>
      <c r="CB359">
        <v>2487</v>
      </c>
      <c r="CC359">
        <v>84</v>
      </c>
      <c r="CD359">
        <v>969</v>
      </c>
      <c r="CE359">
        <v>76</v>
      </c>
      <c r="CF359">
        <v>2050</v>
      </c>
      <c r="CG359">
        <v>171</v>
      </c>
      <c r="CH359">
        <v>1703</v>
      </c>
      <c r="CI359">
        <v>202</v>
      </c>
      <c r="CJ359">
        <v>1374</v>
      </c>
      <c r="CK359">
        <v>249</v>
      </c>
      <c r="CL359">
        <v>1615</v>
      </c>
      <c r="CM359">
        <v>130</v>
      </c>
      <c r="CN359">
        <v>1949</v>
      </c>
      <c r="CO359">
        <v>0</v>
      </c>
      <c r="CP359">
        <v>962</v>
      </c>
      <c r="CQ359">
        <v>12047</v>
      </c>
      <c r="CR359">
        <v>5159</v>
      </c>
      <c r="CS359">
        <v>7848</v>
      </c>
      <c r="CT359">
        <v>9517</v>
      </c>
      <c r="CU359">
        <v>2741</v>
      </c>
      <c r="CV359">
        <v>1743</v>
      </c>
      <c r="CW359">
        <v>1755</v>
      </c>
      <c r="CX359">
        <v>1268</v>
      </c>
      <c r="CY359">
        <v>178</v>
      </c>
      <c r="CZ359">
        <v>33</v>
      </c>
      <c r="DA359">
        <v>322</v>
      </c>
      <c r="DB359">
        <v>194</v>
      </c>
      <c r="DC359">
        <v>486</v>
      </c>
      <c r="DD359">
        <v>248</v>
      </c>
      <c r="DE359">
        <v>0</v>
      </c>
      <c r="DF359">
        <v>341</v>
      </c>
      <c r="DG359">
        <v>358</v>
      </c>
      <c r="DH359">
        <v>187</v>
      </c>
      <c r="DI359">
        <v>401</v>
      </c>
      <c r="DJ359">
        <v>667</v>
      </c>
      <c r="DK359">
        <v>24</v>
      </c>
      <c r="DL359">
        <v>328</v>
      </c>
      <c r="DM359">
        <v>504</v>
      </c>
      <c r="DN359">
        <v>1657</v>
      </c>
      <c r="DO359">
        <v>206</v>
      </c>
      <c r="DP359">
        <v>83</v>
      </c>
      <c r="DQ359">
        <v>270</v>
      </c>
      <c r="DR359">
        <v>639</v>
      </c>
      <c r="DS359">
        <v>154</v>
      </c>
      <c r="DT359">
        <v>1633</v>
      </c>
      <c r="DU359">
        <v>5111</v>
      </c>
      <c r="DV359">
        <v>784</v>
      </c>
      <c r="DW359">
        <v>316</v>
      </c>
      <c r="DX359">
        <v>398</v>
      </c>
      <c r="DY359">
        <v>176</v>
      </c>
      <c r="DZ359">
        <v>1334</v>
      </c>
      <c r="EA359">
        <v>92</v>
      </c>
      <c r="EB359">
        <v>751</v>
      </c>
      <c r="EC359">
        <v>2595</v>
      </c>
      <c r="ED359">
        <v>674</v>
      </c>
      <c r="EE359">
        <v>1186</v>
      </c>
      <c r="EF359">
        <v>1584</v>
      </c>
      <c r="EI359">
        <v>5155</v>
      </c>
      <c r="EJ359">
        <v>7708</v>
      </c>
      <c r="EK359">
        <v>670</v>
      </c>
      <c r="EL359">
        <v>257</v>
      </c>
      <c r="EM359">
        <v>195</v>
      </c>
      <c r="EN359">
        <v>218</v>
      </c>
      <c r="EO359">
        <v>228</v>
      </c>
      <c r="EP359">
        <v>1310</v>
      </c>
      <c r="EQ359">
        <v>3980</v>
      </c>
      <c r="ER359">
        <v>5111</v>
      </c>
      <c r="ES359">
        <v>1868</v>
      </c>
      <c r="ET359">
        <v>2160</v>
      </c>
      <c r="EU359">
        <v>838</v>
      </c>
      <c r="EV359">
        <v>192</v>
      </c>
      <c r="EW359">
        <v>1083</v>
      </c>
      <c r="EX359">
        <v>5111</v>
      </c>
    </row>
    <row r="360" spans="1:154" x14ac:dyDescent="0.2">
      <c r="A360">
        <v>21206</v>
      </c>
      <c r="B360" t="s">
        <v>589</v>
      </c>
      <c r="C360" t="s">
        <v>340</v>
      </c>
      <c r="D360" t="s">
        <v>665</v>
      </c>
      <c r="H360">
        <v>48436</v>
      </c>
      <c r="I360">
        <v>2539</v>
      </c>
      <c r="J360">
        <v>11936</v>
      </c>
      <c r="K360">
        <v>923</v>
      </c>
      <c r="L360">
        <v>7570</v>
      </c>
      <c r="M360">
        <v>477</v>
      </c>
      <c r="N360">
        <v>20655</v>
      </c>
      <c r="O360">
        <v>1180</v>
      </c>
      <c r="P360">
        <v>15586</v>
      </c>
      <c r="Q360">
        <v>424</v>
      </c>
      <c r="R360">
        <v>9270</v>
      </c>
      <c r="S360">
        <v>650</v>
      </c>
      <c r="T360">
        <v>35935</v>
      </c>
      <c r="U360">
        <v>1639</v>
      </c>
      <c r="V360">
        <v>17</v>
      </c>
      <c r="W360">
        <v>0</v>
      </c>
      <c r="X360">
        <v>438</v>
      </c>
      <c r="Y360">
        <v>19</v>
      </c>
      <c r="Z360">
        <v>773</v>
      </c>
      <c r="AA360">
        <v>174</v>
      </c>
      <c r="AB360">
        <v>1952</v>
      </c>
      <c r="AC360">
        <v>57</v>
      </c>
      <c r="AD360">
        <v>1354</v>
      </c>
      <c r="AE360">
        <v>342</v>
      </c>
      <c r="AF360">
        <v>9228</v>
      </c>
      <c r="AG360">
        <v>650</v>
      </c>
      <c r="AH360">
        <v>45266</v>
      </c>
      <c r="AI360">
        <v>2330</v>
      </c>
      <c r="AJ360">
        <v>3170</v>
      </c>
      <c r="AK360">
        <v>209</v>
      </c>
      <c r="AL360">
        <v>1502</v>
      </c>
      <c r="AM360">
        <v>47</v>
      </c>
      <c r="AN360">
        <v>1668</v>
      </c>
      <c r="AO360">
        <v>162</v>
      </c>
      <c r="AP360">
        <v>21145</v>
      </c>
      <c r="AQ360">
        <v>1347</v>
      </c>
      <c r="AR360">
        <v>27291</v>
      </c>
      <c r="AS360">
        <v>1192</v>
      </c>
      <c r="AT360">
        <v>6268</v>
      </c>
      <c r="AU360">
        <v>285</v>
      </c>
      <c r="AV360">
        <v>42168</v>
      </c>
      <c r="AW360">
        <v>2254</v>
      </c>
      <c r="AX360">
        <v>3165</v>
      </c>
      <c r="AY360">
        <v>140</v>
      </c>
      <c r="AZ360">
        <v>11378</v>
      </c>
      <c r="BA360">
        <v>877</v>
      </c>
      <c r="BB360">
        <v>9314</v>
      </c>
      <c r="BC360">
        <v>490</v>
      </c>
      <c r="BD360">
        <v>9218</v>
      </c>
      <c r="BE360">
        <v>207</v>
      </c>
      <c r="BF360">
        <v>6755</v>
      </c>
      <c r="BG360">
        <v>696</v>
      </c>
      <c r="BH360">
        <v>23472</v>
      </c>
      <c r="BI360">
        <v>1382</v>
      </c>
      <c r="BJ360">
        <v>22392</v>
      </c>
      <c r="BK360">
        <v>1142</v>
      </c>
      <c r="BL360">
        <v>1080</v>
      </c>
      <c r="BM360">
        <v>240</v>
      </c>
      <c r="BN360">
        <v>17483</v>
      </c>
      <c r="BO360">
        <v>661</v>
      </c>
      <c r="BP360">
        <v>5868</v>
      </c>
      <c r="BQ360">
        <v>572</v>
      </c>
      <c r="BR360">
        <v>6876</v>
      </c>
      <c r="BS360">
        <v>845</v>
      </c>
      <c r="BT360">
        <v>11820</v>
      </c>
      <c r="BU360">
        <v>414</v>
      </c>
      <c r="BV360">
        <v>30227</v>
      </c>
      <c r="BW360">
        <v>2078</v>
      </c>
      <c r="BX360">
        <v>6389</v>
      </c>
      <c r="BY360">
        <v>47</v>
      </c>
      <c r="BZ360">
        <v>3622</v>
      </c>
      <c r="CA360">
        <v>104</v>
      </c>
      <c r="CB360">
        <v>8198</v>
      </c>
      <c r="CC360">
        <v>310</v>
      </c>
      <c r="CD360">
        <v>3541</v>
      </c>
      <c r="CE360">
        <v>411</v>
      </c>
      <c r="CF360">
        <v>7486</v>
      </c>
      <c r="CG360">
        <v>651</v>
      </c>
      <c r="CH360">
        <v>6933</v>
      </c>
      <c r="CI360">
        <v>311</v>
      </c>
      <c r="CJ360">
        <v>5602</v>
      </c>
      <c r="CK360">
        <v>212</v>
      </c>
      <c r="CL360">
        <v>6665</v>
      </c>
      <c r="CM360">
        <v>493</v>
      </c>
      <c r="CN360">
        <v>6389</v>
      </c>
      <c r="CO360">
        <v>47</v>
      </c>
      <c r="CP360">
        <v>2539</v>
      </c>
      <c r="CQ360">
        <v>45897</v>
      </c>
      <c r="CR360">
        <v>28814</v>
      </c>
      <c r="CS360">
        <v>22446</v>
      </c>
      <c r="CT360">
        <v>42666</v>
      </c>
      <c r="CU360">
        <v>3208</v>
      </c>
      <c r="CV360">
        <v>1502</v>
      </c>
      <c r="CW360">
        <v>906</v>
      </c>
      <c r="CX360">
        <v>387</v>
      </c>
      <c r="CY360">
        <v>780</v>
      </c>
      <c r="CZ360">
        <v>345</v>
      </c>
      <c r="DA360">
        <v>137</v>
      </c>
      <c r="DB360">
        <v>36</v>
      </c>
      <c r="DC360">
        <v>1385</v>
      </c>
      <c r="DD360">
        <v>734</v>
      </c>
      <c r="DE360">
        <v>59</v>
      </c>
      <c r="DF360">
        <v>853</v>
      </c>
      <c r="DG360">
        <v>1176</v>
      </c>
      <c r="DH360">
        <v>701</v>
      </c>
      <c r="DI360">
        <v>2698</v>
      </c>
      <c r="DJ360">
        <v>2174</v>
      </c>
      <c r="DK360">
        <v>371</v>
      </c>
      <c r="DL360">
        <v>1320</v>
      </c>
      <c r="DM360">
        <v>2441</v>
      </c>
      <c r="DN360">
        <v>7204</v>
      </c>
      <c r="DO360">
        <v>1486</v>
      </c>
      <c r="DP360">
        <v>1026</v>
      </c>
      <c r="DQ360">
        <v>2654</v>
      </c>
      <c r="DR360">
        <v>1237</v>
      </c>
      <c r="DS360">
        <v>694</v>
      </c>
      <c r="DT360">
        <v>5120</v>
      </c>
      <c r="DU360">
        <v>20480</v>
      </c>
      <c r="DV360">
        <v>4941</v>
      </c>
      <c r="DW360">
        <v>1749</v>
      </c>
      <c r="DX360">
        <v>1447</v>
      </c>
      <c r="DY360">
        <v>459</v>
      </c>
      <c r="DZ360">
        <v>4257</v>
      </c>
      <c r="EA360">
        <v>292</v>
      </c>
      <c r="EB360">
        <v>3279</v>
      </c>
      <c r="EC360">
        <v>9835</v>
      </c>
      <c r="ED360">
        <v>2336</v>
      </c>
      <c r="EE360">
        <v>4311</v>
      </c>
      <c r="EF360">
        <v>6019</v>
      </c>
      <c r="EI360">
        <v>27507</v>
      </c>
      <c r="EJ360">
        <v>20835</v>
      </c>
      <c r="EK360">
        <v>1046</v>
      </c>
      <c r="EL360">
        <v>822</v>
      </c>
      <c r="EM360">
        <v>958</v>
      </c>
      <c r="EN360">
        <v>1359</v>
      </c>
      <c r="EO360">
        <v>734</v>
      </c>
      <c r="EP360">
        <v>4090</v>
      </c>
      <c r="EQ360">
        <v>18533</v>
      </c>
      <c r="ER360">
        <v>20480</v>
      </c>
      <c r="ES360">
        <v>3898</v>
      </c>
      <c r="ET360">
        <v>8381</v>
      </c>
      <c r="EU360">
        <v>6101</v>
      </c>
      <c r="EV360">
        <v>1635</v>
      </c>
      <c r="EW360">
        <v>8201</v>
      </c>
      <c r="EX360">
        <v>20480</v>
      </c>
    </row>
    <row r="361" spans="1:154" x14ac:dyDescent="0.2">
      <c r="A361">
        <v>21207</v>
      </c>
      <c r="B361" t="s">
        <v>589</v>
      </c>
      <c r="C361" t="s">
        <v>667</v>
      </c>
      <c r="D361" t="s">
        <v>340</v>
      </c>
      <c r="H361">
        <v>46795</v>
      </c>
      <c r="I361">
        <v>4317</v>
      </c>
      <c r="J361">
        <v>9151</v>
      </c>
      <c r="K361">
        <v>1371</v>
      </c>
      <c r="L361">
        <v>6309</v>
      </c>
      <c r="M361">
        <v>926</v>
      </c>
      <c r="N361">
        <v>20058</v>
      </c>
      <c r="O361">
        <v>1746</v>
      </c>
      <c r="P361">
        <v>17401</v>
      </c>
      <c r="Q361">
        <v>1197</v>
      </c>
      <c r="R361">
        <v>3827</v>
      </c>
      <c r="S361">
        <v>275</v>
      </c>
      <c r="T361">
        <v>36275</v>
      </c>
      <c r="U361">
        <v>2690</v>
      </c>
      <c r="V361">
        <v>157</v>
      </c>
      <c r="W361">
        <v>43</v>
      </c>
      <c r="X361">
        <v>1401</v>
      </c>
      <c r="Y361">
        <v>19</v>
      </c>
      <c r="Z361">
        <v>2283</v>
      </c>
      <c r="AA361">
        <v>936</v>
      </c>
      <c r="AB361">
        <v>2851</v>
      </c>
      <c r="AC361">
        <v>354</v>
      </c>
      <c r="AD361">
        <v>4458</v>
      </c>
      <c r="AE361">
        <v>1407</v>
      </c>
      <c r="AF361">
        <v>3618</v>
      </c>
      <c r="AG361">
        <v>196</v>
      </c>
      <c r="AH361">
        <v>40266</v>
      </c>
      <c r="AI361">
        <v>3032</v>
      </c>
      <c r="AJ361">
        <v>6529</v>
      </c>
      <c r="AK361">
        <v>1285</v>
      </c>
      <c r="AL361">
        <v>3141</v>
      </c>
      <c r="AM361">
        <v>299</v>
      </c>
      <c r="AN361">
        <v>3388</v>
      </c>
      <c r="AO361">
        <v>986</v>
      </c>
      <c r="AP361">
        <v>21618</v>
      </c>
      <c r="AQ361">
        <v>2788</v>
      </c>
      <c r="AR361">
        <v>25177</v>
      </c>
      <c r="AS361">
        <v>1529</v>
      </c>
      <c r="AT361">
        <v>7114</v>
      </c>
      <c r="AU361">
        <v>507</v>
      </c>
      <c r="AV361">
        <v>39681</v>
      </c>
      <c r="AW361">
        <v>3810</v>
      </c>
      <c r="AX361">
        <v>3724</v>
      </c>
      <c r="AY361">
        <v>772</v>
      </c>
      <c r="AZ361">
        <v>9745</v>
      </c>
      <c r="BA361">
        <v>788</v>
      </c>
      <c r="BB361">
        <v>9299</v>
      </c>
      <c r="BC361">
        <v>500</v>
      </c>
      <c r="BD361">
        <v>9566</v>
      </c>
      <c r="BE361">
        <v>434</v>
      </c>
      <c r="BF361">
        <v>5707</v>
      </c>
      <c r="BG361">
        <v>1012</v>
      </c>
      <c r="BH361">
        <v>21426</v>
      </c>
      <c r="BI361">
        <v>1956</v>
      </c>
      <c r="BJ361">
        <v>20193</v>
      </c>
      <c r="BK361">
        <v>1748</v>
      </c>
      <c r="BL361">
        <v>1233</v>
      </c>
      <c r="BM361">
        <v>208</v>
      </c>
      <c r="BN361">
        <v>16183</v>
      </c>
      <c r="BO361">
        <v>1372</v>
      </c>
      <c r="BP361">
        <v>5404</v>
      </c>
      <c r="BQ361">
        <v>758</v>
      </c>
      <c r="BR361">
        <v>5546</v>
      </c>
      <c r="BS361">
        <v>838</v>
      </c>
      <c r="BT361">
        <v>11056</v>
      </c>
      <c r="BU361">
        <v>1295</v>
      </c>
      <c r="BV361">
        <v>27133</v>
      </c>
      <c r="BW361">
        <v>2968</v>
      </c>
      <c r="BX361">
        <v>8606</v>
      </c>
      <c r="BY361">
        <v>54</v>
      </c>
      <c r="BZ361">
        <v>3582</v>
      </c>
      <c r="CA361">
        <v>449</v>
      </c>
      <c r="CB361">
        <v>7474</v>
      </c>
      <c r="CC361">
        <v>846</v>
      </c>
      <c r="CD361">
        <v>3405</v>
      </c>
      <c r="CE361">
        <v>528</v>
      </c>
      <c r="CF361">
        <v>5941</v>
      </c>
      <c r="CG361">
        <v>701</v>
      </c>
      <c r="CH361">
        <v>6246</v>
      </c>
      <c r="CI361">
        <v>788</v>
      </c>
      <c r="CJ361">
        <v>5444</v>
      </c>
      <c r="CK361">
        <v>659</v>
      </c>
      <c r="CL361">
        <v>6097</v>
      </c>
      <c r="CM361">
        <v>292</v>
      </c>
      <c r="CN361">
        <v>8606</v>
      </c>
      <c r="CO361">
        <v>54</v>
      </c>
      <c r="CP361">
        <v>4317</v>
      </c>
      <c r="CQ361">
        <v>42478</v>
      </c>
      <c r="CR361">
        <v>27837</v>
      </c>
      <c r="CS361">
        <v>21908</v>
      </c>
      <c r="CT361">
        <v>37645</v>
      </c>
      <c r="CU361">
        <v>6305</v>
      </c>
      <c r="CV361">
        <v>3011</v>
      </c>
      <c r="CW361">
        <v>2403</v>
      </c>
      <c r="CX361">
        <v>924</v>
      </c>
      <c r="CY361">
        <v>1280</v>
      </c>
      <c r="CZ361">
        <v>822</v>
      </c>
      <c r="DA361">
        <v>952</v>
      </c>
      <c r="DB361">
        <v>515</v>
      </c>
      <c r="DC361">
        <v>1670</v>
      </c>
      <c r="DD361">
        <v>750</v>
      </c>
      <c r="DE361">
        <v>45</v>
      </c>
      <c r="DF361">
        <v>1639</v>
      </c>
      <c r="DG361">
        <v>810</v>
      </c>
      <c r="DH361">
        <v>260</v>
      </c>
      <c r="DI361">
        <v>1969</v>
      </c>
      <c r="DJ361">
        <v>1772</v>
      </c>
      <c r="DK361">
        <v>253</v>
      </c>
      <c r="DL361">
        <v>1484</v>
      </c>
      <c r="DM361">
        <v>2469</v>
      </c>
      <c r="DN361">
        <v>5925</v>
      </c>
      <c r="DO361">
        <v>1314</v>
      </c>
      <c r="DP361">
        <v>1562</v>
      </c>
      <c r="DQ361">
        <v>2587</v>
      </c>
      <c r="DR361">
        <v>1271</v>
      </c>
      <c r="DS361">
        <v>919</v>
      </c>
      <c r="DT361">
        <v>3890</v>
      </c>
      <c r="DU361">
        <v>18976</v>
      </c>
      <c r="DV361">
        <v>5886</v>
      </c>
      <c r="DW361">
        <v>2130</v>
      </c>
      <c r="DX361">
        <v>974</v>
      </c>
      <c r="DY361">
        <v>423</v>
      </c>
      <c r="DZ361">
        <v>4028</v>
      </c>
      <c r="EA361">
        <v>476</v>
      </c>
      <c r="EB361">
        <v>2751</v>
      </c>
      <c r="EC361">
        <v>8088</v>
      </c>
      <c r="ED361">
        <v>1503</v>
      </c>
      <c r="EE361">
        <v>4203</v>
      </c>
      <c r="EF361">
        <v>5532</v>
      </c>
      <c r="EI361">
        <v>30806</v>
      </c>
      <c r="EJ361">
        <v>15906</v>
      </c>
      <c r="EK361">
        <v>632</v>
      </c>
      <c r="EL361">
        <v>669</v>
      </c>
      <c r="EM361">
        <v>724</v>
      </c>
      <c r="EN361">
        <v>891</v>
      </c>
      <c r="EO361">
        <v>918</v>
      </c>
      <c r="EP361">
        <v>3381</v>
      </c>
      <c r="EQ361">
        <v>15646</v>
      </c>
      <c r="ER361">
        <v>18976</v>
      </c>
      <c r="ES361">
        <v>2158</v>
      </c>
      <c r="ET361">
        <v>8234</v>
      </c>
      <c r="EU361">
        <v>4709</v>
      </c>
      <c r="EV361">
        <v>2553</v>
      </c>
      <c r="EW361">
        <v>8584</v>
      </c>
      <c r="EX361">
        <v>18976</v>
      </c>
    </row>
    <row r="362" spans="1:154" x14ac:dyDescent="0.2">
      <c r="A362">
        <v>21208</v>
      </c>
      <c r="B362" t="s">
        <v>589</v>
      </c>
      <c r="C362" t="s">
        <v>668</v>
      </c>
      <c r="D362" t="s">
        <v>340</v>
      </c>
      <c r="H362">
        <v>36894</v>
      </c>
      <c r="I362">
        <v>1400</v>
      </c>
      <c r="J362">
        <v>4581</v>
      </c>
      <c r="K362">
        <v>577</v>
      </c>
      <c r="L362">
        <v>3693</v>
      </c>
      <c r="M362">
        <v>275</v>
      </c>
      <c r="N362">
        <v>11837</v>
      </c>
      <c r="O362">
        <v>333</v>
      </c>
      <c r="P362">
        <v>20125</v>
      </c>
      <c r="Q362">
        <v>412</v>
      </c>
      <c r="R362">
        <v>16934</v>
      </c>
      <c r="S362">
        <v>205</v>
      </c>
      <c r="T362">
        <v>16032</v>
      </c>
      <c r="U362">
        <v>875</v>
      </c>
      <c r="V362">
        <v>45</v>
      </c>
      <c r="W362">
        <v>0</v>
      </c>
      <c r="X362">
        <v>1077</v>
      </c>
      <c r="Y362">
        <v>72</v>
      </c>
      <c r="Z362">
        <v>799</v>
      </c>
      <c r="AA362">
        <v>59</v>
      </c>
      <c r="AB362">
        <v>2004</v>
      </c>
      <c r="AC362">
        <v>189</v>
      </c>
      <c r="AD362">
        <v>2062</v>
      </c>
      <c r="AE362">
        <v>295</v>
      </c>
      <c r="AF362">
        <v>16633</v>
      </c>
      <c r="AG362">
        <v>182</v>
      </c>
      <c r="AH362">
        <v>32366</v>
      </c>
      <c r="AI362">
        <v>823</v>
      </c>
      <c r="AJ362">
        <v>4528</v>
      </c>
      <c r="AK362">
        <v>577</v>
      </c>
      <c r="AL362">
        <v>3233</v>
      </c>
      <c r="AM362">
        <v>77</v>
      </c>
      <c r="AN362">
        <v>1295</v>
      </c>
      <c r="AO362">
        <v>500</v>
      </c>
      <c r="AP362">
        <v>17699</v>
      </c>
      <c r="AQ362">
        <v>675</v>
      </c>
      <c r="AR362">
        <v>19195</v>
      </c>
      <c r="AS362">
        <v>725</v>
      </c>
      <c r="AT362">
        <v>5870</v>
      </c>
      <c r="AU362">
        <v>69</v>
      </c>
      <c r="AV362">
        <v>31024</v>
      </c>
      <c r="AW362">
        <v>1331</v>
      </c>
      <c r="AX362">
        <v>1265</v>
      </c>
      <c r="AY362">
        <v>111</v>
      </c>
      <c r="AZ362">
        <v>4705</v>
      </c>
      <c r="BA362">
        <v>231</v>
      </c>
      <c r="BB362">
        <v>6777</v>
      </c>
      <c r="BC362">
        <v>279</v>
      </c>
      <c r="BD362">
        <v>13230</v>
      </c>
      <c r="BE362">
        <v>336</v>
      </c>
      <c r="BF362">
        <v>4354</v>
      </c>
      <c r="BG362">
        <v>208</v>
      </c>
      <c r="BH362">
        <v>15433</v>
      </c>
      <c r="BI362">
        <v>778</v>
      </c>
      <c r="BJ362">
        <v>14618</v>
      </c>
      <c r="BK362">
        <v>699</v>
      </c>
      <c r="BL362">
        <v>815</v>
      </c>
      <c r="BM362">
        <v>79</v>
      </c>
      <c r="BN362">
        <v>11196</v>
      </c>
      <c r="BO362">
        <v>442</v>
      </c>
      <c r="BP362">
        <v>4070</v>
      </c>
      <c r="BQ362">
        <v>297</v>
      </c>
      <c r="BR362">
        <v>4521</v>
      </c>
      <c r="BS362">
        <v>247</v>
      </c>
      <c r="BT362">
        <v>7814</v>
      </c>
      <c r="BU362">
        <v>395</v>
      </c>
      <c r="BV362">
        <v>19787</v>
      </c>
      <c r="BW362">
        <v>986</v>
      </c>
      <c r="BX362">
        <v>9293</v>
      </c>
      <c r="BY362">
        <v>19</v>
      </c>
      <c r="BZ362">
        <v>2050</v>
      </c>
      <c r="CA362">
        <v>54</v>
      </c>
      <c r="CB362">
        <v>5764</v>
      </c>
      <c r="CC362">
        <v>341</v>
      </c>
      <c r="CD362">
        <v>3103</v>
      </c>
      <c r="CE362">
        <v>48</v>
      </c>
      <c r="CF362">
        <v>3400</v>
      </c>
      <c r="CG362">
        <v>417</v>
      </c>
      <c r="CH362">
        <v>3808</v>
      </c>
      <c r="CI362">
        <v>229</v>
      </c>
      <c r="CJ362">
        <v>4528</v>
      </c>
      <c r="CK362">
        <v>184</v>
      </c>
      <c r="CL362">
        <v>4948</v>
      </c>
      <c r="CM362">
        <v>108</v>
      </c>
      <c r="CN362">
        <v>9293</v>
      </c>
      <c r="CO362">
        <v>19</v>
      </c>
      <c r="CP362">
        <v>1400</v>
      </c>
      <c r="CQ362">
        <v>35494</v>
      </c>
      <c r="CR362">
        <v>26610</v>
      </c>
      <c r="CS362">
        <v>15974</v>
      </c>
      <c r="CT362">
        <v>30168</v>
      </c>
      <c r="CU362">
        <v>5453</v>
      </c>
      <c r="CV362">
        <v>1798</v>
      </c>
      <c r="CW362">
        <v>1836</v>
      </c>
      <c r="CX362">
        <v>735</v>
      </c>
      <c r="CY362">
        <v>1678</v>
      </c>
      <c r="CZ362">
        <v>500</v>
      </c>
      <c r="DA362">
        <v>506</v>
      </c>
      <c r="DB362">
        <v>102</v>
      </c>
      <c r="DC362">
        <v>1433</v>
      </c>
      <c r="DD362">
        <v>461</v>
      </c>
      <c r="DE362">
        <v>1</v>
      </c>
      <c r="DF362">
        <v>697</v>
      </c>
      <c r="DG362">
        <v>714</v>
      </c>
      <c r="DH362">
        <v>369</v>
      </c>
      <c r="DI362">
        <v>2055</v>
      </c>
      <c r="DJ362">
        <v>686</v>
      </c>
      <c r="DK362">
        <v>188</v>
      </c>
      <c r="DL362">
        <v>1593</v>
      </c>
      <c r="DM362">
        <v>2404</v>
      </c>
      <c r="DN362">
        <v>5020</v>
      </c>
      <c r="DO362">
        <v>952</v>
      </c>
      <c r="DP362">
        <v>749</v>
      </c>
      <c r="DQ362">
        <v>1761</v>
      </c>
      <c r="DR362">
        <v>741</v>
      </c>
      <c r="DS362">
        <v>422</v>
      </c>
      <c r="DT362">
        <v>1683</v>
      </c>
      <c r="DU362">
        <v>15735</v>
      </c>
      <c r="DV362">
        <v>6131</v>
      </c>
      <c r="DW362">
        <v>2248</v>
      </c>
      <c r="DX362">
        <v>664</v>
      </c>
      <c r="DY362">
        <v>98</v>
      </c>
      <c r="DZ362">
        <v>3050</v>
      </c>
      <c r="EA362">
        <v>147</v>
      </c>
      <c r="EB362">
        <v>2316</v>
      </c>
      <c r="EC362">
        <v>5890</v>
      </c>
      <c r="ED362">
        <v>638</v>
      </c>
      <c r="EE362">
        <v>3819</v>
      </c>
      <c r="EF362">
        <v>3432</v>
      </c>
      <c r="EI362">
        <v>25889</v>
      </c>
      <c r="EJ362">
        <v>10494</v>
      </c>
      <c r="EK362">
        <v>939</v>
      </c>
      <c r="EL362">
        <v>502</v>
      </c>
      <c r="EM362">
        <v>505</v>
      </c>
      <c r="EN362">
        <v>374</v>
      </c>
      <c r="EO362">
        <v>261</v>
      </c>
      <c r="EP362">
        <v>2318</v>
      </c>
      <c r="EQ362">
        <v>13716</v>
      </c>
      <c r="ER362">
        <v>15735</v>
      </c>
      <c r="ES362">
        <v>2103</v>
      </c>
      <c r="ET362">
        <v>6010</v>
      </c>
      <c r="EU362">
        <v>5190</v>
      </c>
      <c r="EV362">
        <v>1828</v>
      </c>
      <c r="EW362">
        <v>7622</v>
      </c>
      <c r="EX362">
        <v>15735</v>
      </c>
    </row>
    <row r="363" spans="1:154" x14ac:dyDescent="0.2">
      <c r="A363">
        <v>21209</v>
      </c>
      <c r="B363" t="s">
        <v>589</v>
      </c>
      <c r="C363" t="s">
        <v>340</v>
      </c>
      <c r="D363" t="s">
        <v>340</v>
      </c>
      <c r="H363">
        <v>30084</v>
      </c>
      <c r="I363">
        <v>995</v>
      </c>
      <c r="J363">
        <v>3971</v>
      </c>
      <c r="K363">
        <v>373</v>
      </c>
      <c r="L363">
        <v>2010</v>
      </c>
      <c r="M363">
        <v>373</v>
      </c>
      <c r="N363">
        <v>9549</v>
      </c>
      <c r="O363">
        <v>420</v>
      </c>
      <c r="P363">
        <v>16564</v>
      </c>
      <c r="Q363">
        <v>202</v>
      </c>
      <c r="R363">
        <v>20657</v>
      </c>
      <c r="S363">
        <v>492</v>
      </c>
      <c r="T363">
        <v>6199</v>
      </c>
      <c r="U363">
        <v>331</v>
      </c>
      <c r="V363">
        <v>6</v>
      </c>
      <c r="W363">
        <v>0</v>
      </c>
      <c r="X363">
        <v>1490</v>
      </c>
      <c r="Y363">
        <v>20</v>
      </c>
      <c r="Z363">
        <v>828</v>
      </c>
      <c r="AA363">
        <v>152</v>
      </c>
      <c r="AB363">
        <v>904</v>
      </c>
      <c r="AC363">
        <v>0</v>
      </c>
      <c r="AD363">
        <v>1575</v>
      </c>
      <c r="AE363">
        <v>269</v>
      </c>
      <c r="AF363">
        <v>20224</v>
      </c>
      <c r="AG363">
        <v>375</v>
      </c>
      <c r="AH363">
        <v>25843</v>
      </c>
      <c r="AI363">
        <v>591</v>
      </c>
      <c r="AJ363">
        <v>4241</v>
      </c>
      <c r="AK363">
        <v>404</v>
      </c>
      <c r="AL363">
        <v>2838</v>
      </c>
      <c r="AM363">
        <v>204</v>
      </c>
      <c r="AN363">
        <v>1403</v>
      </c>
      <c r="AO363">
        <v>200</v>
      </c>
      <c r="AP363">
        <v>14524</v>
      </c>
      <c r="AQ363">
        <v>622</v>
      </c>
      <c r="AR363">
        <v>15560</v>
      </c>
      <c r="AS363">
        <v>373</v>
      </c>
      <c r="AT363">
        <v>3201</v>
      </c>
      <c r="AU363">
        <v>49</v>
      </c>
      <c r="AV363">
        <v>26883</v>
      </c>
      <c r="AW363">
        <v>946</v>
      </c>
      <c r="AX363">
        <v>796</v>
      </c>
      <c r="AY363">
        <v>74</v>
      </c>
      <c r="AZ363">
        <v>2594</v>
      </c>
      <c r="BA363">
        <v>351</v>
      </c>
      <c r="BB363">
        <v>4231</v>
      </c>
      <c r="BC363">
        <v>171</v>
      </c>
      <c r="BD363">
        <v>11806</v>
      </c>
      <c r="BE363">
        <v>215</v>
      </c>
      <c r="BF363">
        <v>2435</v>
      </c>
      <c r="BG363">
        <v>127</v>
      </c>
      <c r="BH363">
        <v>12934</v>
      </c>
      <c r="BI363">
        <v>556</v>
      </c>
      <c r="BJ363">
        <v>12218</v>
      </c>
      <c r="BK363">
        <v>428</v>
      </c>
      <c r="BL363">
        <v>716</v>
      </c>
      <c r="BM363">
        <v>128</v>
      </c>
      <c r="BN363">
        <v>9013</v>
      </c>
      <c r="BO363">
        <v>253</v>
      </c>
      <c r="BP363">
        <v>3880</v>
      </c>
      <c r="BQ363">
        <v>289</v>
      </c>
      <c r="BR363">
        <v>2476</v>
      </c>
      <c r="BS363">
        <v>141</v>
      </c>
      <c r="BT363">
        <v>9283</v>
      </c>
      <c r="BU363">
        <v>131</v>
      </c>
      <c r="BV363">
        <v>15369</v>
      </c>
      <c r="BW363">
        <v>683</v>
      </c>
      <c r="BX363">
        <v>5432</v>
      </c>
      <c r="BY363">
        <v>181</v>
      </c>
      <c r="BZ363">
        <v>3003</v>
      </c>
      <c r="CA363">
        <v>21</v>
      </c>
      <c r="CB363">
        <v>6280</v>
      </c>
      <c r="CC363">
        <v>110</v>
      </c>
      <c r="CD363">
        <v>1374</v>
      </c>
      <c r="CE363">
        <v>53</v>
      </c>
      <c r="CF363">
        <v>4060</v>
      </c>
      <c r="CG363">
        <v>230</v>
      </c>
      <c r="CH363">
        <v>3629</v>
      </c>
      <c r="CI363">
        <v>290</v>
      </c>
      <c r="CJ363">
        <v>3382</v>
      </c>
      <c r="CK363">
        <v>100</v>
      </c>
      <c r="CL363">
        <v>2924</v>
      </c>
      <c r="CM363">
        <v>10</v>
      </c>
      <c r="CN363">
        <v>5432</v>
      </c>
      <c r="CO363">
        <v>181</v>
      </c>
      <c r="CP363">
        <v>995</v>
      </c>
      <c r="CQ363">
        <v>29089</v>
      </c>
      <c r="CR363">
        <v>23727</v>
      </c>
      <c r="CS363">
        <v>9476</v>
      </c>
      <c r="CT363">
        <v>21743</v>
      </c>
      <c r="CU363">
        <v>5746</v>
      </c>
      <c r="CV363">
        <v>2273</v>
      </c>
      <c r="CW363">
        <v>1227</v>
      </c>
      <c r="CX363">
        <v>758</v>
      </c>
      <c r="CY363">
        <v>1890</v>
      </c>
      <c r="CZ363">
        <v>784</v>
      </c>
      <c r="DA363">
        <v>1136</v>
      </c>
      <c r="DB363">
        <v>386</v>
      </c>
      <c r="DC363">
        <v>1493</v>
      </c>
      <c r="DD363">
        <v>345</v>
      </c>
      <c r="DE363">
        <v>58</v>
      </c>
      <c r="DF363">
        <v>334</v>
      </c>
      <c r="DG363">
        <v>398</v>
      </c>
      <c r="DH363">
        <v>313</v>
      </c>
      <c r="DI363">
        <v>906</v>
      </c>
      <c r="DJ363">
        <v>267</v>
      </c>
      <c r="DK363">
        <v>211</v>
      </c>
      <c r="DL363">
        <v>824</v>
      </c>
      <c r="DM363">
        <v>2487</v>
      </c>
      <c r="DN363">
        <v>5502</v>
      </c>
      <c r="DO363">
        <v>764</v>
      </c>
      <c r="DP363">
        <v>630</v>
      </c>
      <c r="DQ363">
        <v>892</v>
      </c>
      <c r="DR363">
        <v>468</v>
      </c>
      <c r="DS363">
        <v>246</v>
      </c>
      <c r="DT363">
        <v>960</v>
      </c>
      <c r="DU363">
        <v>11621</v>
      </c>
      <c r="DV363">
        <v>5348</v>
      </c>
      <c r="DW363">
        <v>2703</v>
      </c>
      <c r="DX363">
        <v>509</v>
      </c>
      <c r="DY363">
        <v>212</v>
      </c>
      <c r="DZ363">
        <v>1924</v>
      </c>
      <c r="EA363">
        <v>63</v>
      </c>
      <c r="EB363">
        <v>1640</v>
      </c>
      <c r="EC363">
        <v>3840</v>
      </c>
      <c r="ED363">
        <v>554</v>
      </c>
      <c r="EE363">
        <v>2579</v>
      </c>
      <c r="EF363">
        <v>3764</v>
      </c>
      <c r="EI363">
        <v>19707</v>
      </c>
      <c r="EJ363">
        <v>10326</v>
      </c>
      <c r="EK363">
        <v>460</v>
      </c>
      <c r="EL363">
        <v>375</v>
      </c>
      <c r="EM363">
        <v>638</v>
      </c>
      <c r="EN363">
        <v>579</v>
      </c>
      <c r="EO363">
        <v>462</v>
      </c>
      <c r="EP363">
        <v>2023</v>
      </c>
      <c r="EQ363">
        <v>10342</v>
      </c>
      <c r="ER363">
        <v>11621</v>
      </c>
      <c r="ES363">
        <v>918</v>
      </c>
      <c r="ET363">
        <v>4786</v>
      </c>
      <c r="EU363">
        <v>4691</v>
      </c>
      <c r="EV363">
        <v>915</v>
      </c>
      <c r="EW363">
        <v>5917</v>
      </c>
      <c r="EX363">
        <v>11621</v>
      </c>
    </row>
    <row r="364" spans="1:154" x14ac:dyDescent="0.2">
      <c r="A364">
        <v>21210</v>
      </c>
      <c r="B364" t="s">
        <v>589</v>
      </c>
      <c r="C364" t="s">
        <v>340</v>
      </c>
      <c r="D364" t="s">
        <v>665</v>
      </c>
      <c r="H364">
        <v>13987</v>
      </c>
      <c r="I364">
        <v>377</v>
      </c>
      <c r="J364">
        <v>954</v>
      </c>
      <c r="K364">
        <v>115</v>
      </c>
      <c r="L364">
        <v>840</v>
      </c>
      <c r="M364">
        <v>102</v>
      </c>
      <c r="N364">
        <v>2453</v>
      </c>
      <c r="O364">
        <v>20</v>
      </c>
      <c r="P364">
        <v>8047</v>
      </c>
      <c r="Q364">
        <v>43</v>
      </c>
      <c r="R364">
        <v>8381</v>
      </c>
      <c r="S364">
        <v>83</v>
      </c>
      <c r="T364">
        <v>2229</v>
      </c>
      <c r="U364">
        <v>168</v>
      </c>
      <c r="V364">
        <v>30</v>
      </c>
      <c r="W364">
        <v>0</v>
      </c>
      <c r="X364">
        <v>1271</v>
      </c>
      <c r="Y364">
        <v>27</v>
      </c>
      <c r="Z364">
        <v>660</v>
      </c>
      <c r="AA364">
        <v>39</v>
      </c>
      <c r="AB364">
        <v>1416</v>
      </c>
      <c r="AC364">
        <v>60</v>
      </c>
      <c r="AD364">
        <v>1818</v>
      </c>
      <c r="AE364">
        <v>67</v>
      </c>
      <c r="AF364">
        <v>8105</v>
      </c>
      <c r="AG364">
        <v>83</v>
      </c>
      <c r="AH364">
        <v>12451</v>
      </c>
      <c r="AI364">
        <v>289</v>
      </c>
      <c r="AJ364">
        <v>1536</v>
      </c>
      <c r="AK364">
        <v>88</v>
      </c>
      <c r="AL364">
        <v>593</v>
      </c>
      <c r="AM364">
        <v>29</v>
      </c>
      <c r="AN364">
        <v>943</v>
      </c>
      <c r="AO364">
        <v>59</v>
      </c>
      <c r="AP364">
        <v>6493</v>
      </c>
      <c r="AQ364">
        <v>224</v>
      </c>
      <c r="AR364">
        <v>7494</v>
      </c>
      <c r="AS364">
        <v>153</v>
      </c>
      <c r="AT364">
        <v>1118</v>
      </c>
      <c r="AU364">
        <v>24</v>
      </c>
      <c r="AV364">
        <v>12869</v>
      </c>
      <c r="AW364">
        <v>353</v>
      </c>
      <c r="AX364">
        <v>156</v>
      </c>
      <c r="AY364">
        <v>0</v>
      </c>
      <c r="AZ364">
        <v>548</v>
      </c>
      <c r="BA364">
        <v>8</v>
      </c>
      <c r="BB364">
        <v>507</v>
      </c>
      <c r="BC364">
        <v>9</v>
      </c>
      <c r="BD364">
        <v>6594</v>
      </c>
      <c r="BE364">
        <v>142</v>
      </c>
      <c r="BF364">
        <v>2074</v>
      </c>
      <c r="BG364">
        <v>154</v>
      </c>
      <c r="BH364">
        <v>6105</v>
      </c>
      <c r="BI364">
        <v>157</v>
      </c>
      <c r="BJ364">
        <v>5884</v>
      </c>
      <c r="BK364">
        <v>157</v>
      </c>
      <c r="BL364">
        <v>221</v>
      </c>
      <c r="BM364">
        <v>0</v>
      </c>
      <c r="BN364">
        <v>4315</v>
      </c>
      <c r="BO364">
        <v>64</v>
      </c>
      <c r="BP364">
        <v>2442</v>
      </c>
      <c r="BQ364">
        <v>117</v>
      </c>
      <c r="BR364">
        <v>1422</v>
      </c>
      <c r="BS364">
        <v>130</v>
      </c>
      <c r="BT364">
        <v>3383</v>
      </c>
      <c r="BU364">
        <v>66</v>
      </c>
      <c r="BV364">
        <v>8179</v>
      </c>
      <c r="BW364">
        <v>311</v>
      </c>
      <c r="BX364">
        <v>2425</v>
      </c>
      <c r="BY364">
        <v>0</v>
      </c>
      <c r="BZ364">
        <v>993</v>
      </c>
      <c r="CA364">
        <v>0</v>
      </c>
      <c r="CB364">
        <v>2390</v>
      </c>
      <c r="CC364">
        <v>66</v>
      </c>
      <c r="CD364">
        <v>2799</v>
      </c>
      <c r="CE364">
        <v>152</v>
      </c>
      <c r="CF364">
        <v>1198</v>
      </c>
      <c r="CG364">
        <v>74</v>
      </c>
      <c r="CH364">
        <v>1091</v>
      </c>
      <c r="CI364">
        <v>0</v>
      </c>
      <c r="CJ364">
        <v>1695</v>
      </c>
      <c r="CK364">
        <v>20</v>
      </c>
      <c r="CL364">
        <v>1396</v>
      </c>
      <c r="CM364">
        <v>65</v>
      </c>
      <c r="CN364">
        <v>2425</v>
      </c>
      <c r="CO364">
        <v>0</v>
      </c>
      <c r="CP364">
        <v>377</v>
      </c>
      <c r="CQ364">
        <v>13610</v>
      </c>
      <c r="CR364">
        <v>12464</v>
      </c>
      <c r="CS364">
        <v>3001</v>
      </c>
      <c r="CT364">
        <v>11329</v>
      </c>
      <c r="CU364">
        <v>2191</v>
      </c>
      <c r="CV364">
        <v>492</v>
      </c>
      <c r="CW364">
        <v>512</v>
      </c>
      <c r="CX364">
        <v>88</v>
      </c>
      <c r="CY364">
        <v>912</v>
      </c>
      <c r="CZ364">
        <v>179</v>
      </c>
      <c r="DA364">
        <v>646</v>
      </c>
      <c r="DB364">
        <v>208</v>
      </c>
      <c r="DC364">
        <v>121</v>
      </c>
      <c r="DD364">
        <v>17</v>
      </c>
      <c r="DE364">
        <v>56</v>
      </c>
      <c r="DF364">
        <v>192</v>
      </c>
      <c r="DG364">
        <v>240</v>
      </c>
      <c r="DH364">
        <v>62</v>
      </c>
      <c r="DI364">
        <v>288</v>
      </c>
      <c r="DJ364">
        <v>277</v>
      </c>
      <c r="DK364">
        <v>108</v>
      </c>
      <c r="DL364">
        <v>490</v>
      </c>
      <c r="DM364">
        <v>1239</v>
      </c>
      <c r="DN364">
        <v>2861</v>
      </c>
      <c r="DO364">
        <v>375</v>
      </c>
      <c r="DP364">
        <v>242</v>
      </c>
      <c r="DQ364">
        <v>245</v>
      </c>
      <c r="DR364">
        <v>77</v>
      </c>
      <c r="DS364">
        <v>24</v>
      </c>
      <c r="DT364">
        <v>98</v>
      </c>
      <c r="DU364">
        <v>5202</v>
      </c>
      <c r="DV364">
        <v>2337</v>
      </c>
      <c r="DW364">
        <v>1094</v>
      </c>
      <c r="DX364">
        <v>248</v>
      </c>
      <c r="DY364">
        <v>16</v>
      </c>
      <c r="DZ364">
        <v>812</v>
      </c>
      <c r="EA364">
        <v>4</v>
      </c>
      <c r="EB364">
        <v>668</v>
      </c>
      <c r="EC364">
        <v>1805</v>
      </c>
      <c r="ED364">
        <v>122</v>
      </c>
      <c r="EE364">
        <v>1524</v>
      </c>
      <c r="EF364">
        <v>1291</v>
      </c>
      <c r="EI364">
        <v>7818</v>
      </c>
      <c r="EJ364">
        <v>3631</v>
      </c>
      <c r="EK364">
        <v>213</v>
      </c>
      <c r="EL364">
        <v>479</v>
      </c>
      <c r="EM364">
        <v>239</v>
      </c>
      <c r="EN364">
        <v>182</v>
      </c>
      <c r="EO364">
        <v>93</v>
      </c>
      <c r="EP364">
        <v>730</v>
      </c>
      <c r="EQ364">
        <v>5089</v>
      </c>
      <c r="ER364">
        <v>5202</v>
      </c>
      <c r="ES364">
        <v>572</v>
      </c>
      <c r="ET364">
        <v>2244</v>
      </c>
      <c r="EU364">
        <v>1902</v>
      </c>
      <c r="EV364">
        <v>359</v>
      </c>
      <c r="EW364">
        <v>2386</v>
      </c>
      <c r="EX364">
        <v>5202</v>
      </c>
    </row>
    <row r="365" spans="1:154" x14ac:dyDescent="0.2">
      <c r="A365">
        <v>21211</v>
      </c>
      <c r="B365" t="s">
        <v>589</v>
      </c>
      <c r="C365" t="s">
        <v>340</v>
      </c>
      <c r="D365" t="s">
        <v>665</v>
      </c>
      <c r="H365">
        <v>14655</v>
      </c>
      <c r="I365">
        <v>447</v>
      </c>
      <c r="J365">
        <v>2349</v>
      </c>
      <c r="K365">
        <v>277</v>
      </c>
      <c r="L365">
        <v>1569</v>
      </c>
      <c r="M365">
        <v>218</v>
      </c>
      <c r="N365">
        <v>4616</v>
      </c>
      <c r="O365">
        <v>124</v>
      </c>
      <c r="P365">
        <v>7665</v>
      </c>
      <c r="Q365">
        <v>46</v>
      </c>
      <c r="R365">
        <v>10892</v>
      </c>
      <c r="S365">
        <v>310</v>
      </c>
      <c r="T365">
        <v>1295</v>
      </c>
      <c r="U365">
        <v>12</v>
      </c>
      <c r="V365">
        <v>205</v>
      </c>
      <c r="W365">
        <v>35</v>
      </c>
      <c r="X365">
        <v>855</v>
      </c>
      <c r="Y365">
        <v>56</v>
      </c>
      <c r="Z365">
        <v>150</v>
      </c>
      <c r="AA365">
        <v>6</v>
      </c>
      <c r="AB365">
        <v>1258</v>
      </c>
      <c r="AC365">
        <v>28</v>
      </c>
      <c r="AD365">
        <v>953</v>
      </c>
      <c r="AE365">
        <v>131</v>
      </c>
      <c r="AF365">
        <v>10729</v>
      </c>
      <c r="AG365">
        <v>220</v>
      </c>
      <c r="AH365">
        <v>13052</v>
      </c>
      <c r="AI365">
        <v>350</v>
      </c>
      <c r="AJ365">
        <v>1603</v>
      </c>
      <c r="AK365">
        <v>97</v>
      </c>
      <c r="AL365">
        <v>864</v>
      </c>
      <c r="AM365">
        <v>13</v>
      </c>
      <c r="AN365">
        <v>739</v>
      </c>
      <c r="AO365">
        <v>84</v>
      </c>
      <c r="AP365">
        <v>6828</v>
      </c>
      <c r="AQ365">
        <v>240</v>
      </c>
      <c r="AR365">
        <v>7827</v>
      </c>
      <c r="AS365">
        <v>207</v>
      </c>
      <c r="AT365">
        <v>1697</v>
      </c>
      <c r="AU365">
        <v>55</v>
      </c>
      <c r="AV365">
        <v>12958</v>
      </c>
      <c r="AW365">
        <v>392</v>
      </c>
      <c r="AX365">
        <v>924</v>
      </c>
      <c r="AY365">
        <v>62</v>
      </c>
      <c r="AZ365">
        <v>1841</v>
      </c>
      <c r="BA365">
        <v>58</v>
      </c>
      <c r="BB365">
        <v>1717</v>
      </c>
      <c r="BC365">
        <v>47</v>
      </c>
      <c r="BD365">
        <v>7649</v>
      </c>
      <c r="BE365">
        <v>188</v>
      </c>
      <c r="BF365">
        <v>1333</v>
      </c>
      <c r="BG365">
        <v>222</v>
      </c>
      <c r="BH365">
        <v>9527</v>
      </c>
      <c r="BI365">
        <v>214</v>
      </c>
      <c r="BJ365">
        <v>9205</v>
      </c>
      <c r="BK365">
        <v>187</v>
      </c>
      <c r="BL365">
        <v>322</v>
      </c>
      <c r="BM365">
        <v>27</v>
      </c>
      <c r="BN365">
        <v>7248</v>
      </c>
      <c r="BO365">
        <v>196</v>
      </c>
      <c r="BP365">
        <v>2369</v>
      </c>
      <c r="BQ365">
        <v>102</v>
      </c>
      <c r="BR365">
        <v>1243</v>
      </c>
      <c r="BS365">
        <v>138</v>
      </c>
      <c r="BT365">
        <v>1485</v>
      </c>
      <c r="BU365">
        <v>11</v>
      </c>
      <c r="BV365">
        <v>10860</v>
      </c>
      <c r="BW365">
        <v>436</v>
      </c>
      <c r="BX365">
        <v>2310</v>
      </c>
      <c r="BY365">
        <v>0</v>
      </c>
      <c r="BZ365">
        <v>838</v>
      </c>
      <c r="CA365">
        <v>11</v>
      </c>
      <c r="CB365">
        <v>647</v>
      </c>
      <c r="CC365">
        <v>0</v>
      </c>
      <c r="CD365">
        <v>1039</v>
      </c>
      <c r="CE365">
        <v>81</v>
      </c>
      <c r="CF365">
        <v>3860</v>
      </c>
      <c r="CG365">
        <v>130</v>
      </c>
      <c r="CH365">
        <v>2938</v>
      </c>
      <c r="CI365">
        <v>79</v>
      </c>
      <c r="CJ365">
        <v>1751</v>
      </c>
      <c r="CK365">
        <v>123</v>
      </c>
      <c r="CL365">
        <v>1272</v>
      </c>
      <c r="CM365">
        <v>23</v>
      </c>
      <c r="CN365">
        <v>2310</v>
      </c>
      <c r="CO365">
        <v>0</v>
      </c>
      <c r="CP365">
        <v>447</v>
      </c>
      <c r="CQ365">
        <v>14208</v>
      </c>
      <c r="CR365">
        <v>11857</v>
      </c>
      <c r="CS365">
        <v>4224</v>
      </c>
      <c r="CT365">
        <v>12396</v>
      </c>
      <c r="CU365">
        <v>1825</v>
      </c>
      <c r="CV365">
        <v>499</v>
      </c>
      <c r="CW365">
        <v>640</v>
      </c>
      <c r="CX365">
        <v>95</v>
      </c>
      <c r="CY365">
        <v>669</v>
      </c>
      <c r="CZ365">
        <v>159</v>
      </c>
      <c r="DA365">
        <v>453</v>
      </c>
      <c r="DB365">
        <v>245</v>
      </c>
      <c r="DC365">
        <v>63</v>
      </c>
      <c r="DD365">
        <v>0</v>
      </c>
      <c r="DE365">
        <v>27</v>
      </c>
      <c r="DF365">
        <v>385</v>
      </c>
      <c r="DG365">
        <v>419</v>
      </c>
      <c r="DH365">
        <v>139</v>
      </c>
      <c r="DI365">
        <v>605</v>
      </c>
      <c r="DJ365">
        <v>184</v>
      </c>
      <c r="DK365">
        <v>210</v>
      </c>
      <c r="DL365">
        <v>627</v>
      </c>
      <c r="DM365">
        <v>1763</v>
      </c>
      <c r="DN365">
        <v>3414</v>
      </c>
      <c r="DO365">
        <v>628</v>
      </c>
      <c r="DP365">
        <v>529</v>
      </c>
      <c r="DQ365">
        <v>713</v>
      </c>
      <c r="DR365">
        <v>247</v>
      </c>
      <c r="DS365">
        <v>330</v>
      </c>
      <c r="DT365">
        <v>528</v>
      </c>
      <c r="DU365">
        <v>8192</v>
      </c>
      <c r="DV365">
        <v>2325</v>
      </c>
      <c r="DW365">
        <v>699</v>
      </c>
      <c r="DX365">
        <v>1002</v>
      </c>
      <c r="DY365">
        <v>20</v>
      </c>
      <c r="DZ365">
        <v>1951</v>
      </c>
      <c r="EA365">
        <v>48</v>
      </c>
      <c r="EB365">
        <v>1688</v>
      </c>
      <c r="EC365">
        <v>2914</v>
      </c>
      <c r="ED365">
        <v>201</v>
      </c>
      <c r="EE365">
        <v>2111</v>
      </c>
      <c r="EF365">
        <v>1026</v>
      </c>
      <c r="EI365">
        <v>9034</v>
      </c>
      <c r="EJ365">
        <v>5593</v>
      </c>
      <c r="EK365">
        <v>429</v>
      </c>
      <c r="EL365">
        <v>511</v>
      </c>
      <c r="EM365">
        <v>444</v>
      </c>
      <c r="EN365">
        <v>438</v>
      </c>
      <c r="EO365">
        <v>282</v>
      </c>
      <c r="EP365">
        <v>1079</v>
      </c>
      <c r="EQ365">
        <v>7362</v>
      </c>
      <c r="ER365">
        <v>8192</v>
      </c>
      <c r="ES365">
        <v>1206</v>
      </c>
      <c r="ET365">
        <v>4222</v>
      </c>
      <c r="EU365">
        <v>2562</v>
      </c>
      <c r="EV365">
        <v>187</v>
      </c>
      <c r="EW365">
        <v>2764</v>
      </c>
      <c r="EX365">
        <v>8192</v>
      </c>
    </row>
    <row r="366" spans="1:154" x14ac:dyDescent="0.2">
      <c r="A366">
        <v>21212</v>
      </c>
      <c r="B366" t="s">
        <v>589</v>
      </c>
      <c r="C366" t="s">
        <v>340</v>
      </c>
      <c r="D366" t="s">
        <v>665</v>
      </c>
      <c r="H366">
        <v>33752</v>
      </c>
      <c r="I366">
        <v>800</v>
      </c>
      <c r="J366">
        <v>3542</v>
      </c>
      <c r="K366">
        <v>133</v>
      </c>
      <c r="L366">
        <v>2912</v>
      </c>
      <c r="M366">
        <v>133</v>
      </c>
      <c r="N366">
        <v>10486</v>
      </c>
      <c r="O366">
        <v>266</v>
      </c>
      <c r="P366">
        <v>17945</v>
      </c>
      <c r="Q366">
        <v>272</v>
      </c>
      <c r="R366">
        <v>17047</v>
      </c>
      <c r="S366">
        <v>153</v>
      </c>
      <c r="T366">
        <v>11511</v>
      </c>
      <c r="U366">
        <v>341</v>
      </c>
      <c r="V366">
        <v>29</v>
      </c>
      <c r="W366">
        <v>0</v>
      </c>
      <c r="X366">
        <v>1320</v>
      </c>
      <c r="Y366">
        <v>61</v>
      </c>
      <c r="Z366">
        <v>888</v>
      </c>
      <c r="AA366">
        <v>61</v>
      </c>
      <c r="AB366">
        <v>2957</v>
      </c>
      <c r="AC366">
        <v>184</v>
      </c>
      <c r="AD366">
        <v>2358</v>
      </c>
      <c r="AE366">
        <v>103</v>
      </c>
      <c r="AF366">
        <v>16673</v>
      </c>
      <c r="AG366">
        <v>153</v>
      </c>
      <c r="AH366">
        <v>30795</v>
      </c>
      <c r="AI366">
        <v>675</v>
      </c>
      <c r="AJ366">
        <v>2957</v>
      </c>
      <c r="AK366">
        <v>125</v>
      </c>
      <c r="AL366">
        <v>1922</v>
      </c>
      <c r="AM366">
        <v>35</v>
      </c>
      <c r="AN366">
        <v>1035</v>
      </c>
      <c r="AO366">
        <v>90</v>
      </c>
      <c r="AP366">
        <v>15160</v>
      </c>
      <c r="AQ366">
        <v>546</v>
      </c>
      <c r="AR366">
        <v>18592</v>
      </c>
      <c r="AS366">
        <v>254</v>
      </c>
      <c r="AT366">
        <v>4170</v>
      </c>
      <c r="AU366">
        <v>75</v>
      </c>
      <c r="AV366">
        <v>29582</v>
      </c>
      <c r="AW366">
        <v>725</v>
      </c>
      <c r="AX366">
        <v>1772</v>
      </c>
      <c r="AY366">
        <v>87</v>
      </c>
      <c r="AZ366">
        <v>3282</v>
      </c>
      <c r="BA366">
        <v>82</v>
      </c>
      <c r="BB366">
        <v>4297</v>
      </c>
      <c r="BC366">
        <v>185</v>
      </c>
      <c r="BD366">
        <v>12632</v>
      </c>
      <c r="BE366">
        <v>268</v>
      </c>
      <c r="BF366">
        <v>3611</v>
      </c>
      <c r="BG366">
        <v>170</v>
      </c>
      <c r="BH366">
        <v>15860</v>
      </c>
      <c r="BI366">
        <v>509</v>
      </c>
      <c r="BJ366">
        <v>15078</v>
      </c>
      <c r="BK366">
        <v>412</v>
      </c>
      <c r="BL366">
        <v>782</v>
      </c>
      <c r="BM366">
        <v>97</v>
      </c>
      <c r="BN366">
        <v>11445</v>
      </c>
      <c r="BO366">
        <v>271</v>
      </c>
      <c r="BP366">
        <v>4788</v>
      </c>
      <c r="BQ366">
        <v>261</v>
      </c>
      <c r="BR366">
        <v>3238</v>
      </c>
      <c r="BS366">
        <v>147</v>
      </c>
      <c r="BT366">
        <v>8927</v>
      </c>
      <c r="BU366">
        <v>121</v>
      </c>
      <c r="BV366">
        <v>19471</v>
      </c>
      <c r="BW366">
        <v>679</v>
      </c>
      <c r="BX366">
        <v>5354</v>
      </c>
      <c r="BY366">
        <v>0</v>
      </c>
      <c r="BZ366">
        <v>2803</v>
      </c>
      <c r="CA366">
        <v>31</v>
      </c>
      <c r="CB366">
        <v>6124</v>
      </c>
      <c r="CC366">
        <v>90</v>
      </c>
      <c r="CD366">
        <v>2842</v>
      </c>
      <c r="CE366">
        <v>57</v>
      </c>
      <c r="CF366">
        <v>3272</v>
      </c>
      <c r="CG366">
        <v>294</v>
      </c>
      <c r="CH366">
        <v>5019</v>
      </c>
      <c r="CI366">
        <v>137</v>
      </c>
      <c r="CJ366">
        <v>4656</v>
      </c>
      <c r="CK366">
        <v>63</v>
      </c>
      <c r="CL366">
        <v>3682</v>
      </c>
      <c r="CM366">
        <v>128</v>
      </c>
      <c r="CN366">
        <v>5354</v>
      </c>
      <c r="CO366">
        <v>0</v>
      </c>
      <c r="CP366">
        <v>800</v>
      </c>
      <c r="CQ366">
        <v>32952</v>
      </c>
      <c r="CR366">
        <v>26557</v>
      </c>
      <c r="CS366">
        <v>10736</v>
      </c>
      <c r="CT366">
        <v>27623</v>
      </c>
      <c r="CU366">
        <v>4029</v>
      </c>
      <c r="CV366">
        <v>1281</v>
      </c>
      <c r="CW366">
        <v>1550</v>
      </c>
      <c r="CX366">
        <v>503</v>
      </c>
      <c r="CY366">
        <v>1563</v>
      </c>
      <c r="CZ366">
        <v>548</v>
      </c>
      <c r="DA366">
        <v>591</v>
      </c>
      <c r="DB366">
        <v>166</v>
      </c>
      <c r="DC366">
        <v>325</v>
      </c>
      <c r="DD366">
        <v>64</v>
      </c>
      <c r="DE366">
        <v>15</v>
      </c>
      <c r="DF366">
        <v>546</v>
      </c>
      <c r="DG366">
        <v>656</v>
      </c>
      <c r="DH366">
        <v>231</v>
      </c>
      <c r="DI366">
        <v>1139</v>
      </c>
      <c r="DJ366">
        <v>876</v>
      </c>
      <c r="DK366">
        <v>476</v>
      </c>
      <c r="DL366">
        <v>1523</v>
      </c>
      <c r="DM366">
        <v>2564</v>
      </c>
      <c r="DN366">
        <v>5695</v>
      </c>
      <c r="DO366">
        <v>1152</v>
      </c>
      <c r="DP366">
        <v>478</v>
      </c>
      <c r="DQ366">
        <v>1565</v>
      </c>
      <c r="DR366">
        <v>823</v>
      </c>
      <c r="DS366">
        <v>728</v>
      </c>
      <c r="DT366">
        <v>1788</v>
      </c>
      <c r="DU366">
        <v>12971</v>
      </c>
      <c r="DV366">
        <v>5585</v>
      </c>
      <c r="DW366">
        <v>2806</v>
      </c>
      <c r="DX366">
        <v>675</v>
      </c>
      <c r="DY366">
        <v>195</v>
      </c>
      <c r="DZ366">
        <v>1946</v>
      </c>
      <c r="EA366">
        <v>168</v>
      </c>
      <c r="EB366">
        <v>1379</v>
      </c>
      <c r="EC366">
        <v>4765</v>
      </c>
      <c r="ED366">
        <v>719</v>
      </c>
      <c r="EE366">
        <v>2812</v>
      </c>
      <c r="EF366">
        <v>4018</v>
      </c>
      <c r="EI366">
        <v>23317</v>
      </c>
      <c r="EJ366">
        <v>8564</v>
      </c>
      <c r="EK366">
        <v>605</v>
      </c>
      <c r="EL366">
        <v>413</v>
      </c>
      <c r="EM366">
        <v>623</v>
      </c>
      <c r="EN366">
        <v>528</v>
      </c>
      <c r="EO366">
        <v>372</v>
      </c>
      <c r="EP366">
        <v>1348</v>
      </c>
      <c r="EQ366">
        <v>12089</v>
      </c>
      <c r="ER366">
        <v>12971</v>
      </c>
      <c r="ES366">
        <v>1704</v>
      </c>
      <c r="ET366">
        <v>5275</v>
      </c>
      <c r="EU366">
        <v>4680</v>
      </c>
      <c r="EV366">
        <v>1032</v>
      </c>
      <c r="EW366">
        <v>5992</v>
      </c>
      <c r="EX366">
        <v>12971</v>
      </c>
    </row>
    <row r="367" spans="1:154" x14ac:dyDescent="0.2">
      <c r="A367">
        <v>21213</v>
      </c>
      <c r="B367" t="s">
        <v>589</v>
      </c>
      <c r="C367" t="s">
        <v>340</v>
      </c>
      <c r="D367" t="s">
        <v>665</v>
      </c>
      <c r="H367">
        <v>28018</v>
      </c>
      <c r="I367">
        <v>2189</v>
      </c>
      <c r="J367">
        <v>8558</v>
      </c>
      <c r="K367">
        <v>712</v>
      </c>
      <c r="L367">
        <v>6868</v>
      </c>
      <c r="M367">
        <v>480</v>
      </c>
      <c r="N367">
        <v>12434</v>
      </c>
      <c r="O367">
        <v>924</v>
      </c>
      <c r="P367">
        <v>6948</v>
      </c>
      <c r="Q367">
        <v>553</v>
      </c>
      <c r="R367">
        <v>1875</v>
      </c>
      <c r="S367">
        <v>63</v>
      </c>
      <c r="T367">
        <v>23869</v>
      </c>
      <c r="U367">
        <v>1642</v>
      </c>
      <c r="V367">
        <v>68</v>
      </c>
      <c r="W367">
        <v>0</v>
      </c>
      <c r="X367">
        <v>81</v>
      </c>
      <c r="Y367">
        <v>3</v>
      </c>
      <c r="Z367">
        <v>776</v>
      </c>
      <c r="AA367">
        <v>211</v>
      </c>
      <c r="AB367">
        <v>1343</v>
      </c>
      <c r="AC367">
        <v>270</v>
      </c>
      <c r="AD367">
        <v>1446</v>
      </c>
      <c r="AE367">
        <v>468</v>
      </c>
      <c r="AF367">
        <v>1826</v>
      </c>
      <c r="AG367">
        <v>63</v>
      </c>
      <c r="AH367">
        <v>26788</v>
      </c>
      <c r="AI367">
        <v>1610</v>
      </c>
      <c r="AJ367">
        <v>1230</v>
      </c>
      <c r="AK367">
        <v>579</v>
      </c>
      <c r="AL367">
        <v>579</v>
      </c>
      <c r="AM367">
        <v>61</v>
      </c>
      <c r="AN367">
        <v>651</v>
      </c>
      <c r="AO367">
        <v>518</v>
      </c>
      <c r="AP367">
        <v>11925</v>
      </c>
      <c r="AQ367">
        <v>1307</v>
      </c>
      <c r="AR367">
        <v>16093</v>
      </c>
      <c r="AS367">
        <v>882</v>
      </c>
      <c r="AT367">
        <v>6021</v>
      </c>
      <c r="AU367">
        <v>183</v>
      </c>
      <c r="AV367">
        <v>21997</v>
      </c>
      <c r="AW367">
        <v>2006</v>
      </c>
      <c r="AX367">
        <v>2879</v>
      </c>
      <c r="AY367">
        <v>295</v>
      </c>
      <c r="AZ367">
        <v>7290</v>
      </c>
      <c r="BA367">
        <v>801</v>
      </c>
      <c r="BB367">
        <v>5195</v>
      </c>
      <c r="BC367">
        <v>300</v>
      </c>
      <c r="BD367">
        <v>3269</v>
      </c>
      <c r="BE367">
        <v>114</v>
      </c>
      <c r="BF367">
        <v>5404</v>
      </c>
      <c r="BG367">
        <v>440</v>
      </c>
      <c r="BH367">
        <v>11527</v>
      </c>
      <c r="BI367">
        <v>1238</v>
      </c>
      <c r="BJ367">
        <v>10706</v>
      </c>
      <c r="BK367">
        <v>1181</v>
      </c>
      <c r="BL367">
        <v>821</v>
      </c>
      <c r="BM367">
        <v>57</v>
      </c>
      <c r="BN367">
        <v>8983</v>
      </c>
      <c r="BO367">
        <v>890</v>
      </c>
      <c r="BP367">
        <v>2845</v>
      </c>
      <c r="BQ367">
        <v>413</v>
      </c>
      <c r="BR367">
        <v>5103</v>
      </c>
      <c r="BS367">
        <v>375</v>
      </c>
      <c r="BT367">
        <v>6920</v>
      </c>
      <c r="BU367">
        <v>380</v>
      </c>
      <c r="BV367">
        <v>16931</v>
      </c>
      <c r="BW367">
        <v>1678</v>
      </c>
      <c r="BX367">
        <v>4167</v>
      </c>
      <c r="BY367">
        <v>131</v>
      </c>
      <c r="BZ367">
        <v>1798</v>
      </c>
      <c r="CA367">
        <v>112</v>
      </c>
      <c r="CB367">
        <v>5122</v>
      </c>
      <c r="CC367">
        <v>268</v>
      </c>
      <c r="CD367">
        <v>2465</v>
      </c>
      <c r="CE367">
        <v>299</v>
      </c>
      <c r="CF367">
        <v>3315</v>
      </c>
      <c r="CG367">
        <v>522</v>
      </c>
      <c r="CH367">
        <v>4297</v>
      </c>
      <c r="CI367">
        <v>426</v>
      </c>
      <c r="CJ367">
        <v>3404</v>
      </c>
      <c r="CK367">
        <v>264</v>
      </c>
      <c r="CL367">
        <v>3450</v>
      </c>
      <c r="CM367">
        <v>167</v>
      </c>
      <c r="CN367">
        <v>4167</v>
      </c>
      <c r="CO367">
        <v>131</v>
      </c>
      <c r="CP367">
        <v>2189</v>
      </c>
      <c r="CQ367">
        <v>25829</v>
      </c>
      <c r="CR367">
        <v>12636</v>
      </c>
      <c r="CS367">
        <v>16332</v>
      </c>
      <c r="CT367">
        <v>25343</v>
      </c>
      <c r="CU367">
        <v>1452</v>
      </c>
      <c r="CV367">
        <v>487</v>
      </c>
      <c r="CW367">
        <v>912</v>
      </c>
      <c r="CX367">
        <v>384</v>
      </c>
      <c r="CY367">
        <v>279</v>
      </c>
      <c r="CZ367">
        <v>11</v>
      </c>
      <c r="DA367">
        <v>83</v>
      </c>
      <c r="DB367">
        <v>67</v>
      </c>
      <c r="DC367">
        <v>178</v>
      </c>
      <c r="DD367">
        <v>25</v>
      </c>
      <c r="DE367">
        <v>16</v>
      </c>
      <c r="DF367">
        <v>466</v>
      </c>
      <c r="DG367">
        <v>475</v>
      </c>
      <c r="DH367">
        <v>75</v>
      </c>
      <c r="DI367">
        <v>1314</v>
      </c>
      <c r="DJ367">
        <v>936</v>
      </c>
      <c r="DK367">
        <v>173</v>
      </c>
      <c r="DL367">
        <v>493</v>
      </c>
      <c r="DM367">
        <v>1119</v>
      </c>
      <c r="DN367">
        <v>4142</v>
      </c>
      <c r="DO367">
        <v>661</v>
      </c>
      <c r="DP367">
        <v>557</v>
      </c>
      <c r="DQ367">
        <v>1252</v>
      </c>
      <c r="DR367">
        <v>1467</v>
      </c>
      <c r="DS367">
        <v>766</v>
      </c>
      <c r="DT367">
        <v>4088</v>
      </c>
      <c r="DU367">
        <v>12009</v>
      </c>
      <c r="DV367">
        <v>1601</v>
      </c>
      <c r="DW367">
        <v>349</v>
      </c>
      <c r="DX367">
        <v>713</v>
      </c>
      <c r="DY367">
        <v>353</v>
      </c>
      <c r="DZ367">
        <v>2731</v>
      </c>
      <c r="EA367">
        <v>234</v>
      </c>
      <c r="EB367">
        <v>1602</v>
      </c>
      <c r="EC367">
        <v>6964</v>
      </c>
      <c r="ED367">
        <v>1578</v>
      </c>
      <c r="EE367">
        <v>2697</v>
      </c>
      <c r="EF367">
        <v>3310</v>
      </c>
      <c r="EI367">
        <v>13871</v>
      </c>
      <c r="EJ367">
        <v>14125</v>
      </c>
      <c r="EK367">
        <v>676</v>
      </c>
      <c r="EL367">
        <v>417</v>
      </c>
      <c r="EM367">
        <v>475</v>
      </c>
      <c r="EN367">
        <v>499</v>
      </c>
      <c r="EO367">
        <v>278</v>
      </c>
      <c r="EP367">
        <v>2713</v>
      </c>
      <c r="EQ367">
        <v>10332</v>
      </c>
      <c r="ER367">
        <v>12009</v>
      </c>
      <c r="ES367">
        <v>4092</v>
      </c>
      <c r="ET367">
        <v>4895</v>
      </c>
      <c r="EU367">
        <v>2608</v>
      </c>
      <c r="EV367">
        <v>318</v>
      </c>
      <c r="EW367">
        <v>3022</v>
      </c>
      <c r="EX367">
        <v>12009</v>
      </c>
    </row>
    <row r="368" spans="1:154" x14ac:dyDescent="0.2">
      <c r="A368">
        <v>21214</v>
      </c>
      <c r="B368" t="s">
        <v>589</v>
      </c>
      <c r="C368" t="s">
        <v>340</v>
      </c>
      <c r="D368" t="s">
        <v>665</v>
      </c>
      <c r="H368">
        <v>20878</v>
      </c>
      <c r="I368">
        <v>920</v>
      </c>
      <c r="J368">
        <v>3630</v>
      </c>
      <c r="K368">
        <v>131</v>
      </c>
      <c r="L368">
        <v>2229</v>
      </c>
      <c r="M368">
        <v>57</v>
      </c>
      <c r="N368">
        <v>7854</v>
      </c>
      <c r="O368">
        <v>610</v>
      </c>
      <c r="P368">
        <v>9394</v>
      </c>
      <c r="Q368">
        <v>179</v>
      </c>
      <c r="R368">
        <v>6920</v>
      </c>
      <c r="S368">
        <v>135</v>
      </c>
      <c r="T368">
        <v>11852</v>
      </c>
      <c r="U368">
        <v>576</v>
      </c>
      <c r="V368">
        <v>168</v>
      </c>
      <c r="W368">
        <v>38</v>
      </c>
      <c r="X368">
        <v>110</v>
      </c>
      <c r="Y368">
        <v>21</v>
      </c>
      <c r="Z368">
        <v>296</v>
      </c>
      <c r="AA368">
        <v>40</v>
      </c>
      <c r="AB368">
        <v>1527</v>
      </c>
      <c r="AC368">
        <v>110</v>
      </c>
      <c r="AD368">
        <v>742</v>
      </c>
      <c r="AE368">
        <v>148</v>
      </c>
      <c r="AF368">
        <v>6820</v>
      </c>
      <c r="AG368">
        <v>135</v>
      </c>
      <c r="AH368">
        <v>19195</v>
      </c>
      <c r="AI368">
        <v>588</v>
      </c>
      <c r="AJ368">
        <v>1683</v>
      </c>
      <c r="AK368">
        <v>332</v>
      </c>
      <c r="AL368">
        <v>1054</v>
      </c>
      <c r="AM368">
        <v>61</v>
      </c>
      <c r="AN368">
        <v>629</v>
      </c>
      <c r="AO368">
        <v>271</v>
      </c>
      <c r="AP368">
        <v>9919</v>
      </c>
      <c r="AQ368">
        <v>509</v>
      </c>
      <c r="AR368">
        <v>10959</v>
      </c>
      <c r="AS368">
        <v>411</v>
      </c>
      <c r="AT368">
        <v>2715</v>
      </c>
      <c r="AU368">
        <v>40</v>
      </c>
      <c r="AV368">
        <v>18163</v>
      </c>
      <c r="AW368">
        <v>880</v>
      </c>
      <c r="AX368">
        <v>847</v>
      </c>
      <c r="AY368">
        <v>75</v>
      </c>
      <c r="AZ368">
        <v>3815</v>
      </c>
      <c r="BA368">
        <v>306</v>
      </c>
      <c r="BB368">
        <v>3878</v>
      </c>
      <c r="BC368">
        <v>207</v>
      </c>
      <c r="BD368">
        <v>6403</v>
      </c>
      <c r="BE368">
        <v>196</v>
      </c>
      <c r="BF368">
        <v>2281</v>
      </c>
      <c r="BG368">
        <v>239</v>
      </c>
      <c r="BH368">
        <v>10725</v>
      </c>
      <c r="BI368">
        <v>660</v>
      </c>
      <c r="BJ368">
        <v>10050</v>
      </c>
      <c r="BK368">
        <v>561</v>
      </c>
      <c r="BL368">
        <v>675</v>
      </c>
      <c r="BM368">
        <v>99</v>
      </c>
      <c r="BN368">
        <v>8129</v>
      </c>
      <c r="BO368">
        <v>402</v>
      </c>
      <c r="BP368">
        <v>2581</v>
      </c>
      <c r="BQ368">
        <v>260</v>
      </c>
      <c r="BR368">
        <v>2296</v>
      </c>
      <c r="BS368">
        <v>237</v>
      </c>
      <c r="BT368">
        <v>4687</v>
      </c>
      <c r="BU368">
        <v>5</v>
      </c>
      <c r="BV368">
        <v>13006</v>
      </c>
      <c r="BW368">
        <v>899</v>
      </c>
      <c r="BX368">
        <v>3185</v>
      </c>
      <c r="BY368">
        <v>16</v>
      </c>
      <c r="BZ368">
        <v>1253</v>
      </c>
      <c r="CA368">
        <v>0</v>
      </c>
      <c r="CB368">
        <v>3434</v>
      </c>
      <c r="CC368">
        <v>5</v>
      </c>
      <c r="CD368">
        <v>1248</v>
      </c>
      <c r="CE368">
        <v>131</v>
      </c>
      <c r="CF368">
        <v>2473</v>
      </c>
      <c r="CG368">
        <v>153</v>
      </c>
      <c r="CH368">
        <v>3677</v>
      </c>
      <c r="CI368">
        <v>172</v>
      </c>
      <c r="CJ368">
        <v>2953</v>
      </c>
      <c r="CK368">
        <v>286</v>
      </c>
      <c r="CL368">
        <v>2655</v>
      </c>
      <c r="CM368">
        <v>157</v>
      </c>
      <c r="CN368">
        <v>3185</v>
      </c>
      <c r="CO368">
        <v>16</v>
      </c>
      <c r="CP368">
        <v>920</v>
      </c>
      <c r="CQ368">
        <v>19958</v>
      </c>
      <c r="CR368">
        <v>15129</v>
      </c>
      <c r="CS368">
        <v>7744</v>
      </c>
      <c r="CT368">
        <v>18501</v>
      </c>
      <c r="CU368">
        <v>1675</v>
      </c>
      <c r="CV368">
        <v>523</v>
      </c>
      <c r="CW368">
        <v>661</v>
      </c>
      <c r="CX368">
        <v>250</v>
      </c>
      <c r="CY368">
        <v>307</v>
      </c>
      <c r="CZ368">
        <v>74</v>
      </c>
      <c r="DA368">
        <v>86</v>
      </c>
      <c r="DB368">
        <v>48</v>
      </c>
      <c r="DC368">
        <v>621</v>
      </c>
      <c r="DD368">
        <v>151</v>
      </c>
      <c r="DE368">
        <v>92</v>
      </c>
      <c r="DF368">
        <v>593</v>
      </c>
      <c r="DG368">
        <v>706</v>
      </c>
      <c r="DH368">
        <v>96</v>
      </c>
      <c r="DI368">
        <v>1043</v>
      </c>
      <c r="DJ368">
        <v>695</v>
      </c>
      <c r="DK368">
        <v>128</v>
      </c>
      <c r="DL368">
        <v>582</v>
      </c>
      <c r="DM368">
        <v>1053</v>
      </c>
      <c r="DN368">
        <v>3686</v>
      </c>
      <c r="DO368">
        <v>732</v>
      </c>
      <c r="DP368">
        <v>592</v>
      </c>
      <c r="DQ368">
        <v>936</v>
      </c>
      <c r="DR368">
        <v>502</v>
      </c>
      <c r="DS368">
        <v>423</v>
      </c>
      <c r="DT368">
        <v>1265</v>
      </c>
      <c r="DU368">
        <v>8466</v>
      </c>
      <c r="DV368">
        <v>3168</v>
      </c>
      <c r="DW368">
        <v>1103</v>
      </c>
      <c r="DX368">
        <v>765</v>
      </c>
      <c r="DY368">
        <v>179</v>
      </c>
      <c r="DZ368">
        <v>1449</v>
      </c>
      <c r="EA368">
        <v>55</v>
      </c>
      <c r="EB368">
        <v>1109</v>
      </c>
      <c r="EC368">
        <v>3084</v>
      </c>
      <c r="ED368">
        <v>552</v>
      </c>
      <c r="EE368">
        <v>1676</v>
      </c>
      <c r="EF368">
        <v>2131</v>
      </c>
      <c r="EI368">
        <v>17154</v>
      </c>
      <c r="EJ368">
        <v>3685</v>
      </c>
      <c r="EK368">
        <v>260</v>
      </c>
      <c r="EL368">
        <v>268</v>
      </c>
      <c r="EM368">
        <v>180</v>
      </c>
      <c r="EN368">
        <v>275</v>
      </c>
      <c r="EO368">
        <v>178</v>
      </c>
      <c r="EP368">
        <v>564</v>
      </c>
      <c r="EQ368">
        <v>7814</v>
      </c>
      <c r="ER368">
        <v>8466</v>
      </c>
      <c r="ES368">
        <v>617</v>
      </c>
      <c r="ET368">
        <v>3385</v>
      </c>
      <c r="EU368">
        <v>3084</v>
      </c>
      <c r="EV368">
        <v>812</v>
      </c>
      <c r="EW368">
        <v>4464</v>
      </c>
      <c r="EX368">
        <v>8466</v>
      </c>
    </row>
    <row r="369" spans="1:154" x14ac:dyDescent="0.2">
      <c r="A369">
        <v>21215</v>
      </c>
      <c r="B369" t="s">
        <v>589</v>
      </c>
      <c r="C369" t="s">
        <v>340</v>
      </c>
      <c r="D369" t="s">
        <v>665</v>
      </c>
      <c r="H369">
        <v>51605</v>
      </c>
      <c r="I369">
        <v>2146</v>
      </c>
      <c r="J369">
        <v>14797</v>
      </c>
      <c r="K369">
        <v>667</v>
      </c>
      <c r="L369">
        <v>10980</v>
      </c>
      <c r="M369">
        <v>476</v>
      </c>
      <c r="N369">
        <v>22157</v>
      </c>
      <c r="O369">
        <v>1046</v>
      </c>
      <c r="P369">
        <v>14445</v>
      </c>
      <c r="Q369">
        <v>335</v>
      </c>
      <c r="R369">
        <v>8533</v>
      </c>
      <c r="S369">
        <v>110</v>
      </c>
      <c r="T369">
        <v>37766</v>
      </c>
      <c r="U369">
        <v>1456</v>
      </c>
      <c r="V369">
        <v>108</v>
      </c>
      <c r="W369">
        <v>40</v>
      </c>
      <c r="X369">
        <v>844</v>
      </c>
      <c r="Y369">
        <v>28</v>
      </c>
      <c r="Z369">
        <v>1862</v>
      </c>
      <c r="AA369">
        <v>426</v>
      </c>
      <c r="AB369">
        <v>2492</v>
      </c>
      <c r="AC369">
        <v>86</v>
      </c>
      <c r="AD369">
        <v>2577</v>
      </c>
      <c r="AE369">
        <v>621</v>
      </c>
      <c r="AF369">
        <v>8131</v>
      </c>
      <c r="AG369">
        <v>33</v>
      </c>
      <c r="AH369">
        <v>46895</v>
      </c>
      <c r="AI369">
        <v>1640</v>
      </c>
      <c r="AJ369">
        <v>4710</v>
      </c>
      <c r="AK369">
        <v>506</v>
      </c>
      <c r="AL369">
        <v>2994</v>
      </c>
      <c r="AM369">
        <v>187</v>
      </c>
      <c r="AN369">
        <v>1716</v>
      </c>
      <c r="AO369">
        <v>319</v>
      </c>
      <c r="AP369">
        <v>22516</v>
      </c>
      <c r="AQ369">
        <v>1172</v>
      </c>
      <c r="AR369">
        <v>29089</v>
      </c>
      <c r="AS369">
        <v>974</v>
      </c>
      <c r="AT369">
        <v>11208</v>
      </c>
      <c r="AU369">
        <v>112</v>
      </c>
      <c r="AV369">
        <v>40397</v>
      </c>
      <c r="AW369">
        <v>2034</v>
      </c>
      <c r="AX369">
        <v>4738</v>
      </c>
      <c r="AY369">
        <v>348</v>
      </c>
      <c r="AZ369">
        <v>11081</v>
      </c>
      <c r="BA369">
        <v>740</v>
      </c>
      <c r="BB369">
        <v>10530</v>
      </c>
      <c r="BC369">
        <v>444</v>
      </c>
      <c r="BD369">
        <v>9190</v>
      </c>
      <c r="BE369">
        <v>107</v>
      </c>
      <c r="BF369">
        <v>6880</v>
      </c>
      <c r="BG369">
        <v>673</v>
      </c>
      <c r="BH369">
        <v>21298</v>
      </c>
      <c r="BI369">
        <v>1143</v>
      </c>
      <c r="BJ369">
        <v>19759</v>
      </c>
      <c r="BK369">
        <v>865</v>
      </c>
      <c r="BL369">
        <v>1539</v>
      </c>
      <c r="BM369">
        <v>278</v>
      </c>
      <c r="BN369">
        <v>14962</v>
      </c>
      <c r="BO369">
        <v>551</v>
      </c>
      <c r="BP369">
        <v>6175</v>
      </c>
      <c r="BQ369">
        <v>484</v>
      </c>
      <c r="BR369">
        <v>7041</v>
      </c>
      <c r="BS369">
        <v>781</v>
      </c>
      <c r="BT369">
        <v>12809</v>
      </c>
      <c r="BU369">
        <v>293</v>
      </c>
      <c r="BV369">
        <v>28178</v>
      </c>
      <c r="BW369">
        <v>1816</v>
      </c>
      <c r="BX369">
        <v>10618</v>
      </c>
      <c r="BY369">
        <v>37</v>
      </c>
      <c r="BZ369">
        <v>4799</v>
      </c>
      <c r="CA369">
        <v>155</v>
      </c>
      <c r="CB369">
        <v>8010</v>
      </c>
      <c r="CC369">
        <v>138</v>
      </c>
      <c r="CD369">
        <v>3257</v>
      </c>
      <c r="CE369">
        <v>214</v>
      </c>
      <c r="CF369">
        <v>6156</v>
      </c>
      <c r="CG369">
        <v>545</v>
      </c>
      <c r="CH369">
        <v>6120</v>
      </c>
      <c r="CI369">
        <v>417</v>
      </c>
      <c r="CJ369">
        <v>5020</v>
      </c>
      <c r="CK369">
        <v>240</v>
      </c>
      <c r="CL369">
        <v>7625</v>
      </c>
      <c r="CM369">
        <v>400</v>
      </c>
      <c r="CN369">
        <v>10618</v>
      </c>
      <c r="CO369">
        <v>37</v>
      </c>
      <c r="CP369">
        <v>2146</v>
      </c>
      <c r="CQ369">
        <v>49459</v>
      </c>
      <c r="CR369">
        <v>27085</v>
      </c>
      <c r="CS369">
        <v>30181</v>
      </c>
      <c r="CT369">
        <v>44045</v>
      </c>
      <c r="CU369">
        <v>4290</v>
      </c>
      <c r="CV369">
        <v>1387</v>
      </c>
      <c r="CW369">
        <v>2156</v>
      </c>
      <c r="CX369">
        <v>561</v>
      </c>
      <c r="CY369">
        <v>675</v>
      </c>
      <c r="CZ369">
        <v>278</v>
      </c>
      <c r="DA369">
        <v>546</v>
      </c>
      <c r="DB369">
        <v>305</v>
      </c>
      <c r="DC369">
        <v>913</v>
      </c>
      <c r="DD369">
        <v>243</v>
      </c>
      <c r="DE369">
        <v>50</v>
      </c>
      <c r="DF369">
        <v>1011</v>
      </c>
      <c r="DG369">
        <v>642</v>
      </c>
      <c r="DH369">
        <v>208</v>
      </c>
      <c r="DI369">
        <v>2437</v>
      </c>
      <c r="DJ369">
        <v>1582</v>
      </c>
      <c r="DK369">
        <v>198</v>
      </c>
      <c r="DL369">
        <v>1096</v>
      </c>
      <c r="DM369">
        <v>3285</v>
      </c>
      <c r="DN369">
        <v>7015</v>
      </c>
      <c r="DO369">
        <v>1145</v>
      </c>
      <c r="DP369">
        <v>1077</v>
      </c>
      <c r="DQ369">
        <v>2278</v>
      </c>
      <c r="DR369">
        <v>2447</v>
      </c>
      <c r="DS369">
        <v>2092</v>
      </c>
      <c r="DT369">
        <v>6083</v>
      </c>
      <c r="DU369">
        <v>21740</v>
      </c>
      <c r="DV369">
        <v>5843</v>
      </c>
      <c r="DW369">
        <v>2148</v>
      </c>
      <c r="DX369">
        <v>925</v>
      </c>
      <c r="DY369">
        <v>323</v>
      </c>
      <c r="DZ369">
        <v>4908</v>
      </c>
      <c r="EA369">
        <v>167</v>
      </c>
      <c r="EB369">
        <v>3779</v>
      </c>
      <c r="EC369">
        <v>10064</v>
      </c>
      <c r="ED369">
        <v>1701</v>
      </c>
      <c r="EE369">
        <v>5351</v>
      </c>
      <c r="EF369">
        <v>5065</v>
      </c>
      <c r="EI369">
        <v>31162</v>
      </c>
      <c r="EJ369">
        <v>19986</v>
      </c>
      <c r="EK369">
        <v>964</v>
      </c>
      <c r="EL369">
        <v>684</v>
      </c>
      <c r="EM369">
        <v>808</v>
      </c>
      <c r="EN369">
        <v>881</v>
      </c>
      <c r="EO369">
        <v>933</v>
      </c>
      <c r="EP369">
        <v>4970</v>
      </c>
      <c r="EQ369">
        <v>16906</v>
      </c>
      <c r="ER369">
        <v>21740</v>
      </c>
      <c r="ES369">
        <v>6708</v>
      </c>
      <c r="ET369">
        <v>8680</v>
      </c>
      <c r="EU369">
        <v>4853</v>
      </c>
      <c r="EV369">
        <v>1048</v>
      </c>
      <c r="EW369">
        <v>6352</v>
      </c>
      <c r="EX369">
        <v>21740</v>
      </c>
    </row>
    <row r="370" spans="1:154" x14ac:dyDescent="0.2">
      <c r="A370">
        <v>21216</v>
      </c>
      <c r="B370" t="s">
        <v>589</v>
      </c>
      <c r="C370" t="s">
        <v>340</v>
      </c>
      <c r="D370" t="s">
        <v>665</v>
      </c>
      <c r="H370">
        <v>29365</v>
      </c>
      <c r="I370">
        <v>1329</v>
      </c>
      <c r="J370">
        <v>11587</v>
      </c>
      <c r="K370">
        <v>429</v>
      </c>
      <c r="L370">
        <v>7766</v>
      </c>
      <c r="M370">
        <v>226</v>
      </c>
      <c r="N370">
        <v>11832</v>
      </c>
      <c r="O370">
        <v>764</v>
      </c>
      <c r="P370">
        <v>5382</v>
      </c>
      <c r="Q370">
        <v>126</v>
      </c>
      <c r="R370">
        <v>813</v>
      </c>
      <c r="S370">
        <v>109</v>
      </c>
      <c r="T370">
        <v>26705</v>
      </c>
      <c r="U370">
        <v>1034</v>
      </c>
      <c r="V370">
        <v>22</v>
      </c>
      <c r="W370">
        <v>0</v>
      </c>
      <c r="X370">
        <v>49</v>
      </c>
      <c r="Y370">
        <v>0</v>
      </c>
      <c r="Z370">
        <v>690</v>
      </c>
      <c r="AA370">
        <v>20</v>
      </c>
      <c r="AB370">
        <v>1026</v>
      </c>
      <c r="AC370">
        <v>106</v>
      </c>
      <c r="AD370">
        <v>1423</v>
      </c>
      <c r="AE370">
        <v>194</v>
      </c>
      <c r="AF370">
        <v>641</v>
      </c>
      <c r="AG370">
        <v>29</v>
      </c>
      <c r="AH370">
        <v>28493</v>
      </c>
      <c r="AI370">
        <v>1201</v>
      </c>
      <c r="AJ370">
        <v>872</v>
      </c>
      <c r="AK370">
        <v>128</v>
      </c>
      <c r="AL370">
        <v>575</v>
      </c>
      <c r="AM370">
        <v>59</v>
      </c>
      <c r="AN370">
        <v>297</v>
      </c>
      <c r="AO370">
        <v>69</v>
      </c>
      <c r="AP370">
        <v>12479</v>
      </c>
      <c r="AQ370">
        <v>627</v>
      </c>
      <c r="AR370">
        <v>16886</v>
      </c>
      <c r="AS370">
        <v>702</v>
      </c>
      <c r="AT370">
        <v>5862</v>
      </c>
      <c r="AU370">
        <v>112</v>
      </c>
      <c r="AV370">
        <v>23503</v>
      </c>
      <c r="AW370">
        <v>1217</v>
      </c>
      <c r="AX370">
        <v>2395</v>
      </c>
      <c r="AY370">
        <v>313</v>
      </c>
      <c r="AZ370">
        <v>7312</v>
      </c>
      <c r="BA370">
        <v>454</v>
      </c>
      <c r="BB370">
        <v>5850</v>
      </c>
      <c r="BC370">
        <v>127</v>
      </c>
      <c r="BD370">
        <v>3297</v>
      </c>
      <c r="BE370">
        <v>56</v>
      </c>
      <c r="BF370">
        <v>5560</v>
      </c>
      <c r="BG370">
        <v>532</v>
      </c>
      <c r="BH370">
        <v>10922</v>
      </c>
      <c r="BI370">
        <v>591</v>
      </c>
      <c r="BJ370">
        <v>9375</v>
      </c>
      <c r="BK370">
        <v>476</v>
      </c>
      <c r="BL370">
        <v>1547</v>
      </c>
      <c r="BM370">
        <v>115</v>
      </c>
      <c r="BN370">
        <v>7162</v>
      </c>
      <c r="BO370">
        <v>361</v>
      </c>
      <c r="BP370">
        <v>3648</v>
      </c>
      <c r="BQ370">
        <v>220</v>
      </c>
      <c r="BR370">
        <v>5672</v>
      </c>
      <c r="BS370">
        <v>542</v>
      </c>
      <c r="BT370">
        <v>8148</v>
      </c>
      <c r="BU370">
        <v>206</v>
      </c>
      <c r="BV370">
        <v>16482</v>
      </c>
      <c r="BW370">
        <v>1123</v>
      </c>
      <c r="BX370">
        <v>4735</v>
      </c>
      <c r="BY370">
        <v>0</v>
      </c>
      <c r="BZ370">
        <v>2850</v>
      </c>
      <c r="CA370">
        <v>41</v>
      </c>
      <c r="CB370">
        <v>5298</v>
      </c>
      <c r="CC370">
        <v>165</v>
      </c>
      <c r="CD370">
        <v>2363</v>
      </c>
      <c r="CE370">
        <v>173</v>
      </c>
      <c r="CF370">
        <v>4385</v>
      </c>
      <c r="CG370">
        <v>309</v>
      </c>
      <c r="CH370">
        <v>3284</v>
      </c>
      <c r="CI370">
        <v>228</v>
      </c>
      <c r="CJ370">
        <v>2719</v>
      </c>
      <c r="CK370">
        <v>241</v>
      </c>
      <c r="CL370">
        <v>3731</v>
      </c>
      <c r="CM370">
        <v>172</v>
      </c>
      <c r="CN370">
        <v>4735</v>
      </c>
      <c r="CO370">
        <v>0</v>
      </c>
      <c r="CP370">
        <v>1329</v>
      </c>
      <c r="CQ370">
        <v>28036</v>
      </c>
      <c r="CR370">
        <v>13800</v>
      </c>
      <c r="CS370">
        <v>18406</v>
      </c>
      <c r="CT370">
        <v>25911</v>
      </c>
      <c r="CU370">
        <v>1261</v>
      </c>
      <c r="CV370">
        <v>163</v>
      </c>
      <c r="CW370">
        <v>857</v>
      </c>
      <c r="CX370">
        <v>115</v>
      </c>
      <c r="CY370">
        <v>238</v>
      </c>
      <c r="CZ370">
        <v>4</v>
      </c>
      <c r="DA370">
        <v>30</v>
      </c>
      <c r="DB370">
        <v>11</v>
      </c>
      <c r="DC370">
        <v>136</v>
      </c>
      <c r="DD370">
        <v>33</v>
      </c>
      <c r="DE370">
        <v>8</v>
      </c>
      <c r="DF370">
        <v>377</v>
      </c>
      <c r="DG370">
        <v>293</v>
      </c>
      <c r="DH370">
        <v>259</v>
      </c>
      <c r="DI370">
        <v>1249</v>
      </c>
      <c r="DJ370">
        <v>796</v>
      </c>
      <c r="DK370">
        <v>100</v>
      </c>
      <c r="DL370">
        <v>356</v>
      </c>
      <c r="DM370">
        <v>706</v>
      </c>
      <c r="DN370">
        <v>3663</v>
      </c>
      <c r="DO370">
        <v>535</v>
      </c>
      <c r="DP370">
        <v>586</v>
      </c>
      <c r="DQ370">
        <v>1301</v>
      </c>
      <c r="DR370">
        <v>1526</v>
      </c>
      <c r="DS370">
        <v>809</v>
      </c>
      <c r="DT370">
        <v>4335</v>
      </c>
      <c r="DU370">
        <v>12307</v>
      </c>
      <c r="DV370">
        <v>1859</v>
      </c>
      <c r="DW370">
        <v>603</v>
      </c>
      <c r="DX370">
        <v>801</v>
      </c>
      <c r="DY370">
        <v>462</v>
      </c>
      <c r="DZ370">
        <v>3113</v>
      </c>
      <c r="EA370">
        <v>145</v>
      </c>
      <c r="EB370">
        <v>2306</v>
      </c>
      <c r="EC370">
        <v>6534</v>
      </c>
      <c r="ED370">
        <v>1156</v>
      </c>
      <c r="EE370">
        <v>3548</v>
      </c>
      <c r="EF370">
        <v>2816</v>
      </c>
      <c r="EI370">
        <v>15443</v>
      </c>
      <c r="EJ370">
        <v>13383</v>
      </c>
      <c r="EK370">
        <v>531</v>
      </c>
      <c r="EL370">
        <v>477</v>
      </c>
      <c r="EM370">
        <v>790</v>
      </c>
      <c r="EN370">
        <v>466</v>
      </c>
      <c r="EO370">
        <v>247</v>
      </c>
      <c r="EP370">
        <v>3284</v>
      </c>
      <c r="EQ370">
        <v>8947</v>
      </c>
      <c r="ER370">
        <v>12307</v>
      </c>
      <c r="ES370">
        <v>4779</v>
      </c>
      <c r="ET370">
        <v>4503</v>
      </c>
      <c r="EU370">
        <v>2062</v>
      </c>
      <c r="EV370">
        <v>685</v>
      </c>
      <c r="EW370">
        <v>3025</v>
      </c>
      <c r="EX370">
        <v>12307</v>
      </c>
    </row>
    <row r="371" spans="1:154" x14ac:dyDescent="0.2">
      <c r="A371">
        <v>21217</v>
      </c>
      <c r="B371" t="s">
        <v>589</v>
      </c>
      <c r="C371" t="s">
        <v>340</v>
      </c>
      <c r="D371" t="s">
        <v>665</v>
      </c>
      <c r="H371">
        <v>30665</v>
      </c>
      <c r="I371">
        <v>1389</v>
      </c>
      <c r="J371">
        <v>11440</v>
      </c>
      <c r="K371">
        <v>679</v>
      </c>
      <c r="L371">
        <v>9419</v>
      </c>
      <c r="M371">
        <v>640</v>
      </c>
      <c r="N371">
        <v>12241</v>
      </c>
      <c r="O371">
        <v>523</v>
      </c>
      <c r="P371">
        <v>6140</v>
      </c>
      <c r="Q371">
        <v>148</v>
      </c>
      <c r="R371">
        <v>3753</v>
      </c>
      <c r="S371">
        <v>95</v>
      </c>
      <c r="T371">
        <v>24774</v>
      </c>
      <c r="U371">
        <v>1246</v>
      </c>
      <c r="V371">
        <v>48</v>
      </c>
      <c r="W371">
        <v>0</v>
      </c>
      <c r="X371">
        <v>754</v>
      </c>
      <c r="Y371">
        <v>26</v>
      </c>
      <c r="Z371">
        <v>173</v>
      </c>
      <c r="AA371">
        <v>20</v>
      </c>
      <c r="AB371">
        <v>1163</v>
      </c>
      <c r="AC371">
        <v>2</v>
      </c>
      <c r="AD371">
        <v>725</v>
      </c>
      <c r="AE371">
        <v>27</v>
      </c>
      <c r="AF371">
        <v>3733</v>
      </c>
      <c r="AG371">
        <v>95</v>
      </c>
      <c r="AH371">
        <v>29325</v>
      </c>
      <c r="AI371">
        <v>1313</v>
      </c>
      <c r="AJ371">
        <v>1340</v>
      </c>
      <c r="AK371">
        <v>76</v>
      </c>
      <c r="AL371">
        <v>819</v>
      </c>
      <c r="AM371">
        <v>0</v>
      </c>
      <c r="AN371">
        <v>521</v>
      </c>
      <c r="AO371">
        <v>76</v>
      </c>
      <c r="AP371">
        <v>15205</v>
      </c>
      <c r="AQ371">
        <v>645</v>
      </c>
      <c r="AR371">
        <v>15460</v>
      </c>
      <c r="AS371">
        <v>744</v>
      </c>
      <c r="AT371">
        <v>6364</v>
      </c>
      <c r="AU371">
        <v>140</v>
      </c>
      <c r="AV371">
        <v>24301</v>
      </c>
      <c r="AW371">
        <v>1249</v>
      </c>
      <c r="AX371">
        <v>3498</v>
      </c>
      <c r="AY371">
        <v>117</v>
      </c>
      <c r="AZ371">
        <v>6799</v>
      </c>
      <c r="BA371">
        <v>522</v>
      </c>
      <c r="BB371">
        <v>5539</v>
      </c>
      <c r="BC371">
        <v>398</v>
      </c>
      <c r="BD371">
        <v>4847</v>
      </c>
      <c r="BE371">
        <v>137</v>
      </c>
      <c r="BF371">
        <v>6158</v>
      </c>
      <c r="BG371">
        <v>648</v>
      </c>
      <c r="BH371">
        <v>12919</v>
      </c>
      <c r="BI371">
        <v>723</v>
      </c>
      <c r="BJ371">
        <v>11451</v>
      </c>
      <c r="BK371">
        <v>526</v>
      </c>
      <c r="BL371">
        <v>1468</v>
      </c>
      <c r="BM371">
        <v>197</v>
      </c>
      <c r="BN371">
        <v>8647</v>
      </c>
      <c r="BO371">
        <v>418</v>
      </c>
      <c r="BP371">
        <v>4174</v>
      </c>
      <c r="BQ371">
        <v>236</v>
      </c>
      <c r="BR371">
        <v>6256</v>
      </c>
      <c r="BS371">
        <v>717</v>
      </c>
      <c r="BT371">
        <v>6448</v>
      </c>
      <c r="BU371">
        <v>9</v>
      </c>
      <c r="BV371">
        <v>19077</v>
      </c>
      <c r="BW371">
        <v>1371</v>
      </c>
      <c r="BX371">
        <v>5140</v>
      </c>
      <c r="BY371">
        <v>9</v>
      </c>
      <c r="BZ371">
        <v>1850</v>
      </c>
      <c r="CA371">
        <v>9</v>
      </c>
      <c r="CB371">
        <v>4598</v>
      </c>
      <c r="CC371">
        <v>0</v>
      </c>
      <c r="CD371">
        <v>3534</v>
      </c>
      <c r="CE371">
        <v>206</v>
      </c>
      <c r="CF371">
        <v>4002</v>
      </c>
      <c r="CG371">
        <v>513</v>
      </c>
      <c r="CH371">
        <v>3729</v>
      </c>
      <c r="CI371">
        <v>288</v>
      </c>
      <c r="CJ371">
        <v>3373</v>
      </c>
      <c r="CK371">
        <v>218</v>
      </c>
      <c r="CL371">
        <v>4439</v>
      </c>
      <c r="CM371">
        <v>146</v>
      </c>
      <c r="CN371">
        <v>5140</v>
      </c>
      <c r="CO371">
        <v>9</v>
      </c>
      <c r="CP371">
        <v>1389</v>
      </c>
      <c r="CQ371">
        <v>29276</v>
      </c>
      <c r="CR371">
        <v>14506</v>
      </c>
      <c r="CS371">
        <v>17877</v>
      </c>
      <c r="CT371">
        <v>27112</v>
      </c>
      <c r="CU371">
        <v>1966</v>
      </c>
      <c r="CV371">
        <v>831</v>
      </c>
      <c r="CW371">
        <v>609</v>
      </c>
      <c r="CX371">
        <v>316</v>
      </c>
      <c r="CY371">
        <v>524</v>
      </c>
      <c r="CZ371">
        <v>186</v>
      </c>
      <c r="DA371">
        <v>672</v>
      </c>
      <c r="DB371">
        <v>279</v>
      </c>
      <c r="DC371">
        <v>161</v>
      </c>
      <c r="DD371">
        <v>50</v>
      </c>
      <c r="DE371">
        <v>26</v>
      </c>
      <c r="DF371">
        <v>691</v>
      </c>
      <c r="DG371">
        <v>512</v>
      </c>
      <c r="DH371">
        <v>108</v>
      </c>
      <c r="DI371">
        <v>1056</v>
      </c>
      <c r="DJ371">
        <v>977</v>
      </c>
      <c r="DK371">
        <v>130</v>
      </c>
      <c r="DL371">
        <v>472</v>
      </c>
      <c r="DM371">
        <v>1911</v>
      </c>
      <c r="DN371">
        <v>3640</v>
      </c>
      <c r="DO371">
        <v>1221</v>
      </c>
      <c r="DP371">
        <v>530</v>
      </c>
      <c r="DQ371">
        <v>1063</v>
      </c>
      <c r="DR371">
        <v>2105</v>
      </c>
      <c r="DS371">
        <v>523</v>
      </c>
      <c r="DT371">
        <v>5318</v>
      </c>
      <c r="DU371">
        <v>15332</v>
      </c>
      <c r="DV371">
        <v>1888</v>
      </c>
      <c r="DW371">
        <v>631</v>
      </c>
      <c r="DX371">
        <v>1118</v>
      </c>
      <c r="DY371">
        <v>341</v>
      </c>
      <c r="DZ371">
        <v>5389</v>
      </c>
      <c r="EA371">
        <v>33</v>
      </c>
      <c r="EB371">
        <v>4744</v>
      </c>
      <c r="EC371">
        <v>6937</v>
      </c>
      <c r="ED371">
        <v>1403</v>
      </c>
      <c r="EE371">
        <v>3918</v>
      </c>
      <c r="EF371">
        <v>2830</v>
      </c>
      <c r="EI371">
        <v>9787</v>
      </c>
      <c r="EJ371">
        <v>19936</v>
      </c>
      <c r="EK371">
        <v>1381</v>
      </c>
      <c r="EL371">
        <v>931</v>
      </c>
      <c r="EM371">
        <v>1005</v>
      </c>
      <c r="EN371">
        <v>1204</v>
      </c>
      <c r="EO371">
        <v>1121</v>
      </c>
      <c r="EP371">
        <v>4441</v>
      </c>
      <c r="EQ371">
        <v>12270</v>
      </c>
      <c r="ER371">
        <v>15332</v>
      </c>
      <c r="ES371">
        <v>6761</v>
      </c>
      <c r="ET371">
        <v>6394</v>
      </c>
      <c r="EU371">
        <v>1658</v>
      </c>
      <c r="EV371">
        <v>293</v>
      </c>
      <c r="EW371">
        <v>2177</v>
      </c>
      <c r="EX371">
        <v>15332</v>
      </c>
    </row>
    <row r="372" spans="1:154" x14ac:dyDescent="0.2">
      <c r="A372">
        <v>21218</v>
      </c>
      <c r="B372" t="s">
        <v>589</v>
      </c>
      <c r="C372" t="s">
        <v>340</v>
      </c>
      <c r="D372" t="s">
        <v>665</v>
      </c>
      <c r="H372">
        <v>43710</v>
      </c>
      <c r="I372">
        <v>1927</v>
      </c>
      <c r="J372">
        <v>12213</v>
      </c>
      <c r="K372">
        <v>567</v>
      </c>
      <c r="L372">
        <v>8457</v>
      </c>
      <c r="M372">
        <v>374</v>
      </c>
      <c r="N372">
        <v>13254</v>
      </c>
      <c r="O372">
        <v>797</v>
      </c>
      <c r="P372">
        <v>13641</v>
      </c>
      <c r="Q372">
        <v>266</v>
      </c>
      <c r="R372">
        <v>12100</v>
      </c>
      <c r="S372">
        <v>446</v>
      </c>
      <c r="T372">
        <v>25695</v>
      </c>
      <c r="U372">
        <v>1152</v>
      </c>
      <c r="V372">
        <v>366</v>
      </c>
      <c r="W372">
        <v>32</v>
      </c>
      <c r="X372">
        <v>2159</v>
      </c>
      <c r="Y372">
        <v>41</v>
      </c>
      <c r="Z372">
        <v>802</v>
      </c>
      <c r="AA372">
        <v>156</v>
      </c>
      <c r="AB372">
        <v>2541</v>
      </c>
      <c r="AC372">
        <v>100</v>
      </c>
      <c r="AD372">
        <v>2406</v>
      </c>
      <c r="AE372">
        <v>272</v>
      </c>
      <c r="AF372">
        <v>11493</v>
      </c>
      <c r="AG372">
        <v>411</v>
      </c>
      <c r="AH372">
        <v>39331</v>
      </c>
      <c r="AI372">
        <v>1592</v>
      </c>
      <c r="AJ372">
        <v>4379</v>
      </c>
      <c r="AK372">
        <v>335</v>
      </c>
      <c r="AL372">
        <v>2006</v>
      </c>
      <c r="AM372">
        <v>30</v>
      </c>
      <c r="AN372">
        <v>2373</v>
      </c>
      <c r="AO372">
        <v>305</v>
      </c>
      <c r="AP372">
        <v>21075</v>
      </c>
      <c r="AQ372">
        <v>1123</v>
      </c>
      <c r="AR372">
        <v>22635</v>
      </c>
      <c r="AS372">
        <v>804</v>
      </c>
      <c r="AT372">
        <v>7185</v>
      </c>
      <c r="AU372">
        <v>258</v>
      </c>
      <c r="AV372">
        <v>36525</v>
      </c>
      <c r="AW372">
        <v>1669</v>
      </c>
      <c r="AX372">
        <v>2994</v>
      </c>
      <c r="AY372">
        <v>217</v>
      </c>
      <c r="AZ372">
        <v>7261</v>
      </c>
      <c r="BA372">
        <v>343</v>
      </c>
      <c r="BB372">
        <v>5163</v>
      </c>
      <c r="BC372">
        <v>399</v>
      </c>
      <c r="BD372">
        <v>12390</v>
      </c>
      <c r="BE372">
        <v>324</v>
      </c>
      <c r="BF372">
        <v>7816</v>
      </c>
      <c r="BG372">
        <v>707</v>
      </c>
      <c r="BH372">
        <v>20267</v>
      </c>
      <c r="BI372">
        <v>991</v>
      </c>
      <c r="BJ372">
        <v>18916</v>
      </c>
      <c r="BK372">
        <v>893</v>
      </c>
      <c r="BL372">
        <v>1351</v>
      </c>
      <c r="BM372">
        <v>98</v>
      </c>
      <c r="BN372">
        <v>13599</v>
      </c>
      <c r="BO372">
        <v>480</v>
      </c>
      <c r="BP372">
        <v>7733</v>
      </c>
      <c r="BQ372">
        <v>685</v>
      </c>
      <c r="BR372">
        <v>6751</v>
      </c>
      <c r="BS372">
        <v>533</v>
      </c>
      <c r="BT372">
        <v>8736</v>
      </c>
      <c r="BU372">
        <v>202</v>
      </c>
      <c r="BV372">
        <v>28083</v>
      </c>
      <c r="BW372">
        <v>1698</v>
      </c>
      <c r="BX372">
        <v>6891</v>
      </c>
      <c r="BY372">
        <v>27</v>
      </c>
      <c r="BZ372">
        <v>2238</v>
      </c>
      <c r="CA372">
        <v>11</v>
      </c>
      <c r="CB372">
        <v>6498</v>
      </c>
      <c r="CC372">
        <v>191</v>
      </c>
      <c r="CD372">
        <v>7166</v>
      </c>
      <c r="CE372">
        <v>442</v>
      </c>
      <c r="CF372">
        <v>6129</v>
      </c>
      <c r="CG372">
        <v>406</v>
      </c>
      <c r="CH372">
        <v>5765</v>
      </c>
      <c r="CI372">
        <v>437</v>
      </c>
      <c r="CJ372">
        <v>3957</v>
      </c>
      <c r="CK372">
        <v>186</v>
      </c>
      <c r="CL372">
        <v>5066</v>
      </c>
      <c r="CM372">
        <v>227</v>
      </c>
      <c r="CN372">
        <v>6891</v>
      </c>
      <c r="CO372">
        <v>27</v>
      </c>
      <c r="CP372">
        <v>1927</v>
      </c>
      <c r="CQ372">
        <v>41783</v>
      </c>
      <c r="CR372">
        <v>28941</v>
      </c>
      <c r="CS372">
        <v>18273</v>
      </c>
      <c r="CT372">
        <v>36582</v>
      </c>
      <c r="CU372">
        <v>5549</v>
      </c>
      <c r="CV372">
        <v>1014</v>
      </c>
      <c r="CW372">
        <v>1570</v>
      </c>
      <c r="CX372">
        <v>291</v>
      </c>
      <c r="CY372">
        <v>1592</v>
      </c>
      <c r="CZ372">
        <v>270</v>
      </c>
      <c r="DA372">
        <v>1752</v>
      </c>
      <c r="DB372">
        <v>391</v>
      </c>
      <c r="DC372">
        <v>635</v>
      </c>
      <c r="DD372">
        <v>62</v>
      </c>
      <c r="DE372">
        <v>23</v>
      </c>
      <c r="DF372">
        <v>678</v>
      </c>
      <c r="DG372">
        <v>1027</v>
      </c>
      <c r="DH372">
        <v>256</v>
      </c>
      <c r="DI372">
        <v>2073</v>
      </c>
      <c r="DJ372">
        <v>904</v>
      </c>
      <c r="DK372">
        <v>406</v>
      </c>
      <c r="DL372">
        <v>1000</v>
      </c>
      <c r="DM372">
        <v>2752</v>
      </c>
      <c r="DN372">
        <v>7594</v>
      </c>
      <c r="DO372">
        <v>1488</v>
      </c>
      <c r="DP372">
        <v>893</v>
      </c>
      <c r="DQ372">
        <v>2160</v>
      </c>
      <c r="DR372">
        <v>1712</v>
      </c>
      <c r="DS372">
        <v>1550</v>
      </c>
      <c r="DT372">
        <v>4292</v>
      </c>
      <c r="DU372">
        <v>18703</v>
      </c>
      <c r="DV372">
        <v>4108</v>
      </c>
      <c r="DW372">
        <v>1277</v>
      </c>
      <c r="DX372">
        <v>1522</v>
      </c>
      <c r="DY372">
        <v>155</v>
      </c>
      <c r="DZ372">
        <v>4924</v>
      </c>
      <c r="EA372">
        <v>135</v>
      </c>
      <c r="EB372">
        <v>3658</v>
      </c>
      <c r="EC372">
        <v>8149</v>
      </c>
      <c r="ED372">
        <v>1364</v>
      </c>
      <c r="EE372">
        <v>4449</v>
      </c>
      <c r="EF372">
        <v>3515</v>
      </c>
      <c r="EI372">
        <v>19861</v>
      </c>
      <c r="EJ372">
        <v>19158</v>
      </c>
      <c r="EK372">
        <v>1163</v>
      </c>
      <c r="EL372">
        <v>858</v>
      </c>
      <c r="EM372">
        <v>735</v>
      </c>
      <c r="EN372">
        <v>1057</v>
      </c>
      <c r="EO372">
        <v>931</v>
      </c>
      <c r="EP372">
        <v>4120</v>
      </c>
      <c r="EQ372">
        <v>16262</v>
      </c>
      <c r="ER372">
        <v>18703</v>
      </c>
      <c r="ES372">
        <v>5879</v>
      </c>
      <c r="ET372">
        <v>7864</v>
      </c>
      <c r="EU372">
        <v>4202</v>
      </c>
      <c r="EV372">
        <v>639</v>
      </c>
      <c r="EW372">
        <v>4960</v>
      </c>
      <c r="EX372">
        <v>18703</v>
      </c>
    </row>
    <row r="373" spans="1:154" x14ac:dyDescent="0.2">
      <c r="A373">
        <v>21220</v>
      </c>
      <c r="B373" t="s">
        <v>589</v>
      </c>
      <c r="C373" t="s">
        <v>669</v>
      </c>
      <c r="D373" t="s">
        <v>340</v>
      </c>
      <c r="H373">
        <v>42627</v>
      </c>
      <c r="I373">
        <v>2340</v>
      </c>
      <c r="J373">
        <v>7836</v>
      </c>
      <c r="K373">
        <v>913</v>
      </c>
      <c r="L373">
        <v>5806</v>
      </c>
      <c r="M373">
        <v>782</v>
      </c>
      <c r="N373">
        <v>16657</v>
      </c>
      <c r="O373">
        <v>1063</v>
      </c>
      <c r="P373">
        <v>18094</v>
      </c>
      <c r="Q373">
        <v>354</v>
      </c>
      <c r="R373">
        <v>22400</v>
      </c>
      <c r="S373">
        <v>1011</v>
      </c>
      <c r="T373">
        <v>13125</v>
      </c>
      <c r="U373">
        <v>681</v>
      </c>
      <c r="V373">
        <v>153</v>
      </c>
      <c r="W373">
        <v>37</v>
      </c>
      <c r="X373">
        <v>2577</v>
      </c>
      <c r="Y373">
        <v>230</v>
      </c>
      <c r="Z373">
        <v>741</v>
      </c>
      <c r="AA373">
        <v>142</v>
      </c>
      <c r="AB373">
        <v>3625</v>
      </c>
      <c r="AC373">
        <v>239</v>
      </c>
      <c r="AD373">
        <v>2127</v>
      </c>
      <c r="AE373">
        <v>293</v>
      </c>
      <c r="AF373">
        <v>22012</v>
      </c>
      <c r="AG373">
        <v>1011</v>
      </c>
      <c r="AH373">
        <v>37152</v>
      </c>
      <c r="AI373">
        <v>1795</v>
      </c>
      <c r="AJ373">
        <v>5475</v>
      </c>
      <c r="AK373">
        <v>545</v>
      </c>
      <c r="AL373">
        <v>2696</v>
      </c>
      <c r="AM373">
        <v>140</v>
      </c>
      <c r="AN373">
        <v>2779</v>
      </c>
      <c r="AO373">
        <v>405</v>
      </c>
      <c r="AP373">
        <v>20144</v>
      </c>
      <c r="AQ373">
        <v>1127</v>
      </c>
      <c r="AR373">
        <v>22483</v>
      </c>
      <c r="AS373">
        <v>1213</v>
      </c>
      <c r="AT373">
        <v>5479</v>
      </c>
      <c r="AU373">
        <v>364</v>
      </c>
      <c r="AV373">
        <v>37148</v>
      </c>
      <c r="AW373">
        <v>1976</v>
      </c>
      <c r="AX373">
        <v>2989</v>
      </c>
      <c r="AY373">
        <v>289</v>
      </c>
      <c r="AZ373">
        <v>9070</v>
      </c>
      <c r="BA373">
        <v>677</v>
      </c>
      <c r="BB373">
        <v>7760</v>
      </c>
      <c r="BC373">
        <v>494</v>
      </c>
      <c r="BD373">
        <v>8452</v>
      </c>
      <c r="BE373">
        <v>159</v>
      </c>
      <c r="BF373">
        <v>5208</v>
      </c>
      <c r="BG373">
        <v>651</v>
      </c>
      <c r="BH373">
        <v>21263</v>
      </c>
      <c r="BI373">
        <v>1097</v>
      </c>
      <c r="BJ373">
        <v>20361</v>
      </c>
      <c r="BK373">
        <v>918</v>
      </c>
      <c r="BL373">
        <v>902</v>
      </c>
      <c r="BM373">
        <v>179</v>
      </c>
      <c r="BN373">
        <v>16186</v>
      </c>
      <c r="BO373">
        <v>586</v>
      </c>
      <c r="BP373">
        <v>5656</v>
      </c>
      <c r="BQ373">
        <v>497</v>
      </c>
      <c r="BR373">
        <v>4629</v>
      </c>
      <c r="BS373">
        <v>665</v>
      </c>
      <c r="BT373">
        <v>10348</v>
      </c>
      <c r="BU373">
        <v>519</v>
      </c>
      <c r="BV373">
        <v>26471</v>
      </c>
      <c r="BW373">
        <v>1748</v>
      </c>
      <c r="BX373">
        <v>5808</v>
      </c>
      <c r="BY373">
        <v>73</v>
      </c>
      <c r="BZ373">
        <v>3454</v>
      </c>
      <c r="CA373">
        <v>60</v>
      </c>
      <c r="CB373">
        <v>6894</v>
      </c>
      <c r="CC373">
        <v>459</v>
      </c>
      <c r="CD373">
        <v>4008</v>
      </c>
      <c r="CE373">
        <v>202</v>
      </c>
      <c r="CF373">
        <v>5005</v>
      </c>
      <c r="CG373">
        <v>602</v>
      </c>
      <c r="CH373">
        <v>6394</v>
      </c>
      <c r="CI373">
        <v>446</v>
      </c>
      <c r="CJ373">
        <v>5207</v>
      </c>
      <c r="CK373">
        <v>295</v>
      </c>
      <c r="CL373">
        <v>5857</v>
      </c>
      <c r="CM373">
        <v>203</v>
      </c>
      <c r="CN373">
        <v>5808</v>
      </c>
      <c r="CO373">
        <v>73</v>
      </c>
      <c r="CP373">
        <v>2340</v>
      </c>
      <c r="CQ373">
        <v>40287</v>
      </c>
      <c r="CR373">
        <v>28676</v>
      </c>
      <c r="CS373">
        <v>16555</v>
      </c>
      <c r="CT373">
        <v>33866</v>
      </c>
      <c r="CU373">
        <v>6010</v>
      </c>
      <c r="CV373">
        <v>2396</v>
      </c>
      <c r="CW373">
        <v>1384</v>
      </c>
      <c r="CX373">
        <v>796</v>
      </c>
      <c r="CY373">
        <v>1197</v>
      </c>
      <c r="CZ373">
        <v>500</v>
      </c>
      <c r="DA373">
        <v>1471</v>
      </c>
      <c r="DB373">
        <v>355</v>
      </c>
      <c r="DC373">
        <v>1958</v>
      </c>
      <c r="DD373">
        <v>745</v>
      </c>
      <c r="DE373">
        <v>60</v>
      </c>
      <c r="DF373">
        <v>1651</v>
      </c>
      <c r="DG373">
        <v>1717</v>
      </c>
      <c r="DH373">
        <v>560</v>
      </c>
      <c r="DI373">
        <v>2468</v>
      </c>
      <c r="DJ373">
        <v>2007</v>
      </c>
      <c r="DK373">
        <v>362</v>
      </c>
      <c r="DL373">
        <v>1468</v>
      </c>
      <c r="DM373">
        <v>2157</v>
      </c>
      <c r="DN373">
        <v>5587</v>
      </c>
      <c r="DO373">
        <v>1150</v>
      </c>
      <c r="DP373">
        <v>785</v>
      </c>
      <c r="DQ373">
        <v>1983</v>
      </c>
      <c r="DR373">
        <v>891</v>
      </c>
      <c r="DS373">
        <v>791</v>
      </c>
      <c r="DT373">
        <v>2390</v>
      </c>
      <c r="DU373">
        <v>16544</v>
      </c>
      <c r="DV373">
        <v>6816</v>
      </c>
      <c r="DW373">
        <v>2355</v>
      </c>
      <c r="DX373">
        <v>1452</v>
      </c>
      <c r="DY373">
        <v>488</v>
      </c>
      <c r="DZ373">
        <v>2738</v>
      </c>
      <c r="EA373">
        <v>208</v>
      </c>
      <c r="EB373">
        <v>1775</v>
      </c>
      <c r="EC373">
        <v>5538</v>
      </c>
      <c r="ED373">
        <v>1588</v>
      </c>
      <c r="EE373">
        <v>2405</v>
      </c>
      <c r="EF373">
        <v>5123</v>
      </c>
      <c r="EI373">
        <v>29650</v>
      </c>
      <c r="EJ373">
        <v>13006</v>
      </c>
      <c r="EK373">
        <v>292</v>
      </c>
      <c r="EL373">
        <v>413</v>
      </c>
      <c r="EM373">
        <v>525</v>
      </c>
      <c r="EN373">
        <v>525</v>
      </c>
      <c r="EO373">
        <v>281</v>
      </c>
      <c r="EP373">
        <v>2848</v>
      </c>
      <c r="EQ373">
        <v>15508</v>
      </c>
      <c r="ER373">
        <v>16544</v>
      </c>
      <c r="ES373">
        <v>1114</v>
      </c>
      <c r="ET373">
        <v>6659</v>
      </c>
      <c r="EU373">
        <v>5974</v>
      </c>
      <c r="EV373">
        <v>2142</v>
      </c>
      <c r="EW373">
        <v>8771</v>
      </c>
      <c r="EX373">
        <v>16544</v>
      </c>
    </row>
    <row r="374" spans="1:154" x14ac:dyDescent="0.2">
      <c r="A374">
        <v>21221</v>
      </c>
      <c r="B374" t="s">
        <v>589</v>
      </c>
      <c r="C374" t="s">
        <v>670</v>
      </c>
      <c r="D374" t="s">
        <v>340</v>
      </c>
      <c r="H374">
        <v>43214</v>
      </c>
      <c r="I374">
        <v>1997</v>
      </c>
      <c r="J374">
        <v>8223</v>
      </c>
      <c r="K374">
        <v>617</v>
      </c>
      <c r="L374">
        <v>5491</v>
      </c>
      <c r="M374">
        <v>513</v>
      </c>
      <c r="N374">
        <v>19382</v>
      </c>
      <c r="O374">
        <v>1035</v>
      </c>
      <c r="P374">
        <v>15398</v>
      </c>
      <c r="Q374">
        <v>345</v>
      </c>
      <c r="R374">
        <v>24687</v>
      </c>
      <c r="S374">
        <v>896</v>
      </c>
      <c r="T374">
        <v>12264</v>
      </c>
      <c r="U374">
        <v>528</v>
      </c>
      <c r="V374">
        <v>68</v>
      </c>
      <c r="W374">
        <v>0</v>
      </c>
      <c r="X374">
        <v>876</v>
      </c>
      <c r="Y374">
        <v>35</v>
      </c>
      <c r="Z374">
        <v>1521</v>
      </c>
      <c r="AA374">
        <v>204</v>
      </c>
      <c r="AB374">
        <v>3798</v>
      </c>
      <c r="AC374">
        <v>334</v>
      </c>
      <c r="AD374">
        <v>2551</v>
      </c>
      <c r="AE374">
        <v>195</v>
      </c>
      <c r="AF374">
        <v>24223</v>
      </c>
      <c r="AG374">
        <v>896</v>
      </c>
      <c r="AH374">
        <v>39660</v>
      </c>
      <c r="AI374">
        <v>1803</v>
      </c>
      <c r="AJ374">
        <v>3554</v>
      </c>
      <c r="AK374">
        <v>194</v>
      </c>
      <c r="AL374">
        <v>2344</v>
      </c>
      <c r="AM374">
        <v>28</v>
      </c>
      <c r="AN374">
        <v>1210</v>
      </c>
      <c r="AO374">
        <v>166</v>
      </c>
      <c r="AP374">
        <v>20320</v>
      </c>
      <c r="AQ374">
        <v>1045</v>
      </c>
      <c r="AR374">
        <v>22894</v>
      </c>
      <c r="AS374">
        <v>952</v>
      </c>
      <c r="AT374">
        <v>6891</v>
      </c>
      <c r="AU374">
        <v>157</v>
      </c>
      <c r="AV374">
        <v>36323</v>
      </c>
      <c r="AW374">
        <v>1840</v>
      </c>
      <c r="AX374">
        <v>3900</v>
      </c>
      <c r="AY374">
        <v>290</v>
      </c>
      <c r="AZ374">
        <v>11602</v>
      </c>
      <c r="BA374">
        <v>677</v>
      </c>
      <c r="BB374">
        <v>7736</v>
      </c>
      <c r="BC374">
        <v>255</v>
      </c>
      <c r="BD374">
        <v>6201</v>
      </c>
      <c r="BE374">
        <v>280</v>
      </c>
      <c r="BF374">
        <v>4876</v>
      </c>
      <c r="BG374">
        <v>367</v>
      </c>
      <c r="BH374">
        <v>20572</v>
      </c>
      <c r="BI374">
        <v>1243</v>
      </c>
      <c r="BJ374">
        <v>19307</v>
      </c>
      <c r="BK374">
        <v>1104</v>
      </c>
      <c r="BL374">
        <v>1265</v>
      </c>
      <c r="BM374">
        <v>139</v>
      </c>
      <c r="BN374">
        <v>15021</v>
      </c>
      <c r="BO374">
        <v>890</v>
      </c>
      <c r="BP374">
        <v>5771</v>
      </c>
      <c r="BQ374">
        <v>336</v>
      </c>
      <c r="BR374">
        <v>4656</v>
      </c>
      <c r="BS374">
        <v>384</v>
      </c>
      <c r="BT374">
        <v>9872</v>
      </c>
      <c r="BU374">
        <v>334</v>
      </c>
      <c r="BV374">
        <v>25448</v>
      </c>
      <c r="BW374">
        <v>1610</v>
      </c>
      <c r="BX374">
        <v>7894</v>
      </c>
      <c r="BY374">
        <v>53</v>
      </c>
      <c r="BZ374">
        <v>2196</v>
      </c>
      <c r="CA374">
        <v>64</v>
      </c>
      <c r="CB374">
        <v>7676</v>
      </c>
      <c r="CC374">
        <v>270</v>
      </c>
      <c r="CD374">
        <v>3903</v>
      </c>
      <c r="CE374">
        <v>161</v>
      </c>
      <c r="CF374">
        <v>4082</v>
      </c>
      <c r="CG374">
        <v>378</v>
      </c>
      <c r="CH374">
        <v>5258</v>
      </c>
      <c r="CI374">
        <v>490</v>
      </c>
      <c r="CJ374">
        <v>6382</v>
      </c>
      <c r="CK374">
        <v>335</v>
      </c>
      <c r="CL374">
        <v>5823</v>
      </c>
      <c r="CM374">
        <v>246</v>
      </c>
      <c r="CN374">
        <v>7894</v>
      </c>
      <c r="CO374">
        <v>53</v>
      </c>
      <c r="CP374">
        <v>1997</v>
      </c>
      <c r="CQ374">
        <v>41217</v>
      </c>
      <c r="CR374">
        <v>28480</v>
      </c>
      <c r="CS374">
        <v>18876</v>
      </c>
      <c r="CT374">
        <v>37358</v>
      </c>
      <c r="CU374">
        <v>4274</v>
      </c>
      <c r="CV374">
        <v>1352</v>
      </c>
      <c r="CW374">
        <v>1848</v>
      </c>
      <c r="CX374">
        <v>820</v>
      </c>
      <c r="CY374">
        <v>650</v>
      </c>
      <c r="CZ374">
        <v>188</v>
      </c>
      <c r="DA374">
        <v>498</v>
      </c>
      <c r="DB374">
        <v>235</v>
      </c>
      <c r="DC374">
        <v>1278</v>
      </c>
      <c r="DD374">
        <v>109</v>
      </c>
      <c r="DE374">
        <v>22</v>
      </c>
      <c r="DF374">
        <v>1627</v>
      </c>
      <c r="DG374">
        <v>1310</v>
      </c>
      <c r="DH374">
        <v>533</v>
      </c>
      <c r="DI374">
        <v>2409</v>
      </c>
      <c r="DJ374">
        <v>1659</v>
      </c>
      <c r="DK374">
        <v>234</v>
      </c>
      <c r="DL374">
        <v>1317</v>
      </c>
      <c r="DM374">
        <v>2305</v>
      </c>
      <c r="DN374">
        <v>5424</v>
      </c>
      <c r="DO374">
        <v>1596</v>
      </c>
      <c r="DP374">
        <v>1146</v>
      </c>
      <c r="DQ374">
        <v>1928</v>
      </c>
      <c r="DR374">
        <v>878</v>
      </c>
      <c r="DS374">
        <v>504</v>
      </c>
      <c r="DT374">
        <v>3013</v>
      </c>
      <c r="DU374">
        <v>17286</v>
      </c>
      <c r="DV374">
        <v>6710</v>
      </c>
      <c r="DW374">
        <v>2045</v>
      </c>
      <c r="DX374">
        <v>1826</v>
      </c>
      <c r="DY374">
        <v>748</v>
      </c>
      <c r="DZ374">
        <v>2899</v>
      </c>
      <c r="EA374">
        <v>181</v>
      </c>
      <c r="EB374">
        <v>2098</v>
      </c>
      <c r="EC374">
        <v>5851</v>
      </c>
      <c r="ED374">
        <v>911</v>
      </c>
      <c r="EE374">
        <v>3599</v>
      </c>
      <c r="EF374">
        <v>4797</v>
      </c>
      <c r="EI374">
        <v>28551</v>
      </c>
      <c r="EJ374">
        <v>14662</v>
      </c>
      <c r="EK374">
        <v>602</v>
      </c>
      <c r="EL374">
        <v>773</v>
      </c>
      <c r="EM374">
        <v>295</v>
      </c>
      <c r="EN374">
        <v>864</v>
      </c>
      <c r="EO374">
        <v>740</v>
      </c>
      <c r="EP374">
        <v>2917</v>
      </c>
      <c r="EQ374">
        <v>15521</v>
      </c>
      <c r="ER374">
        <v>17286</v>
      </c>
      <c r="ES374">
        <v>1885</v>
      </c>
      <c r="ET374">
        <v>6373</v>
      </c>
      <c r="EU374">
        <v>5421</v>
      </c>
      <c r="EV374">
        <v>2478</v>
      </c>
      <c r="EW374">
        <v>9028</v>
      </c>
      <c r="EX374">
        <v>17286</v>
      </c>
    </row>
    <row r="375" spans="1:154" x14ac:dyDescent="0.2">
      <c r="A375">
        <v>21222</v>
      </c>
      <c r="B375" t="s">
        <v>589</v>
      </c>
      <c r="C375" t="s">
        <v>671</v>
      </c>
      <c r="D375" t="s">
        <v>340</v>
      </c>
      <c r="H375">
        <v>59209</v>
      </c>
      <c r="I375">
        <v>5053</v>
      </c>
      <c r="J375">
        <v>15609</v>
      </c>
      <c r="K375">
        <v>1547</v>
      </c>
      <c r="L375">
        <v>10018</v>
      </c>
      <c r="M375">
        <v>1065</v>
      </c>
      <c r="N375">
        <v>27323</v>
      </c>
      <c r="O375">
        <v>3036</v>
      </c>
      <c r="P375">
        <v>16035</v>
      </c>
      <c r="Q375">
        <v>470</v>
      </c>
      <c r="R375">
        <v>37571</v>
      </c>
      <c r="S375">
        <v>1867</v>
      </c>
      <c r="T375">
        <v>9863</v>
      </c>
      <c r="U375">
        <v>624</v>
      </c>
      <c r="V375">
        <v>807</v>
      </c>
      <c r="W375">
        <v>403</v>
      </c>
      <c r="X375">
        <v>1181</v>
      </c>
      <c r="Y375">
        <v>132</v>
      </c>
      <c r="Z375">
        <v>5599</v>
      </c>
      <c r="AA375">
        <v>1880</v>
      </c>
      <c r="AB375">
        <v>4180</v>
      </c>
      <c r="AC375">
        <v>147</v>
      </c>
      <c r="AD375">
        <v>8928</v>
      </c>
      <c r="AE375">
        <v>2646</v>
      </c>
      <c r="AF375">
        <v>35917</v>
      </c>
      <c r="AG375">
        <v>1607</v>
      </c>
      <c r="AH375">
        <v>53429</v>
      </c>
      <c r="AI375">
        <v>3524</v>
      </c>
      <c r="AJ375">
        <v>5780</v>
      </c>
      <c r="AK375">
        <v>1529</v>
      </c>
      <c r="AL375">
        <v>2626</v>
      </c>
      <c r="AM375">
        <v>564</v>
      </c>
      <c r="AN375">
        <v>3154</v>
      </c>
      <c r="AO375">
        <v>965</v>
      </c>
      <c r="AP375">
        <v>28733</v>
      </c>
      <c r="AQ375">
        <v>3147</v>
      </c>
      <c r="AR375">
        <v>30476</v>
      </c>
      <c r="AS375">
        <v>1906</v>
      </c>
      <c r="AT375">
        <v>9361</v>
      </c>
      <c r="AU375">
        <v>172</v>
      </c>
      <c r="AV375">
        <v>49848</v>
      </c>
      <c r="AW375">
        <v>4881</v>
      </c>
      <c r="AX375">
        <v>6387</v>
      </c>
      <c r="AY375">
        <v>890</v>
      </c>
      <c r="AZ375">
        <v>15801</v>
      </c>
      <c r="BA375">
        <v>1452</v>
      </c>
      <c r="BB375">
        <v>10871</v>
      </c>
      <c r="BC375">
        <v>615</v>
      </c>
      <c r="BD375">
        <v>5749</v>
      </c>
      <c r="BE375">
        <v>397</v>
      </c>
      <c r="BF375">
        <v>9124</v>
      </c>
      <c r="BG375">
        <v>978</v>
      </c>
      <c r="BH375">
        <v>25851</v>
      </c>
      <c r="BI375">
        <v>3027</v>
      </c>
      <c r="BJ375">
        <v>23961</v>
      </c>
      <c r="BK375">
        <v>2688</v>
      </c>
      <c r="BL375">
        <v>1890</v>
      </c>
      <c r="BM375">
        <v>339</v>
      </c>
      <c r="BN375">
        <v>18657</v>
      </c>
      <c r="BO375">
        <v>2014</v>
      </c>
      <c r="BP375">
        <v>7397</v>
      </c>
      <c r="BQ375">
        <v>1055</v>
      </c>
      <c r="BR375">
        <v>8921</v>
      </c>
      <c r="BS375">
        <v>936</v>
      </c>
      <c r="BT375">
        <v>15206</v>
      </c>
      <c r="BU375">
        <v>1010</v>
      </c>
      <c r="BV375">
        <v>34975</v>
      </c>
      <c r="BW375">
        <v>4005</v>
      </c>
      <c r="BX375">
        <v>9028</v>
      </c>
      <c r="BY375">
        <v>38</v>
      </c>
      <c r="BZ375">
        <v>4159</v>
      </c>
      <c r="CA375">
        <v>296</v>
      </c>
      <c r="CB375">
        <v>11047</v>
      </c>
      <c r="CC375">
        <v>714</v>
      </c>
      <c r="CD375">
        <v>5195</v>
      </c>
      <c r="CE375">
        <v>689</v>
      </c>
      <c r="CF375">
        <v>8193</v>
      </c>
      <c r="CG375">
        <v>1085</v>
      </c>
      <c r="CH375">
        <v>8477</v>
      </c>
      <c r="CI375">
        <v>1212</v>
      </c>
      <c r="CJ375">
        <v>6463</v>
      </c>
      <c r="CK375">
        <v>712</v>
      </c>
      <c r="CL375">
        <v>6647</v>
      </c>
      <c r="CM375">
        <v>307</v>
      </c>
      <c r="CN375">
        <v>9028</v>
      </c>
      <c r="CO375">
        <v>38</v>
      </c>
      <c r="CP375">
        <v>5053</v>
      </c>
      <c r="CQ375">
        <v>54156</v>
      </c>
      <c r="CR375">
        <v>31116</v>
      </c>
      <c r="CS375">
        <v>29988</v>
      </c>
      <c r="CT375">
        <v>47611</v>
      </c>
      <c r="CU375">
        <v>8376</v>
      </c>
      <c r="CV375">
        <v>3840</v>
      </c>
      <c r="CW375">
        <v>5778</v>
      </c>
      <c r="CX375">
        <v>2639</v>
      </c>
      <c r="CY375">
        <v>1180</v>
      </c>
      <c r="CZ375">
        <v>420</v>
      </c>
      <c r="DA375">
        <v>498</v>
      </c>
      <c r="DB375">
        <v>284</v>
      </c>
      <c r="DC375">
        <v>920</v>
      </c>
      <c r="DD375">
        <v>497</v>
      </c>
      <c r="DE375">
        <v>116</v>
      </c>
      <c r="DF375">
        <v>2794</v>
      </c>
      <c r="DG375">
        <v>1669</v>
      </c>
      <c r="DH375">
        <v>569</v>
      </c>
      <c r="DI375">
        <v>3504</v>
      </c>
      <c r="DJ375">
        <v>2629</v>
      </c>
      <c r="DK375">
        <v>295</v>
      </c>
      <c r="DL375">
        <v>1025</v>
      </c>
      <c r="DM375">
        <v>2958</v>
      </c>
      <c r="DN375">
        <v>5643</v>
      </c>
      <c r="DO375">
        <v>2280</v>
      </c>
      <c r="DP375">
        <v>1734</v>
      </c>
      <c r="DQ375">
        <v>846</v>
      </c>
      <c r="DR375">
        <v>1701</v>
      </c>
      <c r="DS375">
        <v>944</v>
      </c>
      <c r="DT375">
        <v>5491</v>
      </c>
      <c r="DU375">
        <v>22512</v>
      </c>
      <c r="DV375">
        <v>8401</v>
      </c>
      <c r="DW375">
        <v>3258</v>
      </c>
      <c r="DX375">
        <v>2496</v>
      </c>
      <c r="DY375">
        <v>1062</v>
      </c>
      <c r="DZ375">
        <v>4061</v>
      </c>
      <c r="EA375">
        <v>289</v>
      </c>
      <c r="EB375">
        <v>2797</v>
      </c>
      <c r="EC375">
        <v>7554</v>
      </c>
      <c r="ED375">
        <v>1010</v>
      </c>
      <c r="EE375">
        <v>3847</v>
      </c>
      <c r="EF375">
        <v>6871</v>
      </c>
      <c r="EI375">
        <v>37429</v>
      </c>
      <c r="EJ375">
        <v>21824</v>
      </c>
      <c r="EK375">
        <v>720</v>
      </c>
      <c r="EL375">
        <v>804</v>
      </c>
      <c r="EM375">
        <v>710</v>
      </c>
      <c r="EN375">
        <v>759</v>
      </c>
      <c r="EO375">
        <v>575</v>
      </c>
      <c r="EP375">
        <v>3893</v>
      </c>
      <c r="EQ375">
        <v>19589</v>
      </c>
      <c r="ER375">
        <v>22512</v>
      </c>
      <c r="ES375">
        <v>2857</v>
      </c>
      <c r="ET375">
        <v>8860</v>
      </c>
      <c r="EU375">
        <v>7696</v>
      </c>
      <c r="EV375">
        <v>2201</v>
      </c>
      <c r="EW375">
        <v>10795</v>
      </c>
      <c r="EX375">
        <v>22512</v>
      </c>
    </row>
    <row r="376" spans="1:154" x14ac:dyDescent="0.2">
      <c r="A376">
        <v>21223</v>
      </c>
      <c r="B376" t="s">
        <v>589</v>
      </c>
      <c r="C376" t="s">
        <v>340</v>
      </c>
      <c r="D376" t="s">
        <v>665</v>
      </c>
      <c r="H376">
        <v>19469</v>
      </c>
      <c r="I376">
        <v>1358</v>
      </c>
      <c r="J376">
        <v>8092</v>
      </c>
      <c r="K376">
        <v>624</v>
      </c>
      <c r="L376">
        <v>4810</v>
      </c>
      <c r="M376">
        <v>440</v>
      </c>
      <c r="N376">
        <v>7303</v>
      </c>
      <c r="O376">
        <v>497</v>
      </c>
      <c r="P376">
        <v>3930</v>
      </c>
      <c r="Q376">
        <v>237</v>
      </c>
      <c r="R376">
        <v>2665</v>
      </c>
      <c r="S376">
        <v>219</v>
      </c>
      <c r="T376">
        <v>14541</v>
      </c>
      <c r="U376">
        <v>908</v>
      </c>
      <c r="V376">
        <v>29</v>
      </c>
      <c r="W376">
        <v>0</v>
      </c>
      <c r="X376">
        <v>186</v>
      </c>
      <c r="Y376">
        <v>15</v>
      </c>
      <c r="Z376">
        <v>470</v>
      </c>
      <c r="AA376">
        <v>105</v>
      </c>
      <c r="AB376">
        <v>1578</v>
      </c>
      <c r="AC376">
        <v>111</v>
      </c>
      <c r="AD376">
        <v>1061</v>
      </c>
      <c r="AE376">
        <v>141</v>
      </c>
      <c r="AF376">
        <v>2555</v>
      </c>
      <c r="AG376">
        <v>219</v>
      </c>
      <c r="AH376">
        <v>18254</v>
      </c>
      <c r="AI376">
        <v>1028</v>
      </c>
      <c r="AJ376">
        <v>1215</v>
      </c>
      <c r="AK376">
        <v>330</v>
      </c>
      <c r="AL376">
        <v>439</v>
      </c>
      <c r="AM376">
        <v>26</v>
      </c>
      <c r="AN376">
        <v>776</v>
      </c>
      <c r="AO376">
        <v>304</v>
      </c>
      <c r="AP376">
        <v>8625</v>
      </c>
      <c r="AQ376">
        <v>848</v>
      </c>
      <c r="AR376">
        <v>10844</v>
      </c>
      <c r="AS376">
        <v>510</v>
      </c>
      <c r="AT376">
        <v>3533</v>
      </c>
      <c r="AU376">
        <v>150</v>
      </c>
      <c r="AV376">
        <v>15936</v>
      </c>
      <c r="AW376">
        <v>1208</v>
      </c>
      <c r="AX376">
        <v>3069</v>
      </c>
      <c r="AY376">
        <v>320</v>
      </c>
      <c r="AZ376">
        <v>4873</v>
      </c>
      <c r="BA376">
        <v>501</v>
      </c>
      <c r="BB376">
        <v>3242</v>
      </c>
      <c r="BC376">
        <v>258</v>
      </c>
      <c r="BD376">
        <v>2056</v>
      </c>
      <c r="BE376">
        <v>70</v>
      </c>
      <c r="BF376">
        <v>3608</v>
      </c>
      <c r="BG376">
        <v>502</v>
      </c>
      <c r="BH376">
        <v>8599</v>
      </c>
      <c r="BI376">
        <v>758</v>
      </c>
      <c r="BJ376">
        <v>7720</v>
      </c>
      <c r="BK376">
        <v>601</v>
      </c>
      <c r="BL376">
        <v>879</v>
      </c>
      <c r="BM376">
        <v>157</v>
      </c>
      <c r="BN376">
        <v>5629</v>
      </c>
      <c r="BO376">
        <v>444</v>
      </c>
      <c r="BP376">
        <v>3048</v>
      </c>
      <c r="BQ376">
        <v>305</v>
      </c>
      <c r="BR376">
        <v>3530</v>
      </c>
      <c r="BS376">
        <v>511</v>
      </c>
      <c r="BT376">
        <v>4643</v>
      </c>
      <c r="BU376">
        <v>88</v>
      </c>
      <c r="BV376">
        <v>12207</v>
      </c>
      <c r="BW376">
        <v>1260</v>
      </c>
      <c r="BX376">
        <v>2619</v>
      </c>
      <c r="BY376">
        <v>10</v>
      </c>
      <c r="BZ376">
        <v>1843</v>
      </c>
      <c r="CA376">
        <v>33</v>
      </c>
      <c r="CB376">
        <v>2800</v>
      </c>
      <c r="CC376">
        <v>55</v>
      </c>
      <c r="CD376">
        <v>1586</v>
      </c>
      <c r="CE376">
        <v>121</v>
      </c>
      <c r="CF376">
        <v>2417</v>
      </c>
      <c r="CG376">
        <v>275</v>
      </c>
      <c r="CH376">
        <v>3295</v>
      </c>
      <c r="CI376">
        <v>460</v>
      </c>
      <c r="CJ376">
        <v>2245</v>
      </c>
      <c r="CK376">
        <v>222</v>
      </c>
      <c r="CL376">
        <v>2664</v>
      </c>
      <c r="CM376">
        <v>182</v>
      </c>
      <c r="CN376">
        <v>2619</v>
      </c>
      <c r="CO376">
        <v>10</v>
      </c>
      <c r="CP376">
        <v>1358</v>
      </c>
      <c r="CQ376">
        <v>18111</v>
      </c>
      <c r="CR376">
        <v>7793</v>
      </c>
      <c r="CS376">
        <v>12166</v>
      </c>
      <c r="CT376">
        <v>16352</v>
      </c>
      <c r="CU376">
        <v>1723</v>
      </c>
      <c r="CV376">
        <v>471</v>
      </c>
      <c r="CW376">
        <v>939</v>
      </c>
      <c r="CX376">
        <v>331</v>
      </c>
      <c r="CY376">
        <v>510</v>
      </c>
      <c r="CZ376">
        <v>74</v>
      </c>
      <c r="DA376">
        <v>80</v>
      </c>
      <c r="DB376">
        <v>37</v>
      </c>
      <c r="DC376">
        <v>194</v>
      </c>
      <c r="DD376">
        <v>29</v>
      </c>
      <c r="DE376">
        <v>37</v>
      </c>
      <c r="DF376">
        <v>358</v>
      </c>
      <c r="DG376">
        <v>319</v>
      </c>
      <c r="DH376">
        <v>316</v>
      </c>
      <c r="DI376">
        <v>972</v>
      </c>
      <c r="DJ376">
        <v>681</v>
      </c>
      <c r="DK376">
        <v>22</v>
      </c>
      <c r="DL376">
        <v>424</v>
      </c>
      <c r="DM376">
        <v>647</v>
      </c>
      <c r="DN376">
        <v>2649</v>
      </c>
      <c r="DO376">
        <v>737</v>
      </c>
      <c r="DP376">
        <v>577</v>
      </c>
      <c r="DQ376">
        <v>581</v>
      </c>
      <c r="DR376">
        <v>1015</v>
      </c>
      <c r="DS376">
        <v>822</v>
      </c>
      <c r="DT376">
        <v>3671</v>
      </c>
      <c r="DU376">
        <v>8587</v>
      </c>
      <c r="DV376">
        <v>1271</v>
      </c>
      <c r="DW376">
        <v>361</v>
      </c>
      <c r="DX376">
        <v>594</v>
      </c>
      <c r="DY376">
        <v>215</v>
      </c>
      <c r="DZ376">
        <v>2013</v>
      </c>
      <c r="EA376">
        <v>99</v>
      </c>
      <c r="EB376">
        <v>1268</v>
      </c>
      <c r="EC376">
        <v>4709</v>
      </c>
      <c r="ED376">
        <v>1185</v>
      </c>
      <c r="EE376">
        <v>2229</v>
      </c>
      <c r="EF376">
        <v>2295</v>
      </c>
      <c r="EI376">
        <v>5979</v>
      </c>
      <c r="EJ376">
        <v>13409</v>
      </c>
      <c r="EK376">
        <v>870</v>
      </c>
      <c r="EL376">
        <v>402</v>
      </c>
      <c r="EM376">
        <v>752</v>
      </c>
      <c r="EN376">
        <v>406</v>
      </c>
      <c r="EO376">
        <v>355</v>
      </c>
      <c r="EP376">
        <v>2660</v>
      </c>
      <c r="EQ376">
        <v>7395</v>
      </c>
      <c r="ER376">
        <v>8587</v>
      </c>
      <c r="ES376">
        <v>3570</v>
      </c>
      <c r="ET376">
        <v>3539</v>
      </c>
      <c r="EU376">
        <v>1115</v>
      </c>
      <c r="EV376">
        <v>231</v>
      </c>
      <c r="EW376">
        <v>1478</v>
      </c>
      <c r="EX376">
        <v>8587</v>
      </c>
    </row>
    <row r="377" spans="1:154" x14ac:dyDescent="0.2">
      <c r="A377">
        <v>21224</v>
      </c>
      <c r="B377" t="s">
        <v>589</v>
      </c>
      <c r="C377" t="s">
        <v>340</v>
      </c>
      <c r="D377" t="s">
        <v>665</v>
      </c>
      <c r="H377">
        <v>47084</v>
      </c>
      <c r="I377">
        <v>5894</v>
      </c>
      <c r="J377">
        <v>9712</v>
      </c>
      <c r="K377">
        <v>1982</v>
      </c>
      <c r="L377">
        <v>6575</v>
      </c>
      <c r="M377">
        <v>1385</v>
      </c>
      <c r="N377">
        <v>16860</v>
      </c>
      <c r="O377">
        <v>3138</v>
      </c>
      <c r="P377">
        <v>20141</v>
      </c>
      <c r="Q377">
        <v>472</v>
      </c>
      <c r="R377">
        <v>26224</v>
      </c>
      <c r="S377">
        <v>918</v>
      </c>
      <c r="T377">
        <v>7058</v>
      </c>
      <c r="U377">
        <v>596</v>
      </c>
      <c r="V377">
        <v>620</v>
      </c>
      <c r="W377">
        <v>340</v>
      </c>
      <c r="X377">
        <v>1647</v>
      </c>
      <c r="Y377">
        <v>96</v>
      </c>
      <c r="Z377">
        <v>7573</v>
      </c>
      <c r="AA377">
        <v>3269</v>
      </c>
      <c r="AB377">
        <v>3959</v>
      </c>
      <c r="AC377">
        <v>675</v>
      </c>
      <c r="AD377">
        <v>11125</v>
      </c>
      <c r="AE377">
        <v>4651</v>
      </c>
      <c r="AF377">
        <v>25283</v>
      </c>
      <c r="AG377">
        <v>548</v>
      </c>
      <c r="AH377">
        <v>38015</v>
      </c>
      <c r="AI377">
        <v>1611</v>
      </c>
      <c r="AJ377">
        <v>9069</v>
      </c>
      <c r="AK377">
        <v>4283</v>
      </c>
      <c r="AL377">
        <v>2876</v>
      </c>
      <c r="AM377">
        <v>559</v>
      </c>
      <c r="AN377">
        <v>6193</v>
      </c>
      <c r="AO377">
        <v>3724</v>
      </c>
      <c r="AP377">
        <v>23399</v>
      </c>
      <c r="AQ377">
        <v>3253</v>
      </c>
      <c r="AR377">
        <v>23685</v>
      </c>
      <c r="AS377">
        <v>2641</v>
      </c>
      <c r="AT377">
        <v>5413</v>
      </c>
      <c r="AU377">
        <v>915</v>
      </c>
      <c r="AV377">
        <v>41671</v>
      </c>
      <c r="AW377">
        <v>4979</v>
      </c>
      <c r="AX377">
        <v>5670</v>
      </c>
      <c r="AY377">
        <v>1915</v>
      </c>
      <c r="AZ377">
        <v>6365</v>
      </c>
      <c r="BA377">
        <v>793</v>
      </c>
      <c r="BB377">
        <v>5259</v>
      </c>
      <c r="BC377">
        <v>608</v>
      </c>
      <c r="BD377">
        <v>16171</v>
      </c>
      <c r="BE377">
        <v>304</v>
      </c>
      <c r="BF377">
        <v>4559</v>
      </c>
      <c r="BG377">
        <v>876</v>
      </c>
      <c r="BH377">
        <v>26184</v>
      </c>
      <c r="BI377">
        <v>3102</v>
      </c>
      <c r="BJ377">
        <v>25302</v>
      </c>
      <c r="BK377">
        <v>2902</v>
      </c>
      <c r="BL377">
        <v>882</v>
      </c>
      <c r="BM377">
        <v>200</v>
      </c>
      <c r="BN377">
        <v>20527</v>
      </c>
      <c r="BO377">
        <v>1907</v>
      </c>
      <c r="BP377">
        <v>6484</v>
      </c>
      <c r="BQ377">
        <v>1680</v>
      </c>
      <c r="BR377">
        <v>3732</v>
      </c>
      <c r="BS377">
        <v>391</v>
      </c>
      <c r="BT377">
        <v>10681</v>
      </c>
      <c r="BU377">
        <v>1848</v>
      </c>
      <c r="BV377">
        <v>30743</v>
      </c>
      <c r="BW377">
        <v>3978</v>
      </c>
      <c r="BX377">
        <v>5660</v>
      </c>
      <c r="BY377">
        <v>68</v>
      </c>
      <c r="BZ377">
        <v>3829</v>
      </c>
      <c r="CA377">
        <v>363</v>
      </c>
      <c r="CB377">
        <v>6852</v>
      </c>
      <c r="CC377">
        <v>1485</v>
      </c>
      <c r="CD377">
        <v>2938</v>
      </c>
      <c r="CE377">
        <v>426</v>
      </c>
      <c r="CF377">
        <v>10859</v>
      </c>
      <c r="CG377">
        <v>1152</v>
      </c>
      <c r="CH377">
        <v>8180</v>
      </c>
      <c r="CI377">
        <v>1325</v>
      </c>
      <c r="CJ377">
        <v>4235</v>
      </c>
      <c r="CK377">
        <v>697</v>
      </c>
      <c r="CL377">
        <v>4531</v>
      </c>
      <c r="CM377">
        <v>378</v>
      </c>
      <c r="CN377">
        <v>5660</v>
      </c>
      <c r="CO377">
        <v>68</v>
      </c>
      <c r="CP377">
        <v>5894</v>
      </c>
      <c r="CQ377">
        <v>41190</v>
      </c>
      <c r="CR377">
        <v>29818</v>
      </c>
      <c r="CS377">
        <v>15494</v>
      </c>
      <c r="CT377">
        <v>33240</v>
      </c>
      <c r="CU377">
        <v>11037</v>
      </c>
      <c r="CV377">
        <v>5738</v>
      </c>
      <c r="CW377">
        <v>8070</v>
      </c>
      <c r="CX377">
        <v>4810</v>
      </c>
      <c r="CY377">
        <v>1760</v>
      </c>
      <c r="CZ377">
        <v>370</v>
      </c>
      <c r="DA377">
        <v>615</v>
      </c>
      <c r="DB377">
        <v>283</v>
      </c>
      <c r="DC377">
        <v>592</v>
      </c>
      <c r="DD377">
        <v>275</v>
      </c>
      <c r="DE377">
        <v>23</v>
      </c>
      <c r="DF377">
        <v>2359</v>
      </c>
      <c r="DG377">
        <v>1841</v>
      </c>
      <c r="DH377">
        <v>495</v>
      </c>
      <c r="DI377">
        <v>2260</v>
      </c>
      <c r="DJ377">
        <v>1301</v>
      </c>
      <c r="DK377">
        <v>643</v>
      </c>
      <c r="DL377">
        <v>1714</v>
      </c>
      <c r="DM377">
        <v>4753</v>
      </c>
      <c r="DN377">
        <v>6249</v>
      </c>
      <c r="DO377">
        <v>2034</v>
      </c>
      <c r="DP377">
        <v>1318</v>
      </c>
      <c r="DQ377">
        <v>1735</v>
      </c>
      <c r="DR377">
        <v>431</v>
      </c>
      <c r="DS377">
        <v>552</v>
      </c>
      <c r="DT377">
        <v>2563</v>
      </c>
      <c r="DU377">
        <v>20962</v>
      </c>
      <c r="DV377">
        <v>6713</v>
      </c>
      <c r="DW377">
        <v>2349</v>
      </c>
      <c r="DX377">
        <v>2361</v>
      </c>
      <c r="DY377">
        <v>422</v>
      </c>
      <c r="DZ377">
        <v>4747</v>
      </c>
      <c r="EA377">
        <v>123</v>
      </c>
      <c r="EB377">
        <v>3501</v>
      </c>
      <c r="EC377">
        <v>7141</v>
      </c>
      <c r="ED377">
        <v>1556</v>
      </c>
      <c r="EE377">
        <v>3746</v>
      </c>
      <c r="EF377">
        <v>4949</v>
      </c>
      <c r="EI377">
        <v>26417</v>
      </c>
      <c r="EJ377">
        <v>20709</v>
      </c>
      <c r="EK377">
        <v>1184</v>
      </c>
      <c r="EL377">
        <v>1375</v>
      </c>
      <c r="EM377">
        <v>994</v>
      </c>
      <c r="EN377">
        <v>842</v>
      </c>
      <c r="EO377">
        <v>698</v>
      </c>
      <c r="EP377">
        <v>3216</v>
      </c>
      <c r="EQ377">
        <v>19269</v>
      </c>
      <c r="ER377">
        <v>20962</v>
      </c>
      <c r="ES377">
        <v>2532</v>
      </c>
      <c r="ET377">
        <v>9513</v>
      </c>
      <c r="EU377">
        <v>7346</v>
      </c>
      <c r="EV377">
        <v>1379</v>
      </c>
      <c r="EW377">
        <v>8917</v>
      </c>
      <c r="EX377">
        <v>20962</v>
      </c>
    </row>
    <row r="378" spans="1:154" x14ac:dyDescent="0.2">
      <c r="A378">
        <v>21225</v>
      </c>
      <c r="B378" t="s">
        <v>589</v>
      </c>
      <c r="C378" t="s">
        <v>672</v>
      </c>
      <c r="D378" t="s">
        <v>665</v>
      </c>
      <c r="H378">
        <v>33570</v>
      </c>
      <c r="I378">
        <v>3567</v>
      </c>
      <c r="J378">
        <v>9587</v>
      </c>
      <c r="K378">
        <v>1722</v>
      </c>
      <c r="L378">
        <v>6875</v>
      </c>
      <c r="M378">
        <v>1240</v>
      </c>
      <c r="N378">
        <v>15189</v>
      </c>
      <c r="O378">
        <v>1432</v>
      </c>
      <c r="P378">
        <v>8648</v>
      </c>
      <c r="Q378">
        <v>294</v>
      </c>
      <c r="R378">
        <v>10780</v>
      </c>
      <c r="S378">
        <v>374</v>
      </c>
      <c r="T378">
        <v>14095</v>
      </c>
      <c r="U378">
        <v>1133</v>
      </c>
      <c r="V378">
        <v>786</v>
      </c>
      <c r="W378">
        <v>245</v>
      </c>
      <c r="X378">
        <v>950</v>
      </c>
      <c r="Y378">
        <v>68</v>
      </c>
      <c r="Z378">
        <v>4659</v>
      </c>
      <c r="AA378">
        <v>1533</v>
      </c>
      <c r="AB378">
        <v>2300</v>
      </c>
      <c r="AC378">
        <v>214</v>
      </c>
      <c r="AD378">
        <v>7169</v>
      </c>
      <c r="AE378">
        <v>2031</v>
      </c>
      <c r="AF378">
        <v>10213</v>
      </c>
      <c r="AG378">
        <v>301</v>
      </c>
      <c r="AH378">
        <v>28906</v>
      </c>
      <c r="AI378">
        <v>1539</v>
      </c>
      <c r="AJ378">
        <v>4664</v>
      </c>
      <c r="AK378">
        <v>2028</v>
      </c>
      <c r="AL378">
        <v>1502</v>
      </c>
      <c r="AM378">
        <v>242</v>
      </c>
      <c r="AN378">
        <v>3162</v>
      </c>
      <c r="AO378">
        <v>1786</v>
      </c>
      <c r="AP378">
        <v>15864</v>
      </c>
      <c r="AQ378">
        <v>1884</v>
      </c>
      <c r="AR378">
        <v>17706</v>
      </c>
      <c r="AS378">
        <v>1683</v>
      </c>
      <c r="AT378">
        <v>5361</v>
      </c>
      <c r="AU378">
        <v>144</v>
      </c>
      <c r="AV378">
        <v>28209</v>
      </c>
      <c r="AW378">
        <v>3423</v>
      </c>
      <c r="AX378">
        <v>4212</v>
      </c>
      <c r="AY378">
        <v>1002</v>
      </c>
      <c r="AZ378">
        <v>7999</v>
      </c>
      <c r="BA378">
        <v>971</v>
      </c>
      <c r="BB378">
        <v>4977</v>
      </c>
      <c r="BC378">
        <v>394</v>
      </c>
      <c r="BD378">
        <v>3174</v>
      </c>
      <c r="BE378">
        <v>89</v>
      </c>
      <c r="BF378">
        <v>4891</v>
      </c>
      <c r="BG378">
        <v>635</v>
      </c>
      <c r="BH378">
        <v>14883</v>
      </c>
      <c r="BI378">
        <v>2121</v>
      </c>
      <c r="BJ378">
        <v>13867</v>
      </c>
      <c r="BK378">
        <v>1841</v>
      </c>
      <c r="BL378">
        <v>1016</v>
      </c>
      <c r="BM378">
        <v>280</v>
      </c>
      <c r="BN378">
        <v>10860</v>
      </c>
      <c r="BO378">
        <v>1385</v>
      </c>
      <c r="BP378">
        <v>4263</v>
      </c>
      <c r="BQ378">
        <v>755</v>
      </c>
      <c r="BR378">
        <v>4651</v>
      </c>
      <c r="BS378">
        <v>616</v>
      </c>
      <c r="BT378">
        <v>9902</v>
      </c>
      <c r="BU378">
        <v>766</v>
      </c>
      <c r="BV378">
        <v>19774</v>
      </c>
      <c r="BW378">
        <v>2756</v>
      </c>
      <c r="BX378">
        <v>3894</v>
      </c>
      <c r="BY378">
        <v>45</v>
      </c>
      <c r="BZ378">
        <v>3356</v>
      </c>
      <c r="CA378">
        <v>236</v>
      </c>
      <c r="CB378">
        <v>6546</v>
      </c>
      <c r="CC378">
        <v>530</v>
      </c>
      <c r="CD378">
        <v>3306</v>
      </c>
      <c r="CE378">
        <v>345</v>
      </c>
      <c r="CF378">
        <v>3840</v>
      </c>
      <c r="CG378">
        <v>419</v>
      </c>
      <c r="CH378">
        <v>4803</v>
      </c>
      <c r="CI378">
        <v>1218</v>
      </c>
      <c r="CJ378">
        <v>3971</v>
      </c>
      <c r="CK378">
        <v>513</v>
      </c>
      <c r="CL378">
        <v>3854</v>
      </c>
      <c r="CM378">
        <v>261</v>
      </c>
      <c r="CN378">
        <v>3894</v>
      </c>
      <c r="CO378">
        <v>45</v>
      </c>
      <c r="CP378">
        <v>3567</v>
      </c>
      <c r="CQ378">
        <v>30003</v>
      </c>
      <c r="CR378">
        <v>16938</v>
      </c>
      <c r="CS378">
        <v>16328</v>
      </c>
      <c r="CT378">
        <v>24604</v>
      </c>
      <c r="CU378">
        <v>6495</v>
      </c>
      <c r="CV378">
        <v>2778</v>
      </c>
      <c r="CW378">
        <v>5135</v>
      </c>
      <c r="CX378">
        <v>2425</v>
      </c>
      <c r="CY378">
        <v>613</v>
      </c>
      <c r="CZ378">
        <v>105</v>
      </c>
      <c r="DA378">
        <v>565</v>
      </c>
      <c r="DB378">
        <v>244</v>
      </c>
      <c r="DC378">
        <v>182</v>
      </c>
      <c r="DD378">
        <v>4</v>
      </c>
      <c r="DE378">
        <v>37</v>
      </c>
      <c r="DF378">
        <v>1893</v>
      </c>
      <c r="DG378">
        <v>775</v>
      </c>
      <c r="DH378">
        <v>182</v>
      </c>
      <c r="DI378">
        <v>1770</v>
      </c>
      <c r="DJ378">
        <v>1747</v>
      </c>
      <c r="DK378">
        <v>92</v>
      </c>
      <c r="DL378">
        <v>473</v>
      </c>
      <c r="DM378">
        <v>2260</v>
      </c>
      <c r="DN378">
        <v>2931</v>
      </c>
      <c r="DO378">
        <v>1396</v>
      </c>
      <c r="DP378">
        <v>352</v>
      </c>
      <c r="DQ378">
        <v>912</v>
      </c>
      <c r="DR378">
        <v>1248</v>
      </c>
      <c r="DS378">
        <v>840</v>
      </c>
      <c r="DT378">
        <v>3091</v>
      </c>
      <c r="DU378">
        <v>12915</v>
      </c>
      <c r="DV378">
        <v>3723</v>
      </c>
      <c r="DW378">
        <v>1736</v>
      </c>
      <c r="DX378">
        <v>811</v>
      </c>
      <c r="DY378">
        <v>278</v>
      </c>
      <c r="DZ378">
        <v>3088</v>
      </c>
      <c r="EA378">
        <v>151</v>
      </c>
      <c r="EB378">
        <v>2165</v>
      </c>
      <c r="EC378">
        <v>5293</v>
      </c>
      <c r="ED378">
        <v>1448</v>
      </c>
      <c r="EE378">
        <v>1847</v>
      </c>
      <c r="EF378">
        <v>4394</v>
      </c>
      <c r="EI378">
        <v>17657</v>
      </c>
      <c r="EJ378">
        <v>16241</v>
      </c>
      <c r="EK378">
        <v>1158</v>
      </c>
      <c r="EL378">
        <v>582</v>
      </c>
      <c r="EM378">
        <v>683</v>
      </c>
      <c r="EN378">
        <v>596</v>
      </c>
      <c r="EO378">
        <v>217</v>
      </c>
      <c r="EP378">
        <v>2796</v>
      </c>
      <c r="EQ378">
        <v>10762</v>
      </c>
      <c r="ER378">
        <v>12915</v>
      </c>
      <c r="ES378">
        <v>2831</v>
      </c>
      <c r="ET378">
        <v>5152</v>
      </c>
      <c r="EU378">
        <v>3286</v>
      </c>
      <c r="EV378">
        <v>1061</v>
      </c>
      <c r="EW378">
        <v>4932</v>
      </c>
      <c r="EX378">
        <v>12915</v>
      </c>
    </row>
    <row r="379" spans="1:154" x14ac:dyDescent="0.2">
      <c r="A379">
        <v>21227</v>
      </c>
      <c r="B379" t="s">
        <v>589</v>
      </c>
      <c r="C379" t="s">
        <v>673</v>
      </c>
      <c r="D379" t="s">
        <v>340</v>
      </c>
      <c r="H379">
        <v>34682</v>
      </c>
      <c r="I379">
        <v>3251</v>
      </c>
      <c r="J379">
        <v>6753</v>
      </c>
      <c r="K379">
        <v>893</v>
      </c>
      <c r="L379">
        <v>5417</v>
      </c>
      <c r="M379">
        <v>663</v>
      </c>
      <c r="N379">
        <v>13967</v>
      </c>
      <c r="O379">
        <v>1837</v>
      </c>
      <c r="P379">
        <v>13769</v>
      </c>
      <c r="Q379">
        <v>502</v>
      </c>
      <c r="R379">
        <v>20331</v>
      </c>
      <c r="S379">
        <v>923</v>
      </c>
      <c r="T379">
        <v>5451</v>
      </c>
      <c r="U379">
        <v>511</v>
      </c>
      <c r="V379">
        <v>151</v>
      </c>
      <c r="W379">
        <v>54</v>
      </c>
      <c r="X379">
        <v>2251</v>
      </c>
      <c r="Y379">
        <v>156</v>
      </c>
      <c r="Z379">
        <v>3786</v>
      </c>
      <c r="AA379">
        <v>1273</v>
      </c>
      <c r="AB379">
        <v>2712</v>
      </c>
      <c r="AC379">
        <v>334</v>
      </c>
      <c r="AD379">
        <v>4980</v>
      </c>
      <c r="AE379">
        <v>1591</v>
      </c>
      <c r="AF379">
        <v>20031</v>
      </c>
      <c r="AG379">
        <v>923</v>
      </c>
      <c r="AH379">
        <v>29572</v>
      </c>
      <c r="AI379">
        <v>1711</v>
      </c>
      <c r="AJ379">
        <v>5110</v>
      </c>
      <c r="AK379">
        <v>1540</v>
      </c>
      <c r="AL379">
        <v>2185</v>
      </c>
      <c r="AM379">
        <v>259</v>
      </c>
      <c r="AN379">
        <v>2925</v>
      </c>
      <c r="AO379">
        <v>1281</v>
      </c>
      <c r="AP379">
        <v>17497</v>
      </c>
      <c r="AQ379">
        <v>2161</v>
      </c>
      <c r="AR379">
        <v>17185</v>
      </c>
      <c r="AS379">
        <v>1090</v>
      </c>
      <c r="AT379">
        <v>4668</v>
      </c>
      <c r="AU379">
        <v>292</v>
      </c>
      <c r="AV379">
        <v>30014</v>
      </c>
      <c r="AW379">
        <v>2959</v>
      </c>
      <c r="AX379">
        <v>3749</v>
      </c>
      <c r="AY379">
        <v>1049</v>
      </c>
      <c r="AZ379">
        <v>7775</v>
      </c>
      <c r="BA379">
        <v>835</v>
      </c>
      <c r="BB379">
        <v>5395</v>
      </c>
      <c r="BC379">
        <v>314</v>
      </c>
      <c r="BD379">
        <v>6803</v>
      </c>
      <c r="BE379">
        <v>250</v>
      </c>
      <c r="BF379">
        <v>4153</v>
      </c>
      <c r="BG379">
        <v>666</v>
      </c>
      <c r="BH379">
        <v>17020</v>
      </c>
      <c r="BI379">
        <v>2116</v>
      </c>
      <c r="BJ379">
        <v>16388</v>
      </c>
      <c r="BK379">
        <v>2005</v>
      </c>
      <c r="BL379">
        <v>632</v>
      </c>
      <c r="BM379">
        <v>111</v>
      </c>
      <c r="BN379">
        <v>12965</v>
      </c>
      <c r="BO379">
        <v>1390</v>
      </c>
      <c r="BP379">
        <v>4120</v>
      </c>
      <c r="BQ379">
        <v>745</v>
      </c>
      <c r="BR379">
        <v>4088</v>
      </c>
      <c r="BS379">
        <v>647</v>
      </c>
      <c r="BT379">
        <v>8045</v>
      </c>
      <c r="BU379">
        <v>351</v>
      </c>
      <c r="BV379">
        <v>21173</v>
      </c>
      <c r="BW379">
        <v>2782</v>
      </c>
      <c r="BX379">
        <v>5464</v>
      </c>
      <c r="BY379">
        <v>118</v>
      </c>
      <c r="BZ379">
        <v>2893</v>
      </c>
      <c r="CA379">
        <v>65</v>
      </c>
      <c r="CB379">
        <v>5152</v>
      </c>
      <c r="CC379">
        <v>286</v>
      </c>
      <c r="CD379">
        <v>2915</v>
      </c>
      <c r="CE379">
        <v>452</v>
      </c>
      <c r="CF379">
        <v>5852</v>
      </c>
      <c r="CG379">
        <v>974</v>
      </c>
      <c r="CH379">
        <v>4286</v>
      </c>
      <c r="CI379">
        <v>471</v>
      </c>
      <c r="CJ379">
        <v>3253</v>
      </c>
      <c r="CK379">
        <v>590</v>
      </c>
      <c r="CL379">
        <v>4867</v>
      </c>
      <c r="CM379">
        <v>295</v>
      </c>
      <c r="CN379">
        <v>5464</v>
      </c>
      <c r="CO379">
        <v>118</v>
      </c>
      <c r="CP379">
        <v>3251</v>
      </c>
      <c r="CQ379">
        <v>31431</v>
      </c>
      <c r="CR379">
        <v>22042</v>
      </c>
      <c r="CS379">
        <v>13882</v>
      </c>
      <c r="CT379">
        <v>26402</v>
      </c>
      <c r="CU379">
        <v>6085</v>
      </c>
      <c r="CV379">
        <v>2666</v>
      </c>
      <c r="CW379">
        <v>3713</v>
      </c>
      <c r="CX379">
        <v>1583</v>
      </c>
      <c r="CY379">
        <v>591</v>
      </c>
      <c r="CZ379">
        <v>207</v>
      </c>
      <c r="DA379">
        <v>1460</v>
      </c>
      <c r="DB379">
        <v>731</v>
      </c>
      <c r="DC379">
        <v>321</v>
      </c>
      <c r="DD379">
        <v>145</v>
      </c>
      <c r="DE379">
        <v>53</v>
      </c>
      <c r="DF379">
        <v>1966</v>
      </c>
      <c r="DG379">
        <v>1193</v>
      </c>
      <c r="DH379">
        <v>362</v>
      </c>
      <c r="DI379">
        <v>1987</v>
      </c>
      <c r="DJ379">
        <v>1029</v>
      </c>
      <c r="DK379">
        <v>289</v>
      </c>
      <c r="DL379">
        <v>976</v>
      </c>
      <c r="DM379">
        <v>2215</v>
      </c>
      <c r="DN379">
        <v>3926</v>
      </c>
      <c r="DO379">
        <v>1506</v>
      </c>
      <c r="DP379">
        <v>783</v>
      </c>
      <c r="DQ379">
        <v>1565</v>
      </c>
      <c r="DR379">
        <v>674</v>
      </c>
      <c r="DS379">
        <v>371</v>
      </c>
      <c r="DT379">
        <v>2023</v>
      </c>
      <c r="DU379">
        <v>13396</v>
      </c>
      <c r="DV379">
        <v>5519</v>
      </c>
      <c r="DW379">
        <v>1900</v>
      </c>
      <c r="DX379">
        <v>1184</v>
      </c>
      <c r="DY379">
        <v>294</v>
      </c>
      <c r="DZ379">
        <v>2747</v>
      </c>
      <c r="EA379">
        <v>115</v>
      </c>
      <c r="EB379">
        <v>1703</v>
      </c>
      <c r="EC379">
        <v>3946</v>
      </c>
      <c r="ED379">
        <v>778</v>
      </c>
      <c r="EE379">
        <v>2156</v>
      </c>
      <c r="EF379">
        <v>3848</v>
      </c>
      <c r="EI379">
        <v>23358</v>
      </c>
      <c r="EJ379">
        <v>11271</v>
      </c>
      <c r="EK379">
        <v>389</v>
      </c>
      <c r="EL379">
        <v>692</v>
      </c>
      <c r="EM379">
        <v>809</v>
      </c>
      <c r="EN379">
        <v>501</v>
      </c>
      <c r="EO379">
        <v>504</v>
      </c>
      <c r="EP379">
        <v>1467</v>
      </c>
      <c r="EQ379">
        <v>11716</v>
      </c>
      <c r="ER379">
        <v>13396</v>
      </c>
      <c r="ES379">
        <v>1392</v>
      </c>
      <c r="ET379">
        <v>4896</v>
      </c>
      <c r="EU379">
        <v>4588</v>
      </c>
      <c r="EV379">
        <v>1717</v>
      </c>
      <c r="EW379">
        <v>7108</v>
      </c>
      <c r="EX379">
        <v>13396</v>
      </c>
    </row>
    <row r="380" spans="1:154" x14ac:dyDescent="0.2">
      <c r="A380">
        <v>21228</v>
      </c>
      <c r="B380" t="s">
        <v>589</v>
      </c>
      <c r="C380" t="s">
        <v>674</v>
      </c>
      <c r="D380" t="s">
        <v>340</v>
      </c>
      <c r="H380">
        <v>49669</v>
      </c>
      <c r="I380">
        <v>2535</v>
      </c>
      <c r="J380">
        <v>5646</v>
      </c>
      <c r="K380">
        <v>743</v>
      </c>
      <c r="L380">
        <v>3998</v>
      </c>
      <c r="M380">
        <v>610</v>
      </c>
      <c r="N380">
        <v>13779</v>
      </c>
      <c r="O380">
        <v>1342</v>
      </c>
      <c r="P380">
        <v>29612</v>
      </c>
      <c r="Q380">
        <v>439</v>
      </c>
      <c r="R380">
        <v>26984</v>
      </c>
      <c r="S380">
        <v>543</v>
      </c>
      <c r="T380">
        <v>9272</v>
      </c>
      <c r="U380">
        <v>518</v>
      </c>
      <c r="V380">
        <v>25</v>
      </c>
      <c r="W380">
        <v>0</v>
      </c>
      <c r="X380">
        <v>6934</v>
      </c>
      <c r="Y380">
        <v>276</v>
      </c>
      <c r="Z380">
        <v>2392</v>
      </c>
      <c r="AA380">
        <v>703</v>
      </c>
      <c r="AB380">
        <v>3936</v>
      </c>
      <c r="AC380">
        <v>495</v>
      </c>
      <c r="AD380">
        <v>4634</v>
      </c>
      <c r="AE380">
        <v>877</v>
      </c>
      <c r="AF380">
        <v>26083</v>
      </c>
      <c r="AG380">
        <v>543</v>
      </c>
      <c r="AH380">
        <v>41122</v>
      </c>
      <c r="AI380">
        <v>1494</v>
      </c>
      <c r="AJ380">
        <v>8547</v>
      </c>
      <c r="AK380">
        <v>1041</v>
      </c>
      <c r="AL380">
        <v>5474</v>
      </c>
      <c r="AM380">
        <v>176</v>
      </c>
      <c r="AN380">
        <v>3073</v>
      </c>
      <c r="AO380">
        <v>865</v>
      </c>
      <c r="AP380">
        <v>23741</v>
      </c>
      <c r="AQ380">
        <v>1430</v>
      </c>
      <c r="AR380">
        <v>25928</v>
      </c>
      <c r="AS380">
        <v>1105</v>
      </c>
      <c r="AT380">
        <v>5339</v>
      </c>
      <c r="AU380">
        <v>199</v>
      </c>
      <c r="AV380">
        <v>44330</v>
      </c>
      <c r="AW380">
        <v>2336</v>
      </c>
      <c r="AX380">
        <v>2912</v>
      </c>
      <c r="AY380">
        <v>580</v>
      </c>
      <c r="AZ380">
        <v>5782</v>
      </c>
      <c r="BA380">
        <v>362</v>
      </c>
      <c r="BB380">
        <v>7695</v>
      </c>
      <c r="BC380">
        <v>243</v>
      </c>
      <c r="BD380">
        <v>18383</v>
      </c>
      <c r="BE380">
        <v>449</v>
      </c>
      <c r="BF380">
        <v>4549</v>
      </c>
      <c r="BG380">
        <v>353</v>
      </c>
      <c r="BH380">
        <v>23209</v>
      </c>
      <c r="BI380">
        <v>1329</v>
      </c>
      <c r="BJ380">
        <v>22274</v>
      </c>
      <c r="BK380">
        <v>1305</v>
      </c>
      <c r="BL380">
        <v>935</v>
      </c>
      <c r="BM380">
        <v>24</v>
      </c>
      <c r="BN380">
        <v>16780</v>
      </c>
      <c r="BO380">
        <v>850</v>
      </c>
      <c r="BP380">
        <v>7016</v>
      </c>
      <c r="BQ380">
        <v>530</v>
      </c>
      <c r="BR380">
        <v>3962</v>
      </c>
      <c r="BS380">
        <v>302</v>
      </c>
      <c r="BT380">
        <v>11128</v>
      </c>
      <c r="BU380">
        <v>737</v>
      </c>
      <c r="BV380">
        <v>27758</v>
      </c>
      <c r="BW380">
        <v>1682</v>
      </c>
      <c r="BX380">
        <v>10783</v>
      </c>
      <c r="BY380">
        <v>116</v>
      </c>
      <c r="BZ380">
        <v>3274</v>
      </c>
      <c r="CA380">
        <v>148</v>
      </c>
      <c r="CB380">
        <v>7854</v>
      </c>
      <c r="CC380">
        <v>589</v>
      </c>
      <c r="CD380">
        <v>3769</v>
      </c>
      <c r="CE380">
        <v>164</v>
      </c>
      <c r="CF380">
        <v>5349</v>
      </c>
      <c r="CG380">
        <v>228</v>
      </c>
      <c r="CH380">
        <v>6889</v>
      </c>
      <c r="CI380">
        <v>566</v>
      </c>
      <c r="CJ380">
        <v>4773</v>
      </c>
      <c r="CK380">
        <v>273</v>
      </c>
      <c r="CL380">
        <v>6978</v>
      </c>
      <c r="CM380">
        <v>451</v>
      </c>
      <c r="CN380">
        <v>10783</v>
      </c>
      <c r="CO380">
        <v>116</v>
      </c>
      <c r="CP380">
        <v>2535</v>
      </c>
      <c r="CQ380">
        <v>47134</v>
      </c>
      <c r="CR380">
        <v>37653</v>
      </c>
      <c r="CS380">
        <v>17336</v>
      </c>
      <c r="CT380">
        <v>37546</v>
      </c>
      <c r="CU380">
        <v>10289</v>
      </c>
      <c r="CV380">
        <v>3733</v>
      </c>
      <c r="CW380">
        <v>2999</v>
      </c>
      <c r="CX380">
        <v>1209</v>
      </c>
      <c r="CY380">
        <v>3783</v>
      </c>
      <c r="CZ380">
        <v>1253</v>
      </c>
      <c r="DA380">
        <v>2457</v>
      </c>
      <c r="DB380">
        <v>1052</v>
      </c>
      <c r="DC380">
        <v>1050</v>
      </c>
      <c r="DD380">
        <v>219</v>
      </c>
      <c r="DE380">
        <v>21</v>
      </c>
      <c r="DF380">
        <v>1240</v>
      </c>
      <c r="DG380">
        <v>1251</v>
      </c>
      <c r="DH380">
        <v>496</v>
      </c>
      <c r="DI380">
        <v>1955</v>
      </c>
      <c r="DJ380">
        <v>1212</v>
      </c>
      <c r="DK380">
        <v>374</v>
      </c>
      <c r="DL380">
        <v>1565</v>
      </c>
      <c r="DM380">
        <v>4822</v>
      </c>
      <c r="DN380">
        <v>6744</v>
      </c>
      <c r="DO380">
        <v>2124</v>
      </c>
      <c r="DP380">
        <v>1204</v>
      </c>
      <c r="DQ380">
        <v>2142</v>
      </c>
      <c r="DR380">
        <v>640</v>
      </c>
      <c r="DS380">
        <v>271</v>
      </c>
      <c r="DT380">
        <v>1569</v>
      </c>
      <c r="DU380">
        <v>19788</v>
      </c>
      <c r="DV380">
        <v>9175</v>
      </c>
      <c r="DW380">
        <v>3826</v>
      </c>
      <c r="DX380">
        <v>1055</v>
      </c>
      <c r="DY380">
        <v>332</v>
      </c>
      <c r="DZ380">
        <v>3412</v>
      </c>
      <c r="EA380">
        <v>228</v>
      </c>
      <c r="EB380">
        <v>2527</v>
      </c>
      <c r="EC380">
        <v>6146</v>
      </c>
      <c r="ED380">
        <v>779</v>
      </c>
      <c r="EE380">
        <v>4183</v>
      </c>
      <c r="EF380">
        <v>5547</v>
      </c>
      <c r="EI380">
        <v>37573</v>
      </c>
      <c r="EJ380">
        <v>11321</v>
      </c>
      <c r="EK380">
        <v>694</v>
      </c>
      <c r="EL380">
        <v>655</v>
      </c>
      <c r="EM380">
        <v>369</v>
      </c>
      <c r="EN380">
        <v>834</v>
      </c>
      <c r="EO380">
        <v>331</v>
      </c>
      <c r="EP380">
        <v>2617</v>
      </c>
      <c r="EQ380">
        <v>17603</v>
      </c>
      <c r="ER380">
        <v>19788</v>
      </c>
      <c r="ES380">
        <v>1733</v>
      </c>
      <c r="ET380">
        <v>7064</v>
      </c>
      <c r="EU380">
        <v>7164</v>
      </c>
      <c r="EV380">
        <v>2672</v>
      </c>
      <c r="EW380">
        <v>10991</v>
      </c>
      <c r="EX380">
        <v>19788</v>
      </c>
    </row>
    <row r="381" spans="1:154" x14ac:dyDescent="0.2">
      <c r="A381">
        <v>21229</v>
      </c>
      <c r="B381" t="s">
        <v>589</v>
      </c>
      <c r="C381" t="s">
        <v>340</v>
      </c>
      <c r="D381" t="s">
        <v>665</v>
      </c>
      <c r="H381">
        <v>46171</v>
      </c>
      <c r="I381">
        <v>3181</v>
      </c>
      <c r="J381">
        <v>11721</v>
      </c>
      <c r="K381">
        <v>1302</v>
      </c>
      <c r="L381">
        <v>8803</v>
      </c>
      <c r="M381">
        <v>1027</v>
      </c>
      <c r="N381">
        <v>20160</v>
      </c>
      <c r="O381">
        <v>1343</v>
      </c>
      <c r="P381">
        <v>14149</v>
      </c>
      <c r="Q381">
        <v>521</v>
      </c>
      <c r="R381">
        <v>8112</v>
      </c>
      <c r="S381">
        <v>594</v>
      </c>
      <c r="T381">
        <v>32318</v>
      </c>
      <c r="U381">
        <v>1804</v>
      </c>
      <c r="V381">
        <v>48</v>
      </c>
      <c r="W381">
        <v>28</v>
      </c>
      <c r="X381">
        <v>1446</v>
      </c>
      <c r="Y381">
        <v>81</v>
      </c>
      <c r="Z381">
        <v>1754</v>
      </c>
      <c r="AA381">
        <v>593</v>
      </c>
      <c r="AB381">
        <v>2493</v>
      </c>
      <c r="AC381">
        <v>81</v>
      </c>
      <c r="AD381">
        <v>2959</v>
      </c>
      <c r="AE381">
        <v>642</v>
      </c>
      <c r="AF381">
        <v>7636</v>
      </c>
      <c r="AG381">
        <v>552</v>
      </c>
      <c r="AH381">
        <v>43298</v>
      </c>
      <c r="AI381">
        <v>2618</v>
      </c>
      <c r="AJ381">
        <v>2873</v>
      </c>
      <c r="AK381">
        <v>563</v>
      </c>
      <c r="AL381">
        <v>1695</v>
      </c>
      <c r="AM381">
        <v>106</v>
      </c>
      <c r="AN381">
        <v>1178</v>
      </c>
      <c r="AO381">
        <v>457</v>
      </c>
      <c r="AP381">
        <v>21083</v>
      </c>
      <c r="AQ381">
        <v>1605</v>
      </c>
      <c r="AR381">
        <v>25088</v>
      </c>
      <c r="AS381">
        <v>1576</v>
      </c>
      <c r="AT381">
        <v>8188</v>
      </c>
      <c r="AU381">
        <v>568</v>
      </c>
      <c r="AV381">
        <v>37983</v>
      </c>
      <c r="AW381">
        <v>2613</v>
      </c>
      <c r="AX381">
        <v>3189</v>
      </c>
      <c r="AY381">
        <v>233</v>
      </c>
      <c r="AZ381">
        <v>11091</v>
      </c>
      <c r="BA381">
        <v>1210</v>
      </c>
      <c r="BB381">
        <v>8960</v>
      </c>
      <c r="BC381">
        <v>694</v>
      </c>
      <c r="BD381">
        <v>7270</v>
      </c>
      <c r="BE381">
        <v>239</v>
      </c>
      <c r="BF381">
        <v>6088</v>
      </c>
      <c r="BG381">
        <v>786</v>
      </c>
      <c r="BH381">
        <v>21696</v>
      </c>
      <c r="BI381">
        <v>2111</v>
      </c>
      <c r="BJ381">
        <v>20202</v>
      </c>
      <c r="BK381">
        <v>1923</v>
      </c>
      <c r="BL381">
        <v>1494</v>
      </c>
      <c r="BM381">
        <v>188</v>
      </c>
      <c r="BN381">
        <v>15755</v>
      </c>
      <c r="BO381">
        <v>1192</v>
      </c>
      <c r="BP381">
        <v>5916</v>
      </c>
      <c r="BQ381">
        <v>811</v>
      </c>
      <c r="BR381">
        <v>6113</v>
      </c>
      <c r="BS381">
        <v>894</v>
      </c>
      <c r="BT381">
        <v>10958</v>
      </c>
      <c r="BU381">
        <v>284</v>
      </c>
      <c r="BV381">
        <v>27784</v>
      </c>
      <c r="BW381">
        <v>2897</v>
      </c>
      <c r="BX381">
        <v>7429</v>
      </c>
      <c r="BY381">
        <v>0</v>
      </c>
      <c r="BZ381">
        <v>3391</v>
      </c>
      <c r="CA381">
        <v>0</v>
      </c>
      <c r="CB381">
        <v>7567</v>
      </c>
      <c r="CC381">
        <v>284</v>
      </c>
      <c r="CD381">
        <v>4703</v>
      </c>
      <c r="CE381">
        <v>521</v>
      </c>
      <c r="CF381">
        <v>6289</v>
      </c>
      <c r="CG381">
        <v>967</v>
      </c>
      <c r="CH381">
        <v>5980</v>
      </c>
      <c r="CI381">
        <v>525</v>
      </c>
      <c r="CJ381">
        <v>4738</v>
      </c>
      <c r="CK381">
        <v>431</v>
      </c>
      <c r="CL381">
        <v>6074</v>
      </c>
      <c r="CM381">
        <v>453</v>
      </c>
      <c r="CN381">
        <v>7429</v>
      </c>
      <c r="CO381">
        <v>0</v>
      </c>
      <c r="CP381">
        <v>3181</v>
      </c>
      <c r="CQ381">
        <v>42990</v>
      </c>
      <c r="CR381">
        <v>26080</v>
      </c>
      <c r="CS381">
        <v>22666</v>
      </c>
      <c r="CT381">
        <v>39587</v>
      </c>
      <c r="CU381">
        <v>4085</v>
      </c>
      <c r="CV381">
        <v>1426</v>
      </c>
      <c r="CW381">
        <v>1991</v>
      </c>
      <c r="CX381">
        <v>723</v>
      </c>
      <c r="CY381">
        <v>1027</v>
      </c>
      <c r="CZ381">
        <v>284</v>
      </c>
      <c r="DA381">
        <v>716</v>
      </c>
      <c r="DB381">
        <v>343</v>
      </c>
      <c r="DC381">
        <v>351</v>
      </c>
      <c r="DD381">
        <v>76</v>
      </c>
      <c r="DE381">
        <v>3</v>
      </c>
      <c r="DF381">
        <v>784</v>
      </c>
      <c r="DG381">
        <v>764</v>
      </c>
      <c r="DH381">
        <v>547</v>
      </c>
      <c r="DI381">
        <v>2271</v>
      </c>
      <c r="DJ381">
        <v>1972</v>
      </c>
      <c r="DK381">
        <v>345</v>
      </c>
      <c r="DL381">
        <v>1137</v>
      </c>
      <c r="DM381">
        <v>2038</v>
      </c>
      <c r="DN381">
        <v>5724</v>
      </c>
      <c r="DO381">
        <v>2249</v>
      </c>
      <c r="DP381">
        <v>1467</v>
      </c>
      <c r="DQ381">
        <v>2339</v>
      </c>
      <c r="DR381">
        <v>1627</v>
      </c>
      <c r="DS381">
        <v>887</v>
      </c>
      <c r="DT381">
        <v>5023</v>
      </c>
      <c r="DU381">
        <v>19262</v>
      </c>
      <c r="DV381">
        <v>4391</v>
      </c>
      <c r="DW381">
        <v>1469</v>
      </c>
      <c r="DX381">
        <v>1479</v>
      </c>
      <c r="DY381">
        <v>782</v>
      </c>
      <c r="DZ381">
        <v>4472</v>
      </c>
      <c r="EA381">
        <v>188</v>
      </c>
      <c r="EB381">
        <v>3072</v>
      </c>
      <c r="EC381">
        <v>8920</v>
      </c>
      <c r="ED381">
        <v>1466</v>
      </c>
      <c r="EE381">
        <v>4197</v>
      </c>
      <c r="EF381">
        <v>5136</v>
      </c>
      <c r="EI381">
        <v>27758</v>
      </c>
      <c r="EJ381">
        <v>18356</v>
      </c>
      <c r="EK381">
        <v>937</v>
      </c>
      <c r="EL381">
        <v>734</v>
      </c>
      <c r="EM381">
        <v>570</v>
      </c>
      <c r="EN381">
        <v>932</v>
      </c>
      <c r="EO381">
        <v>683</v>
      </c>
      <c r="EP381">
        <v>4031</v>
      </c>
      <c r="EQ381">
        <v>16923</v>
      </c>
      <c r="ER381">
        <v>19262</v>
      </c>
      <c r="ES381">
        <v>4133</v>
      </c>
      <c r="ET381">
        <v>8522</v>
      </c>
      <c r="EU381">
        <v>4865</v>
      </c>
      <c r="EV381">
        <v>1124</v>
      </c>
      <c r="EW381">
        <v>6607</v>
      </c>
      <c r="EX381">
        <v>19262</v>
      </c>
    </row>
    <row r="382" spans="1:154" x14ac:dyDescent="0.2">
      <c r="A382">
        <v>21230</v>
      </c>
      <c r="B382" t="s">
        <v>589</v>
      </c>
      <c r="C382" t="s">
        <v>340</v>
      </c>
      <c r="D382" t="s">
        <v>665</v>
      </c>
      <c r="H382">
        <v>32810</v>
      </c>
      <c r="I382">
        <v>1668</v>
      </c>
      <c r="J382">
        <v>6822</v>
      </c>
      <c r="K382">
        <v>829</v>
      </c>
      <c r="L382">
        <v>4991</v>
      </c>
      <c r="M382">
        <v>719</v>
      </c>
      <c r="N382">
        <v>9169</v>
      </c>
      <c r="O382">
        <v>670</v>
      </c>
      <c r="P382">
        <v>16765</v>
      </c>
      <c r="Q382">
        <v>158</v>
      </c>
      <c r="R382">
        <v>18336</v>
      </c>
      <c r="S382">
        <v>287</v>
      </c>
      <c r="T382">
        <v>7982</v>
      </c>
      <c r="U382">
        <v>359</v>
      </c>
      <c r="V382">
        <v>176</v>
      </c>
      <c r="W382">
        <v>89</v>
      </c>
      <c r="X382">
        <v>1147</v>
      </c>
      <c r="Y382">
        <v>63</v>
      </c>
      <c r="Z382">
        <v>2492</v>
      </c>
      <c r="AA382">
        <v>734</v>
      </c>
      <c r="AB382">
        <v>2677</v>
      </c>
      <c r="AC382">
        <v>136</v>
      </c>
      <c r="AD382">
        <v>3790</v>
      </c>
      <c r="AE382">
        <v>866</v>
      </c>
      <c r="AF382">
        <v>17898</v>
      </c>
      <c r="AG382">
        <v>279</v>
      </c>
      <c r="AH382">
        <v>29553</v>
      </c>
      <c r="AI382">
        <v>1027</v>
      </c>
      <c r="AJ382">
        <v>3257</v>
      </c>
      <c r="AK382">
        <v>641</v>
      </c>
      <c r="AL382">
        <v>1933</v>
      </c>
      <c r="AM382">
        <v>159</v>
      </c>
      <c r="AN382">
        <v>1324</v>
      </c>
      <c r="AO382">
        <v>482</v>
      </c>
      <c r="AP382">
        <v>16308</v>
      </c>
      <c r="AQ382">
        <v>996</v>
      </c>
      <c r="AR382">
        <v>16502</v>
      </c>
      <c r="AS382">
        <v>672</v>
      </c>
      <c r="AT382">
        <v>4450</v>
      </c>
      <c r="AU382">
        <v>106</v>
      </c>
      <c r="AV382">
        <v>28360</v>
      </c>
      <c r="AW382">
        <v>1562</v>
      </c>
      <c r="AX382">
        <v>2947</v>
      </c>
      <c r="AY382">
        <v>482</v>
      </c>
      <c r="AZ382">
        <v>3363</v>
      </c>
      <c r="BA382">
        <v>288</v>
      </c>
      <c r="BB382">
        <v>3727</v>
      </c>
      <c r="BC382">
        <v>229</v>
      </c>
      <c r="BD382">
        <v>13853</v>
      </c>
      <c r="BE382">
        <v>151</v>
      </c>
      <c r="BF382">
        <v>3813</v>
      </c>
      <c r="BG382">
        <v>484</v>
      </c>
      <c r="BH382">
        <v>18913</v>
      </c>
      <c r="BI382">
        <v>858</v>
      </c>
      <c r="BJ382">
        <v>18162</v>
      </c>
      <c r="BK382">
        <v>801</v>
      </c>
      <c r="BL382">
        <v>751</v>
      </c>
      <c r="BM382">
        <v>57</v>
      </c>
      <c r="BN382">
        <v>15287</v>
      </c>
      <c r="BO382">
        <v>620</v>
      </c>
      <c r="BP382">
        <v>3763</v>
      </c>
      <c r="BQ382">
        <v>260</v>
      </c>
      <c r="BR382">
        <v>3676</v>
      </c>
      <c r="BS382">
        <v>462</v>
      </c>
      <c r="BT382">
        <v>6294</v>
      </c>
      <c r="BU382">
        <v>276</v>
      </c>
      <c r="BV382">
        <v>22726</v>
      </c>
      <c r="BW382">
        <v>1342</v>
      </c>
      <c r="BX382">
        <v>3790</v>
      </c>
      <c r="BY382">
        <v>50</v>
      </c>
      <c r="BZ382">
        <v>2462</v>
      </c>
      <c r="CA382">
        <v>11</v>
      </c>
      <c r="CB382">
        <v>3832</v>
      </c>
      <c r="CC382">
        <v>265</v>
      </c>
      <c r="CD382">
        <v>2626</v>
      </c>
      <c r="CE382">
        <v>242</v>
      </c>
      <c r="CF382">
        <v>8271</v>
      </c>
      <c r="CG382">
        <v>503</v>
      </c>
      <c r="CH382">
        <v>5350</v>
      </c>
      <c r="CI382">
        <v>222</v>
      </c>
      <c r="CJ382">
        <v>2965</v>
      </c>
      <c r="CK382">
        <v>239</v>
      </c>
      <c r="CL382">
        <v>3514</v>
      </c>
      <c r="CM382">
        <v>136</v>
      </c>
      <c r="CN382">
        <v>3790</v>
      </c>
      <c r="CO382">
        <v>50</v>
      </c>
      <c r="CP382">
        <v>1668</v>
      </c>
      <c r="CQ382">
        <v>31142</v>
      </c>
      <c r="CR382">
        <v>23488</v>
      </c>
      <c r="CS382">
        <v>10695</v>
      </c>
      <c r="CT382">
        <v>26654</v>
      </c>
      <c r="CU382">
        <v>4236</v>
      </c>
      <c r="CV382">
        <v>1522</v>
      </c>
      <c r="CW382">
        <v>2288</v>
      </c>
      <c r="CX382">
        <v>1061</v>
      </c>
      <c r="CY382">
        <v>500</v>
      </c>
      <c r="CZ382">
        <v>90</v>
      </c>
      <c r="DA382">
        <v>646</v>
      </c>
      <c r="DB382">
        <v>216</v>
      </c>
      <c r="DC382">
        <v>802</v>
      </c>
      <c r="DD382">
        <v>155</v>
      </c>
      <c r="DE382">
        <v>40</v>
      </c>
      <c r="DF382">
        <v>883</v>
      </c>
      <c r="DG382">
        <v>1217</v>
      </c>
      <c r="DH382">
        <v>321</v>
      </c>
      <c r="DI382">
        <v>832</v>
      </c>
      <c r="DJ382">
        <v>1012</v>
      </c>
      <c r="DK382">
        <v>400</v>
      </c>
      <c r="DL382">
        <v>1568</v>
      </c>
      <c r="DM382">
        <v>4310</v>
      </c>
      <c r="DN382">
        <v>5117</v>
      </c>
      <c r="DO382">
        <v>1189</v>
      </c>
      <c r="DP382">
        <v>620</v>
      </c>
      <c r="DQ382">
        <v>1323</v>
      </c>
      <c r="DR382">
        <v>952</v>
      </c>
      <c r="DS382">
        <v>573</v>
      </c>
      <c r="DT382">
        <v>2325</v>
      </c>
      <c r="DU382">
        <v>16496</v>
      </c>
      <c r="DV382">
        <v>4776</v>
      </c>
      <c r="DW382">
        <v>1767</v>
      </c>
      <c r="DX382">
        <v>1650</v>
      </c>
      <c r="DY382">
        <v>193</v>
      </c>
      <c r="DZ382">
        <v>4784</v>
      </c>
      <c r="EA382">
        <v>94</v>
      </c>
      <c r="EB382">
        <v>3746</v>
      </c>
      <c r="EC382">
        <v>5286</v>
      </c>
      <c r="ED382">
        <v>626</v>
      </c>
      <c r="EE382">
        <v>3374</v>
      </c>
      <c r="EF382">
        <v>2950</v>
      </c>
      <c r="EI382">
        <v>17398</v>
      </c>
      <c r="EJ382">
        <v>15424</v>
      </c>
      <c r="EK382">
        <v>708</v>
      </c>
      <c r="EL382">
        <v>999</v>
      </c>
      <c r="EM382">
        <v>895</v>
      </c>
      <c r="EN382">
        <v>1134</v>
      </c>
      <c r="EO382">
        <v>945</v>
      </c>
      <c r="EP382">
        <v>2964</v>
      </c>
      <c r="EQ382">
        <v>14540</v>
      </c>
      <c r="ER382">
        <v>16496</v>
      </c>
      <c r="ES382">
        <v>2585</v>
      </c>
      <c r="ET382">
        <v>7850</v>
      </c>
      <c r="EU382">
        <v>5081</v>
      </c>
      <c r="EV382">
        <v>629</v>
      </c>
      <c r="EW382">
        <v>6061</v>
      </c>
      <c r="EX382">
        <v>16496</v>
      </c>
    </row>
    <row r="383" spans="1:154" x14ac:dyDescent="0.2">
      <c r="A383">
        <v>21231</v>
      </c>
      <c r="B383" t="s">
        <v>589</v>
      </c>
      <c r="C383" t="s">
        <v>340</v>
      </c>
      <c r="D383" t="s">
        <v>665</v>
      </c>
      <c r="H383">
        <v>14930</v>
      </c>
      <c r="I383">
        <v>452</v>
      </c>
      <c r="J383">
        <v>3695</v>
      </c>
      <c r="K383">
        <v>170</v>
      </c>
      <c r="L383">
        <v>3075</v>
      </c>
      <c r="M383">
        <v>155</v>
      </c>
      <c r="N383">
        <v>3880</v>
      </c>
      <c r="O383">
        <v>176</v>
      </c>
      <c r="P383">
        <v>7331</v>
      </c>
      <c r="Q383">
        <v>94</v>
      </c>
      <c r="R383">
        <v>8496</v>
      </c>
      <c r="S383">
        <v>226</v>
      </c>
      <c r="T383">
        <v>3984</v>
      </c>
      <c r="U383">
        <v>46</v>
      </c>
      <c r="V383">
        <v>60</v>
      </c>
      <c r="W383">
        <v>12</v>
      </c>
      <c r="X383">
        <v>884</v>
      </c>
      <c r="Y383">
        <v>66</v>
      </c>
      <c r="Z383">
        <v>409</v>
      </c>
      <c r="AA383">
        <v>85</v>
      </c>
      <c r="AB383">
        <v>1097</v>
      </c>
      <c r="AC383">
        <v>17</v>
      </c>
      <c r="AD383">
        <v>1090</v>
      </c>
      <c r="AE383">
        <v>111</v>
      </c>
      <c r="AF383">
        <v>8298</v>
      </c>
      <c r="AG383">
        <v>226</v>
      </c>
      <c r="AH383">
        <v>13515</v>
      </c>
      <c r="AI383">
        <v>316</v>
      </c>
      <c r="AJ383">
        <v>1415</v>
      </c>
      <c r="AK383">
        <v>136</v>
      </c>
      <c r="AL383">
        <v>685</v>
      </c>
      <c r="AM383">
        <v>35</v>
      </c>
      <c r="AN383">
        <v>730</v>
      </c>
      <c r="AO383">
        <v>101</v>
      </c>
      <c r="AP383">
        <v>7240</v>
      </c>
      <c r="AQ383">
        <v>261</v>
      </c>
      <c r="AR383">
        <v>7690</v>
      </c>
      <c r="AS383">
        <v>191</v>
      </c>
      <c r="AT383">
        <v>1386</v>
      </c>
      <c r="AU383">
        <v>19</v>
      </c>
      <c r="AV383">
        <v>13544</v>
      </c>
      <c r="AW383">
        <v>433</v>
      </c>
      <c r="AX383">
        <v>647</v>
      </c>
      <c r="AY383">
        <v>104</v>
      </c>
      <c r="AZ383">
        <v>1720</v>
      </c>
      <c r="BA383">
        <v>62</v>
      </c>
      <c r="BB383">
        <v>1712</v>
      </c>
      <c r="BC383">
        <v>36</v>
      </c>
      <c r="BD383">
        <v>7023</v>
      </c>
      <c r="BE383">
        <v>185</v>
      </c>
      <c r="BF383">
        <v>1799</v>
      </c>
      <c r="BG383">
        <v>131</v>
      </c>
      <c r="BH383">
        <v>9652</v>
      </c>
      <c r="BI383">
        <v>269</v>
      </c>
      <c r="BJ383">
        <v>9279</v>
      </c>
      <c r="BK383">
        <v>264</v>
      </c>
      <c r="BL383">
        <v>373</v>
      </c>
      <c r="BM383">
        <v>5</v>
      </c>
      <c r="BN383">
        <v>7645</v>
      </c>
      <c r="BO383">
        <v>161</v>
      </c>
      <c r="BP383">
        <v>2095</v>
      </c>
      <c r="BQ383">
        <v>106</v>
      </c>
      <c r="BR383">
        <v>1711</v>
      </c>
      <c r="BS383">
        <v>133</v>
      </c>
      <c r="BT383">
        <v>2115</v>
      </c>
      <c r="BU383">
        <v>43</v>
      </c>
      <c r="BV383">
        <v>11451</v>
      </c>
      <c r="BW383">
        <v>400</v>
      </c>
      <c r="BX383">
        <v>1364</v>
      </c>
      <c r="BY383">
        <v>9</v>
      </c>
      <c r="BZ383">
        <v>905</v>
      </c>
      <c r="CA383">
        <v>0</v>
      </c>
      <c r="CB383">
        <v>1210</v>
      </c>
      <c r="CC383">
        <v>43</v>
      </c>
      <c r="CD383">
        <v>1713</v>
      </c>
      <c r="CE383">
        <v>22</v>
      </c>
      <c r="CF383">
        <v>4467</v>
      </c>
      <c r="CG383">
        <v>45</v>
      </c>
      <c r="CH383">
        <v>2545</v>
      </c>
      <c r="CI383">
        <v>142</v>
      </c>
      <c r="CJ383">
        <v>1500</v>
      </c>
      <c r="CK383">
        <v>45</v>
      </c>
      <c r="CL383">
        <v>1226</v>
      </c>
      <c r="CM383">
        <v>146</v>
      </c>
      <c r="CN383">
        <v>1364</v>
      </c>
      <c r="CO383">
        <v>9</v>
      </c>
      <c r="CP383">
        <v>452</v>
      </c>
      <c r="CQ383">
        <v>14478</v>
      </c>
      <c r="CR383">
        <v>11098</v>
      </c>
      <c r="CS383">
        <v>4596</v>
      </c>
      <c r="CT383">
        <v>12094</v>
      </c>
      <c r="CU383">
        <v>2008</v>
      </c>
      <c r="CV383">
        <v>402</v>
      </c>
      <c r="CW383">
        <v>710</v>
      </c>
      <c r="CX383">
        <v>200</v>
      </c>
      <c r="CY383">
        <v>614</v>
      </c>
      <c r="CZ383">
        <v>72</v>
      </c>
      <c r="DA383">
        <v>438</v>
      </c>
      <c r="DB383">
        <v>81</v>
      </c>
      <c r="DC383">
        <v>246</v>
      </c>
      <c r="DD383">
        <v>49</v>
      </c>
      <c r="DE383">
        <v>11</v>
      </c>
      <c r="DF383">
        <v>130</v>
      </c>
      <c r="DG383">
        <v>506</v>
      </c>
      <c r="DH383">
        <v>67</v>
      </c>
      <c r="DI383">
        <v>497</v>
      </c>
      <c r="DJ383">
        <v>159</v>
      </c>
      <c r="DK383">
        <v>213</v>
      </c>
      <c r="DL383">
        <v>816</v>
      </c>
      <c r="DM383">
        <v>1868</v>
      </c>
      <c r="DN383">
        <v>3684</v>
      </c>
      <c r="DO383">
        <v>746</v>
      </c>
      <c r="DP383">
        <v>317</v>
      </c>
      <c r="DQ383">
        <v>534</v>
      </c>
      <c r="DR383">
        <v>348</v>
      </c>
      <c r="DS383">
        <v>224</v>
      </c>
      <c r="DT383">
        <v>827</v>
      </c>
      <c r="DU383">
        <v>8136</v>
      </c>
      <c r="DV383">
        <v>1806</v>
      </c>
      <c r="DW383">
        <v>455</v>
      </c>
      <c r="DX383">
        <v>899</v>
      </c>
      <c r="DY383">
        <v>106</v>
      </c>
      <c r="DZ383">
        <v>2424</v>
      </c>
      <c r="EA383">
        <v>22</v>
      </c>
      <c r="EB383">
        <v>1763</v>
      </c>
      <c r="EC383">
        <v>3007</v>
      </c>
      <c r="ED383">
        <v>387</v>
      </c>
      <c r="EE383">
        <v>1998</v>
      </c>
      <c r="EF383">
        <v>1037</v>
      </c>
      <c r="EI383">
        <v>5681</v>
      </c>
      <c r="EJ383">
        <v>9183</v>
      </c>
      <c r="EK383">
        <v>755</v>
      </c>
      <c r="EL383">
        <v>721</v>
      </c>
      <c r="EM383">
        <v>826</v>
      </c>
      <c r="EN383">
        <v>561</v>
      </c>
      <c r="EO383">
        <v>453</v>
      </c>
      <c r="EP383">
        <v>1736</v>
      </c>
      <c r="EQ383">
        <v>7581</v>
      </c>
      <c r="ER383">
        <v>8136</v>
      </c>
      <c r="ES383">
        <v>1757</v>
      </c>
      <c r="ET383">
        <v>4330</v>
      </c>
      <c r="EU383">
        <v>1775</v>
      </c>
      <c r="EV383">
        <v>258</v>
      </c>
      <c r="EW383">
        <v>2049</v>
      </c>
      <c r="EX383">
        <v>8136</v>
      </c>
    </row>
    <row r="384" spans="1:154" x14ac:dyDescent="0.2">
      <c r="A384">
        <v>21234</v>
      </c>
      <c r="B384" t="s">
        <v>589</v>
      </c>
      <c r="C384" t="s">
        <v>675</v>
      </c>
      <c r="D384" t="s">
        <v>340</v>
      </c>
      <c r="H384">
        <v>65708</v>
      </c>
      <c r="I384">
        <v>3332</v>
      </c>
      <c r="J384">
        <v>8167</v>
      </c>
      <c r="K384">
        <v>1405</v>
      </c>
      <c r="L384">
        <v>5480</v>
      </c>
      <c r="M384">
        <v>806</v>
      </c>
      <c r="N384">
        <v>25519</v>
      </c>
      <c r="O384">
        <v>1102</v>
      </c>
      <c r="P384">
        <v>31872</v>
      </c>
      <c r="Q384">
        <v>783</v>
      </c>
      <c r="R384">
        <v>35734</v>
      </c>
      <c r="S384">
        <v>1046</v>
      </c>
      <c r="T384">
        <v>20907</v>
      </c>
      <c r="U384">
        <v>1059</v>
      </c>
      <c r="V384">
        <v>373</v>
      </c>
      <c r="W384">
        <v>198</v>
      </c>
      <c r="X384">
        <v>3802</v>
      </c>
      <c r="Y384">
        <v>497</v>
      </c>
      <c r="Z384">
        <v>1110</v>
      </c>
      <c r="AA384">
        <v>369</v>
      </c>
      <c r="AB384">
        <v>3782</v>
      </c>
      <c r="AC384">
        <v>163</v>
      </c>
      <c r="AD384">
        <v>3292</v>
      </c>
      <c r="AE384">
        <v>656</v>
      </c>
      <c r="AF384">
        <v>35254</v>
      </c>
      <c r="AG384">
        <v>1046</v>
      </c>
      <c r="AH384">
        <v>58059</v>
      </c>
      <c r="AI384">
        <v>1994</v>
      </c>
      <c r="AJ384">
        <v>7649</v>
      </c>
      <c r="AK384">
        <v>1338</v>
      </c>
      <c r="AL384">
        <v>4616</v>
      </c>
      <c r="AM384">
        <v>208</v>
      </c>
      <c r="AN384">
        <v>3033</v>
      </c>
      <c r="AO384">
        <v>1130</v>
      </c>
      <c r="AP384">
        <v>31939</v>
      </c>
      <c r="AQ384">
        <v>1692</v>
      </c>
      <c r="AR384">
        <v>33769</v>
      </c>
      <c r="AS384">
        <v>1640</v>
      </c>
      <c r="AT384">
        <v>8362</v>
      </c>
      <c r="AU384">
        <v>292</v>
      </c>
      <c r="AV384">
        <v>57346</v>
      </c>
      <c r="AW384">
        <v>3040</v>
      </c>
      <c r="AX384">
        <v>3629</v>
      </c>
      <c r="AY384">
        <v>394</v>
      </c>
      <c r="AZ384">
        <v>11724</v>
      </c>
      <c r="BA384">
        <v>637</v>
      </c>
      <c r="BB384">
        <v>13713</v>
      </c>
      <c r="BC384">
        <v>662</v>
      </c>
      <c r="BD384">
        <v>17006</v>
      </c>
      <c r="BE384">
        <v>617</v>
      </c>
      <c r="BF384">
        <v>6217</v>
      </c>
      <c r="BG384">
        <v>764</v>
      </c>
      <c r="BH384">
        <v>32492</v>
      </c>
      <c r="BI384">
        <v>1870</v>
      </c>
      <c r="BJ384">
        <v>31337</v>
      </c>
      <c r="BK384">
        <v>1688</v>
      </c>
      <c r="BL384">
        <v>1155</v>
      </c>
      <c r="BM384">
        <v>182</v>
      </c>
      <c r="BN384">
        <v>24906</v>
      </c>
      <c r="BO384">
        <v>1203</v>
      </c>
      <c r="BP384">
        <v>7929</v>
      </c>
      <c r="BQ384">
        <v>625</v>
      </c>
      <c r="BR384">
        <v>5874</v>
      </c>
      <c r="BS384">
        <v>806</v>
      </c>
      <c r="BT384">
        <v>14744</v>
      </c>
      <c r="BU384">
        <v>649</v>
      </c>
      <c r="BV384">
        <v>38709</v>
      </c>
      <c r="BW384">
        <v>2634</v>
      </c>
      <c r="BX384">
        <v>12255</v>
      </c>
      <c r="BY384">
        <v>49</v>
      </c>
      <c r="BZ384">
        <v>4399</v>
      </c>
      <c r="CA384">
        <v>150</v>
      </c>
      <c r="CB384">
        <v>10345</v>
      </c>
      <c r="CC384">
        <v>499</v>
      </c>
      <c r="CD384">
        <v>4892</v>
      </c>
      <c r="CE384">
        <v>373</v>
      </c>
      <c r="CF384">
        <v>8053</v>
      </c>
      <c r="CG384">
        <v>507</v>
      </c>
      <c r="CH384">
        <v>10019</v>
      </c>
      <c r="CI384">
        <v>795</v>
      </c>
      <c r="CJ384">
        <v>7956</v>
      </c>
      <c r="CK384">
        <v>744</v>
      </c>
      <c r="CL384">
        <v>7789</v>
      </c>
      <c r="CM384">
        <v>215</v>
      </c>
      <c r="CN384">
        <v>12255</v>
      </c>
      <c r="CO384">
        <v>49</v>
      </c>
      <c r="CP384">
        <v>3332</v>
      </c>
      <c r="CQ384">
        <v>62376</v>
      </c>
      <c r="CR384">
        <v>49610</v>
      </c>
      <c r="CS384">
        <v>23428</v>
      </c>
      <c r="CT384">
        <v>54595</v>
      </c>
      <c r="CU384">
        <v>8045</v>
      </c>
      <c r="CV384">
        <v>2738</v>
      </c>
      <c r="CW384">
        <v>1969</v>
      </c>
      <c r="CX384">
        <v>557</v>
      </c>
      <c r="CY384">
        <v>1807</v>
      </c>
      <c r="CZ384">
        <v>522</v>
      </c>
      <c r="DA384">
        <v>2147</v>
      </c>
      <c r="DB384">
        <v>851</v>
      </c>
      <c r="DC384">
        <v>2122</v>
      </c>
      <c r="DD384">
        <v>808</v>
      </c>
      <c r="DE384">
        <v>161</v>
      </c>
      <c r="DF384">
        <v>2071</v>
      </c>
      <c r="DG384">
        <v>2083</v>
      </c>
      <c r="DH384">
        <v>814</v>
      </c>
      <c r="DI384">
        <v>4288</v>
      </c>
      <c r="DJ384">
        <v>2177</v>
      </c>
      <c r="DK384">
        <v>381</v>
      </c>
      <c r="DL384">
        <v>1981</v>
      </c>
      <c r="DM384">
        <v>4066</v>
      </c>
      <c r="DN384">
        <v>10320</v>
      </c>
      <c r="DO384">
        <v>2232</v>
      </c>
      <c r="DP384">
        <v>1433</v>
      </c>
      <c r="DQ384">
        <v>2614</v>
      </c>
      <c r="DR384">
        <v>1087</v>
      </c>
      <c r="DS384">
        <v>404</v>
      </c>
      <c r="DT384">
        <v>2351</v>
      </c>
      <c r="DU384">
        <v>27639</v>
      </c>
      <c r="DV384">
        <v>10481</v>
      </c>
      <c r="DW384">
        <v>4178</v>
      </c>
      <c r="DX384">
        <v>1973</v>
      </c>
      <c r="DY384">
        <v>677</v>
      </c>
      <c r="DZ384">
        <v>6176</v>
      </c>
      <c r="EA384">
        <v>464</v>
      </c>
      <c r="EB384">
        <v>4406</v>
      </c>
      <c r="EC384">
        <v>9009</v>
      </c>
      <c r="ED384">
        <v>1219</v>
      </c>
      <c r="EE384">
        <v>5249</v>
      </c>
      <c r="EF384">
        <v>7577</v>
      </c>
      <c r="EI384">
        <v>46092</v>
      </c>
      <c r="EJ384">
        <v>19552</v>
      </c>
      <c r="EK384">
        <v>704</v>
      </c>
      <c r="EL384">
        <v>1274</v>
      </c>
      <c r="EM384">
        <v>1273</v>
      </c>
      <c r="EN384">
        <v>1177</v>
      </c>
      <c r="EO384">
        <v>685</v>
      </c>
      <c r="EP384">
        <v>4343</v>
      </c>
      <c r="EQ384">
        <v>24343</v>
      </c>
      <c r="ER384">
        <v>27639</v>
      </c>
      <c r="ES384">
        <v>1905</v>
      </c>
      <c r="ET384">
        <v>11650</v>
      </c>
      <c r="EU384">
        <v>10170</v>
      </c>
      <c r="EV384">
        <v>3032</v>
      </c>
      <c r="EW384">
        <v>14084</v>
      </c>
      <c r="EX384">
        <v>27639</v>
      </c>
    </row>
    <row r="385" spans="1:154" x14ac:dyDescent="0.2">
      <c r="A385">
        <v>21236</v>
      </c>
      <c r="B385" t="s">
        <v>589</v>
      </c>
      <c r="C385" t="s">
        <v>676</v>
      </c>
      <c r="D385" t="s">
        <v>340</v>
      </c>
      <c r="H385">
        <v>39508</v>
      </c>
      <c r="I385">
        <v>2131</v>
      </c>
      <c r="J385">
        <v>6796</v>
      </c>
      <c r="K385">
        <v>861</v>
      </c>
      <c r="L385">
        <v>4326</v>
      </c>
      <c r="M385">
        <v>478</v>
      </c>
      <c r="N385">
        <v>13173</v>
      </c>
      <c r="O385">
        <v>652</v>
      </c>
      <c r="P385">
        <v>19401</v>
      </c>
      <c r="Q385">
        <v>604</v>
      </c>
      <c r="R385">
        <v>21626</v>
      </c>
      <c r="S385">
        <v>917</v>
      </c>
      <c r="T385">
        <v>8956</v>
      </c>
      <c r="U385">
        <v>549</v>
      </c>
      <c r="V385">
        <v>14</v>
      </c>
      <c r="W385">
        <v>0</v>
      </c>
      <c r="X385">
        <v>5601</v>
      </c>
      <c r="Y385">
        <v>380</v>
      </c>
      <c r="Z385">
        <v>1038</v>
      </c>
      <c r="AA385">
        <v>137</v>
      </c>
      <c r="AB385">
        <v>2256</v>
      </c>
      <c r="AC385">
        <v>148</v>
      </c>
      <c r="AD385">
        <v>2564</v>
      </c>
      <c r="AE385">
        <v>413</v>
      </c>
      <c r="AF385">
        <v>21111</v>
      </c>
      <c r="AG385">
        <v>658</v>
      </c>
      <c r="AH385">
        <v>33125</v>
      </c>
      <c r="AI385">
        <v>1253</v>
      </c>
      <c r="AJ385">
        <v>6383</v>
      </c>
      <c r="AK385">
        <v>878</v>
      </c>
      <c r="AL385">
        <v>3939</v>
      </c>
      <c r="AM385">
        <v>181</v>
      </c>
      <c r="AN385">
        <v>2444</v>
      </c>
      <c r="AO385">
        <v>697</v>
      </c>
      <c r="AP385">
        <v>18753</v>
      </c>
      <c r="AQ385">
        <v>1239</v>
      </c>
      <c r="AR385">
        <v>20755</v>
      </c>
      <c r="AS385">
        <v>892</v>
      </c>
      <c r="AT385">
        <v>4663</v>
      </c>
      <c r="AU385">
        <v>190</v>
      </c>
      <c r="AV385">
        <v>34845</v>
      </c>
      <c r="AW385">
        <v>1941</v>
      </c>
      <c r="AX385">
        <v>2129</v>
      </c>
      <c r="AY385">
        <v>400</v>
      </c>
      <c r="AZ385">
        <v>6442</v>
      </c>
      <c r="BA385">
        <v>467</v>
      </c>
      <c r="BB385">
        <v>7814</v>
      </c>
      <c r="BC385">
        <v>272</v>
      </c>
      <c r="BD385">
        <v>10945</v>
      </c>
      <c r="BE385">
        <v>257</v>
      </c>
      <c r="BF385">
        <v>3635</v>
      </c>
      <c r="BG385">
        <v>329</v>
      </c>
      <c r="BH385">
        <v>19451</v>
      </c>
      <c r="BI385">
        <v>1020</v>
      </c>
      <c r="BJ385">
        <v>18924</v>
      </c>
      <c r="BK385">
        <v>984</v>
      </c>
      <c r="BL385">
        <v>527</v>
      </c>
      <c r="BM385">
        <v>36</v>
      </c>
      <c r="BN385">
        <v>14568</v>
      </c>
      <c r="BO385">
        <v>587</v>
      </c>
      <c r="BP385">
        <v>5251</v>
      </c>
      <c r="BQ385">
        <v>429</v>
      </c>
      <c r="BR385">
        <v>3267</v>
      </c>
      <c r="BS385">
        <v>333</v>
      </c>
      <c r="BT385">
        <v>9706</v>
      </c>
      <c r="BU385">
        <v>600</v>
      </c>
      <c r="BV385">
        <v>23086</v>
      </c>
      <c r="BW385">
        <v>1349</v>
      </c>
      <c r="BX385">
        <v>6716</v>
      </c>
      <c r="BY385">
        <v>182</v>
      </c>
      <c r="BZ385">
        <v>2938</v>
      </c>
      <c r="CA385">
        <v>45</v>
      </c>
      <c r="CB385">
        <v>6768</v>
      </c>
      <c r="CC385">
        <v>555</v>
      </c>
      <c r="CD385">
        <v>2472</v>
      </c>
      <c r="CE385">
        <v>135</v>
      </c>
      <c r="CF385">
        <v>5460</v>
      </c>
      <c r="CG385">
        <v>472</v>
      </c>
      <c r="CH385">
        <v>5366</v>
      </c>
      <c r="CI385">
        <v>355</v>
      </c>
      <c r="CJ385">
        <v>4789</v>
      </c>
      <c r="CK385">
        <v>153</v>
      </c>
      <c r="CL385">
        <v>4999</v>
      </c>
      <c r="CM385">
        <v>234</v>
      </c>
      <c r="CN385">
        <v>6716</v>
      </c>
      <c r="CO385">
        <v>182</v>
      </c>
      <c r="CP385">
        <v>2131</v>
      </c>
      <c r="CQ385">
        <v>37377</v>
      </c>
      <c r="CR385">
        <v>28215</v>
      </c>
      <c r="CS385">
        <v>14274</v>
      </c>
      <c r="CT385">
        <v>29303</v>
      </c>
      <c r="CU385">
        <v>7608</v>
      </c>
      <c r="CV385">
        <v>2473</v>
      </c>
      <c r="CW385">
        <v>1284</v>
      </c>
      <c r="CX385">
        <v>244</v>
      </c>
      <c r="CY385">
        <v>2926</v>
      </c>
      <c r="CZ385">
        <v>1145</v>
      </c>
      <c r="DA385">
        <v>2197</v>
      </c>
      <c r="DB385">
        <v>826</v>
      </c>
      <c r="DC385">
        <v>1201</v>
      </c>
      <c r="DD385">
        <v>258</v>
      </c>
      <c r="DE385">
        <v>59</v>
      </c>
      <c r="DF385">
        <v>967</v>
      </c>
      <c r="DG385">
        <v>1117</v>
      </c>
      <c r="DH385">
        <v>411</v>
      </c>
      <c r="DI385">
        <v>2270</v>
      </c>
      <c r="DJ385">
        <v>1525</v>
      </c>
      <c r="DK385">
        <v>317</v>
      </c>
      <c r="DL385">
        <v>1647</v>
      </c>
      <c r="DM385">
        <v>2073</v>
      </c>
      <c r="DN385">
        <v>6413</v>
      </c>
      <c r="DO385">
        <v>1414</v>
      </c>
      <c r="DP385">
        <v>800</v>
      </c>
      <c r="DQ385">
        <v>1778</v>
      </c>
      <c r="DR385">
        <v>640</v>
      </c>
      <c r="DS385">
        <v>252</v>
      </c>
      <c r="DT385">
        <v>1556</v>
      </c>
      <c r="DU385">
        <v>15698</v>
      </c>
      <c r="DV385">
        <v>6665</v>
      </c>
      <c r="DW385">
        <v>2653</v>
      </c>
      <c r="DX385">
        <v>1225</v>
      </c>
      <c r="DY385">
        <v>349</v>
      </c>
      <c r="DZ385">
        <v>2730</v>
      </c>
      <c r="EA385">
        <v>347</v>
      </c>
      <c r="EB385">
        <v>1767</v>
      </c>
      <c r="EC385">
        <v>5078</v>
      </c>
      <c r="ED385">
        <v>1088</v>
      </c>
      <c r="EE385">
        <v>2608</v>
      </c>
      <c r="EF385">
        <v>4991</v>
      </c>
      <c r="EI385">
        <v>28150</v>
      </c>
      <c r="EJ385">
        <v>11332</v>
      </c>
      <c r="EK385">
        <v>643</v>
      </c>
      <c r="EL385">
        <v>374</v>
      </c>
      <c r="EM385">
        <v>786</v>
      </c>
      <c r="EN385">
        <v>393</v>
      </c>
      <c r="EO385">
        <v>391</v>
      </c>
      <c r="EP385">
        <v>2102</v>
      </c>
      <c r="EQ385">
        <v>14626</v>
      </c>
      <c r="ER385">
        <v>15698</v>
      </c>
      <c r="ES385">
        <v>931</v>
      </c>
      <c r="ET385">
        <v>5777</v>
      </c>
      <c r="EU385">
        <v>6160</v>
      </c>
      <c r="EV385">
        <v>2270</v>
      </c>
      <c r="EW385">
        <v>8990</v>
      </c>
      <c r="EX385">
        <v>15698</v>
      </c>
    </row>
    <row r="386" spans="1:154" x14ac:dyDescent="0.2">
      <c r="A386">
        <v>21237</v>
      </c>
      <c r="B386" t="s">
        <v>589</v>
      </c>
      <c r="C386" t="s">
        <v>677</v>
      </c>
      <c r="D386" t="s">
        <v>340</v>
      </c>
      <c r="H386">
        <v>31141</v>
      </c>
      <c r="I386">
        <v>2168</v>
      </c>
      <c r="J386">
        <v>3544</v>
      </c>
      <c r="K386">
        <v>503</v>
      </c>
      <c r="L386">
        <v>2534</v>
      </c>
      <c r="M386">
        <v>339</v>
      </c>
      <c r="N386">
        <v>12920</v>
      </c>
      <c r="O386">
        <v>932</v>
      </c>
      <c r="P386">
        <v>14594</v>
      </c>
      <c r="Q386">
        <v>654</v>
      </c>
      <c r="R386">
        <v>12945</v>
      </c>
      <c r="S386">
        <v>558</v>
      </c>
      <c r="T386">
        <v>12798</v>
      </c>
      <c r="U386">
        <v>1170</v>
      </c>
      <c r="V386">
        <v>132</v>
      </c>
      <c r="W386">
        <v>6</v>
      </c>
      <c r="X386">
        <v>2046</v>
      </c>
      <c r="Y386">
        <v>72</v>
      </c>
      <c r="Z386">
        <v>1441</v>
      </c>
      <c r="AA386">
        <v>149</v>
      </c>
      <c r="AB386">
        <v>1740</v>
      </c>
      <c r="AC386">
        <v>213</v>
      </c>
      <c r="AD386">
        <v>2498</v>
      </c>
      <c r="AE386">
        <v>500</v>
      </c>
      <c r="AF386">
        <v>12376</v>
      </c>
      <c r="AG386">
        <v>369</v>
      </c>
      <c r="AH386">
        <v>25624</v>
      </c>
      <c r="AI386">
        <v>1210</v>
      </c>
      <c r="AJ386">
        <v>5517</v>
      </c>
      <c r="AK386">
        <v>958</v>
      </c>
      <c r="AL386">
        <v>3134</v>
      </c>
      <c r="AM386">
        <v>239</v>
      </c>
      <c r="AN386">
        <v>2383</v>
      </c>
      <c r="AO386">
        <v>719</v>
      </c>
      <c r="AP386">
        <v>15497</v>
      </c>
      <c r="AQ386">
        <v>835</v>
      </c>
      <c r="AR386">
        <v>15644</v>
      </c>
      <c r="AS386">
        <v>1333</v>
      </c>
      <c r="AT386">
        <v>3708</v>
      </c>
      <c r="AU386">
        <v>149</v>
      </c>
      <c r="AV386">
        <v>27433</v>
      </c>
      <c r="AW386">
        <v>2019</v>
      </c>
      <c r="AX386">
        <v>1808</v>
      </c>
      <c r="AY386">
        <v>231</v>
      </c>
      <c r="AZ386">
        <v>6759</v>
      </c>
      <c r="BA386">
        <v>377</v>
      </c>
      <c r="BB386">
        <v>8118</v>
      </c>
      <c r="BC386">
        <v>490</v>
      </c>
      <c r="BD386">
        <v>5848</v>
      </c>
      <c r="BE386">
        <v>519</v>
      </c>
      <c r="BF386">
        <v>3019</v>
      </c>
      <c r="BG386">
        <v>440</v>
      </c>
      <c r="BH386">
        <v>16476</v>
      </c>
      <c r="BI386">
        <v>1345</v>
      </c>
      <c r="BJ386">
        <v>15618</v>
      </c>
      <c r="BK386">
        <v>1124</v>
      </c>
      <c r="BL386">
        <v>858</v>
      </c>
      <c r="BM386">
        <v>221</v>
      </c>
      <c r="BN386">
        <v>12211</v>
      </c>
      <c r="BO386">
        <v>866</v>
      </c>
      <c r="BP386">
        <v>4142</v>
      </c>
      <c r="BQ386">
        <v>379</v>
      </c>
      <c r="BR386">
        <v>3142</v>
      </c>
      <c r="BS386">
        <v>540</v>
      </c>
      <c r="BT386">
        <v>5906</v>
      </c>
      <c r="BU386">
        <v>342</v>
      </c>
      <c r="BV386">
        <v>19495</v>
      </c>
      <c r="BW386">
        <v>1785</v>
      </c>
      <c r="BX386">
        <v>5740</v>
      </c>
      <c r="BY386">
        <v>41</v>
      </c>
      <c r="BZ386">
        <v>1550</v>
      </c>
      <c r="CA386">
        <v>189</v>
      </c>
      <c r="CB386">
        <v>4356</v>
      </c>
      <c r="CC386">
        <v>153</v>
      </c>
      <c r="CD386">
        <v>2702</v>
      </c>
      <c r="CE386">
        <v>209</v>
      </c>
      <c r="CF386">
        <v>3566</v>
      </c>
      <c r="CG386">
        <v>322</v>
      </c>
      <c r="CH386">
        <v>4684</v>
      </c>
      <c r="CI386">
        <v>434</v>
      </c>
      <c r="CJ386">
        <v>4310</v>
      </c>
      <c r="CK386">
        <v>571</v>
      </c>
      <c r="CL386">
        <v>4233</v>
      </c>
      <c r="CM386">
        <v>249</v>
      </c>
      <c r="CN386">
        <v>5740</v>
      </c>
      <c r="CO386">
        <v>41</v>
      </c>
      <c r="CP386">
        <v>2168</v>
      </c>
      <c r="CQ386">
        <v>28973</v>
      </c>
      <c r="CR386">
        <v>21899</v>
      </c>
      <c r="CS386">
        <v>12423</v>
      </c>
      <c r="CT386">
        <v>23937</v>
      </c>
      <c r="CU386">
        <v>6256</v>
      </c>
      <c r="CV386">
        <v>2131</v>
      </c>
      <c r="CW386">
        <v>1978</v>
      </c>
      <c r="CX386">
        <v>700</v>
      </c>
      <c r="CY386">
        <v>1573</v>
      </c>
      <c r="CZ386">
        <v>587</v>
      </c>
      <c r="DA386">
        <v>951</v>
      </c>
      <c r="DB386">
        <v>347</v>
      </c>
      <c r="DC386">
        <v>1754</v>
      </c>
      <c r="DD386">
        <v>497</v>
      </c>
      <c r="DE386">
        <v>18</v>
      </c>
      <c r="DF386">
        <v>1388</v>
      </c>
      <c r="DG386">
        <v>931</v>
      </c>
      <c r="DH386">
        <v>349</v>
      </c>
      <c r="DI386">
        <v>2089</v>
      </c>
      <c r="DJ386">
        <v>1461</v>
      </c>
      <c r="DK386">
        <v>103</v>
      </c>
      <c r="DL386">
        <v>784</v>
      </c>
      <c r="DM386">
        <v>1776</v>
      </c>
      <c r="DN386">
        <v>4509</v>
      </c>
      <c r="DO386">
        <v>1175</v>
      </c>
      <c r="DP386">
        <v>897</v>
      </c>
      <c r="DQ386">
        <v>1434</v>
      </c>
      <c r="DR386">
        <v>433</v>
      </c>
      <c r="DS386">
        <v>600</v>
      </c>
      <c r="DT386">
        <v>1497</v>
      </c>
      <c r="DU386">
        <v>12417</v>
      </c>
      <c r="DV386">
        <v>5018</v>
      </c>
      <c r="DW386">
        <v>1579</v>
      </c>
      <c r="DX386">
        <v>861</v>
      </c>
      <c r="DY386">
        <v>477</v>
      </c>
      <c r="DZ386">
        <v>2830</v>
      </c>
      <c r="EA386">
        <v>38</v>
      </c>
      <c r="EB386">
        <v>1488</v>
      </c>
      <c r="EC386">
        <v>3708</v>
      </c>
      <c r="ED386">
        <v>666</v>
      </c>
      <c r="EE386">
        <v>2122</v>
      </c>
      <c r="EF386">
        <v>3323</v>
      </c>
      <c r="EI386">
        <v>20436</v>
      </c>
      <c r="EJ386">
        <v>10574</v>
      </c>
      <c r="EK386">
        <v>563</v>
      </c>
      <c r="EL386">
        <v>570</v>
      </c>
      <c r="EM386">
        <v>947</v>
      </c>
      <c r="EN386">
        <v>533</v>
      </c>
      <c r="EO386">
        <v>652</v>
      </c>
      <c r="EP386">
        <v>1351</v>
      </c>
      <c r="EQ386">
        <v>11643</v>
      </c>
      <c r="ER386">
        <v>12417</v>
      </c>
      <c r="ES386">
        <v>1092</v>
      </c>
      <c r="ET386">
        <v>4292</v>
      </c>
      <c r="EU386">
        <v>4875</v>
      </c>
      <c r="EV386">
        <v>1701</v>
      </c>
      <c r="EW386">
        <v>7033</v>
      </c>
      <c r="EX386">
        <v>12417</v>
      </c>
    </row>
    <row r="387" spans="1:154" x14ac:dyDescent="0.2">
      <c r="A387">
        <v>21239</v>
      </c>
      <c r="B387" t="s">
        <v>589</v>
      </c>
      <c r="C387" t="s">
        <v>340</v>
      </c>
      <c r="D387" t="s">
        <v>665</v>
      </c>
      <c r="H387">
        <v>27270</v>
      </c>
      <c r="I387">
        <v>1294</v>
      </c>
      <c r="J387">
        <v>4856</v>
      </c>
      <c r="K387">
        <v>438</v>
      </c>
      <c r="L387">
        <v>2985</v>
      </c>
      <c r="M387">
        <v>308</v>
      </c>
      <c r="N387">
        <v>12937</v>
      </c>
      <c r="O387">
        <v>502</v>
      </c>
      <c r="P387">
        <v>8935</v>
      </c>
      <c r="Q387">
        <v>323</v>
      </c>
      <c r="R387">
        <v>3199</v>
      </c>
      <c r="S387">
        <v>157</v>
      </c>
      <c r="T387">
        <v>21481</v>
      </c>
      <c r="U387">
        <v>1123</v>
      </c>
      <c r="V387">
        <v>7</v>
      </c>
      <c r="W387">
        <v>0</v>
      </c>
      <c r="X387">
        <v>1235</v>
      </c>
      <c r="Y387">
        <v>12</v>
      </c>
      <c r="Z387">
        <v>55</v>
      </c>
      <c r="AA387">
        <v>2</v>
      </c>
      <c r="AB387">
        <v>1293</v>
      </c>
      <c r="AC387">
        <v>0</v>
      </c>
      <c r="AD387">
        <v>1340</v>
      </c>
      <c r="AE387">
        <v>82</v>
      </c>
      <c r="AF387">
        <v>3117</v>
      </c>
      <c r="AG387">
        <v>136</v>
      </c>
      <c r="AH387">
        <v>24716</v>
      </c>
      <c r="AI387">
        <v>1055</v>
      </c>
      <c r="AJ387">
        <v>2554</v>
      </c>
      <c r="AK387">
        <v>239</v>
      </c>
      <c r="AL387">
        <v>1455</v>
      </c>
      <c r="AM387">
        <v>54</v>
      </c>
      <c r="AN387">
        <v>1099</v>
      </c>
      <c r="AO387">
        <v>185</v>
      </c>
      <c r="AP387">
        <v>11005</v>
      </c>
      <c r="AQ387">
        <v>594</v>
      </c>
      <c r="AR387">
        <v>16265</v>
      </c>
      <c r="AS387">
        <v>700</v>
      </c>
      <c r="AT387">
        <v>3078</v>
      </c>
      <c r="AU387">
        <v>19</v>
      </c>
      <c r="AV387">
        <v>24192</v>
      </c>
      <c r="AW387">
        <v>1275</v>
      </c>
      <c r="AX387">
        <v>954</v>
      </c>
      <c r="AY387">
        <v>83</v>
      </c>
      <c r="AZ387">
        <v>5287</v>
      </c>
      <c r="BA387">
        <v>283</v>
      </c>
      <c r="BB387">
        <v>5988</v>
      </c>
      <c r="BC387">
        <v>166</v>
      </c>
      <c r="BD387">
        <v>5907</v>
      </c>
      <c r="BE387">
        <v>244</v>
      </c>
      <c r="BF387">
        <v>2637</v>
      </c>
      <c r="BG387">
        <v>309</v>
      </c>
      <c r="BH387">
        <v>13338</v>
      </c>
      <c r="BI387">
        <v>725</v>
      </c>
      <c r="BJ387">
        <v>12859</v>
      </c>
      <c r="BK387">
        <v>668</v>
      </c>
      <c r="BL387">
        <v>479</v>
      </c>
      <c r="BM387">
        <v>57</v>
      </c>
      <c r="BN387">
        <v>10341</v>
      </c>
      <c r="BO387">
        <v>477</v>
      </c>
      <c r="BP387">
        <v>3111</v>
      </c>
      <c r="BQ387">
        <v>469</v>
      </c>
      <c r="BR387">
        <v>2523</v>
      </c>
      <c r="BS387">
        <v>88</v>
      </c>
      <c r="BT387">
        <v>6465</v>
      </c>
      <c r="BU387">
        <v>260</v>
      </c>
      <c r="BV387">
        <v>15975</v>
      </c>
      <c r="BW387">
        <v>1034</v>
      </c>
      <c r="BX387">
        <v>4830</v>
      </c>
      <c r="BY387">
        <v>0</v>
      </c>
      <c r="BZ387">
        <v>2346</v>
      </c>
      <c r="CA387">
        <v>113</v>
      </c>
      <c r="CB387">
        <v>4119</v>
      </c>
      <c r="CC387">
        <v>147</v>
      </c>
      <c r="CD387">
        <v>2669</v>
      </c>
      <c r="CE387">
        <v>258</v>
      </c>
      <c r="CF387">
        <v>3859</v>
      </c>
      <c r="CG387">
        <v>108</v>
      </c>
      <c r="CH387">
        <v>3010</v>
      </c>
      <c r="CI387">
        <v>184</v>
      </c>
      <c r="CJ387">
        <v>2991</v>
      </c>
      <c r="CK387">
        <v>333</v>
      </c>
      <c r="CL387">
        <v>3446</v>
      </c>
      <c r="CM387">
        <v>151</v>
      </c>
      <c r="CN387">
        <v>4830</v>
      </c>
      <c r="CO387">
        <v>0</v>
      </c>
      <c r="CP387">
        <v>1294</v>
      </c>
      <c r="CQ387">
        <v>25976</v>
      </c>
      <c r="CR387">
        <v>17838</v>
      </c>
      <c r="CS387">
        <v>12275</v>
      </c>
      <c r="CT387">
        <v>22270</v>
      </c>
      <c r="CU387">
        <v>3126</v>
      </c>
      <c r="CV387">
        <v>1267</v>
      </c>
      <c r="CW387">
        <v>630</v>
      </c>
      <c r="CX387">
        <v>330</v>
      </c>
      <c r="CY387">
        <v>1473</v>
      </c>
      <c r="CZ387">
        <v>498</v>
      </c>
      <c r="DA387">
        <v>557</v>
      </c>
      <c r="DB387">
        <v>371</v>
      </c>
      <c r="DC387">
        <v>466</v>
      </c>
      <c r="DD387">
        <v>68</v>
      </c>
      <c r="DE387">
        <v>69</v>
      </c>
      <c r="DF387">
        <v>532</v>
      </c>
      <c r="DG387">
        <v>529</v>
      </c>
      <c r="DH387">
        <v>266</v>
      </c>
      <c r="DI387">
        <v>1679</v>
      </c>
      <c r="DJ387">
        <v>1281</v>
      </c>
      <c r="DK387">
        <v>182</v>
      </c>
      <c r="DL387">
        <v>833</v>
      </c>
      <c r="DM387">
        <v>1085</v>
      </c>
      <c r="DN387">
        <v>4839</v>
      </c>
      <c r="DO387">
        <v>760</v>
      </c>
      <c r="DP387">
        <v>374</v>
      </c>
      <c r="DQ387">
        <v>1452</v>
      </c>
      <c r="DR387">
        <v>817</v>
      </c>
      <c r="DS387">
        <v>285</v>
      </c>
      <c r="DT387">
        <v>1731</v>
      </c>
      <c r="DU387">
        <v>12080</v>
      </c>
      <c r="DV387">
        <v>2922</v>
      </c>
      <c r="DW387">
        <v>939</v>
      </c>
      <c r="DX387">
        <v>674</v>
      </c>
      <c r="DY387">
        <v>399</v>
      </c>
      <c r="DZ387">
        <v>1961</v>
      </c>
      <c r="EA387">
        <v>116</v>
      </c>
      <c r="EB387">
        <v>1521</v>
      </c>
      <c r="EC387">
        <v>6523</v>
      </c>
      <c r="ED387">
        <v>1060</v>
      </c>
      <c r="EE387">
        <v>3569</v>
      </c>
      <c r="EF387">
        <v>3057</v>
      </c>
      <c r="EI387">
        <v>15894</v>
      </c>
      <c r="EJ387">
        <v>10865</v>
      </c>
      <c r="EK387">
        <v>570</v>
      </c>
      <c r="EL387">
        <v>756</v>
      </c>
      <c r="EM387">
        <v>540</v>
      </c>
      <c r="EN387">
        <v>432</v>
      </c>
      <c r="EO387">
        <v>736</v>
      </c>
      <c r="EP387">
        <v>2091</v>
      </c>
      <c r="EQ387">
        <v>10746</v>
      </c>
      <c r="ER387">
        <v>12080</v>
      </c>
      <c r="ES387">
        <v>1917</v>
      </c>
      <c r="ET387">
        <v>6208</v>
      </c>
      <c r="EU387">
        <v>2860</v>
      </c>
      <c r="EV387">
        <v>1003</v>
      </c>
      <c r="EW387">
        <v>3955</v>
      </c>
      <c r="EX387">
        <v>12080</v>
      </c>
    </row>
    <row r="388" spans="1:154" x14ac:dyDescent="0.2">
      <c r="A388">
        <v>21244</v>
      </c>
      <c r="B388" t="s">
        <v>589</v>
      </c>
      <c r="C388" t="s">
        <v>678</v>
      </c>
      <c r="D388" t="s">
        <v>340</v>
      </c>
      <c r="H388">
        <v>38155</v>
      </c>
      <c r="I388">
        <v>2760</v>
      </c>
      <c r="J388">
        <v>5017</v>
      </c>
      <c r="K388">
        <v>859</v>
      </c>
      <c r="L388">
        <v>2980</v>
      </c>
      <c r="M388">
        <v>358</v>
      </c>
      <c r="N388">
        <v>17021</v>
      </c>
      <c r="O388">
        <v>1211</v>
      </c>
      <c r="P388">
        <v>15966</v>
      </c>
      <c r="Q388">
        <v>614</v>
      </c>
      <c r="R388">
        <v>4245</v>
      </c>
      <c r="S388">
        <v>145</v>
      </c>
      <c r="T388">
        <v>27608</v>
      </c>
      <c r="U388">
        <v>1864</v>
      </c>
      <c r="V388">
        <v>40</v>
      </c>
      <c r="W388">
        <v>0</v>
      </c>
      <c r="X388">
        <v>2264</v>
      </c>
      <c r="Y388">
        <v>146</v>
      </c>
      <c r="Z388">
        <v>2129</v>
      </c>
      <c r="AA388">
        <v>509</v>
      </c>
      <c r="AB388">
        <v>1849</v>
      </c>
      <c r="AC388">
        <v>96</v>
      </c>
      <c r="AD388">
        <v>3488</v>
      </c>
      <c r="AE388">
        <v>618</v>
      </c>
      <c r="AF388">
        <v>3804</v>
      </c>
      <c r="AG388">
        <v>125</v>
      </c>
      <c r="AH388">
        <v>32189</v>
      </c>
      <c r="AI388">
        <v>1581</v>
      </c>
      <c r="AJ388">
        <v>5966</v>
      </c>
      <c r="AK388">
        <v>1179</v>
      </c>
      <c r="AL388">
        <v>2727</v>
      </c>
      <c r="AM388">
        <v>84</v>
      </c>
      <c r="AN388">
        <v>3239</v>
      </c>
      <c r="AO388">
        <v>1095</v>
      </c>
      <c r="AP388">
        <v>17108</v>
      </c>
      <c r="AQ388">
        <v>1154</v>
      </c>
      <c r="AR388">
        <v>21047</v>
      </c>
      <c r="AS388">
        <v>1606</v>
      </c>
      <c r="AT388">
        <v>4259</v>
      </c>
      <c r="AU388">
        <v>290</v>
      </c>
      <c r="AV388">
        <v>33896</v>
      </c>
      <c r="AW388">
        <v>2470</v>
      </c>
      <c r="AX388">
        <v>2150</v>
      </c>
      <c r="AY388">
        <v>587</v>
      </c>
      <c r="AZ388">
        <v>6434</v>
      </c>
      <c r="BA388">
        <v>512</v>
      </c>
      <c r="BB388">
        <v>7810</v>
      </c>
      <c r="BC388">
        <v>609</v>
      </c>
      <c r="BD388">
        <v>8649</v>
      </c>
      <c r="BE388">
        <v>472</v>
      </c>
      <c r="BF388">
        <v>4012</v>
      </c>
      <c r="BG388">
        <v>605</v>
      </c>
      <c r="BH388">
        <v>19593</v>
      </c>
      <c r="BI388">
        <v>1803</v>
      </c>
      <c r="BJ388">
        <v>18374</v>
      </c>
      <c r="BK388">
        <v>1674</v>
      </c>
      <c r="BL388">
        <v>1219</v>
      </c>
      <c r="BM388">
        <v>129</v>
      </c>
      <c r="BN388">
        <v>14577</v>
      </c>
      <c r="BO388">
        <v>1034</v>
      </c>
      <c r="BP388">
        <v>5378</v>
      </c>
      <c r="BQ388">
        <v>845</v>
      </c>
      <c r="BR388">
        <v>3650</v>
      </c>
      <c r="BS388">
        <v>529</v>
      </c>
      <c r="BT388">
        <v>10135</v>
      </c>
      <c r="BU388">
        <v>340</v>
      </c>
      <c r="BV388">
        <v>23605</v>
      </c>
      <c r="BW388">
        <v>2408</v>
      </c>
      <c r="BX388">
        <v>4415</v>
      </c>
      <c r="BY388">
        <v>12</v>
      </c>
      <c r="BZ388">
        <v>3007</v>
      </c>
      <c r="CA388">
        <v>88</v>
      </c>
      <c r="CB388">
        <v>7128</v>
      </c>
      <c r="CC388">
        <v>252</v>
      </c>
      <c r="CD388">
        <v>2977</v>
      </c>
      <c r="CE388">
        <v>240</v>
      </c>
      <c r="CF388">
        <v>5130</v>
      </c>
      <c r="CG388">
        <v>729</v>
      </c>
      <c r="CH388">
        <v>5699</v>
      </c>
      <c r="CI388">
        <v>729</v>
      </c>
      <c r="CJ388">
        <v>4623</v>
      </c>
      <c r="CK388">
        <v>518</v>
      </c>
      <c r="CL388">
        <v>5176</v>
      </c>
      <c r="CM388">
        <v>192</v>
      </c>
      <c r="CN388">
        <v>4415</v>
      </c>
      <c r="CO388">
        <v>12</v>
      </c>
      <c r="CP388">
        <v>2760</v>
      </c>
      <c r="CQ388">
        <v>35395</v>
      </c>
      <c r="CR388">
        <v>25960</v>
      </c>
      <c r="CS388">
        <v>14981</v>
      </c>
      <c r="CT388">
        <v>29333</v>
      </c>
      <c r="CU388">
        <v>6345</v>
      </c>
      <c r="CV388">
        <v>1855</v>
      </c>
      <c r="CW388">
        <v>2285</v>
      </c>
      <c r="CX388">
        <v>797</v>
      </c>
      <c r="CY388">
        <v>2061</v>
      </c>
      <c r="CZ388">
        <v>709</v>
      </c>
      <c r="DA388">
        <v>449</v>
      </c>
      <c r="DB388">
        <v>156</v>
      </c>
      <c r="DC388">
        <v>1550</v>
      </c>
      <c r="DD388">
        <v>193</v>
      </c>
      <c r="DE388">
        <v>15</v>
      </c>
      <c r="DF388">
        <v>729</v>
      </c>
      <c r="DG388">
        <v>988</v>
      </c>
      <c r="DH388">
        <v>410</v>
      </c>
      <c r="DI388">
        <v>2285</v>
      </c>
      <c r="DJ388">
        <v>1645</v>
      </c>
      <c r="DK388">
        <v>302</v>
      </c>
      <c r="DL388">
        <v>1099</v>
      </c>
      <c r="DM388">
        <v>1890</v>
      </c>
      <c r="DN388">
        <v>6303</v>
      </c>
      <c r="DO388">
        <v>1222</v>
      </c>
      <c r="DP388">
        <v>1001</v>
      </c>
      <c r="DQ388">
        <v>2243</v>
      </c>
      <c r="DR388">
        <v>747</v>
      </c>
      <c r="DS388">
        <v>222</v>
      </c>
      <c r="DT388">
        <v>2127</v>
      </c>
      <c r="DU388">
        <v>14157</v>
      </c>
      <c r="DV388">
        <v>4720</v>
      </c>
      <c r="DW388">
        <v>1598</v>
      </c>
      <c r="DX388">
        <v>981</v>
      </c>
      <c r="DY388">
        <v>473</v>
      </c>
      <c r="DZ388">
        <v>2286</v>
      </c>
      <c r="EA388">
        <v>220</v>
      </c>
      <c r="EB388">
        <v>1459</v>
      </c>
      <c r="EC388">
        <v>6170</v>
      </c>
      <c r="ED388">
        <v>1281</v>
      </c>
      <c r="EE388">
        <v>2684</v>
      </c>
      <c r="EF388">
        <v>4713</v>
      </c>
      <c r="EI388">
        <v>18461</v>
      </c>
      <c r="EJ388">
        <v>19456</v>
      </c>
      <c r="EK388">
        <v>855</v>
      </c>
      <c r="EL388">
        <v>1090</v>
      </c>
      <c r="EM388">
        <v>695</v>
      </c>
      <c r="EN388">
        <v>1037</v>
      </c>
      <c r="EO388">
        <v>548</v>
      </c>
      <c r="EP388">
        <v>2657</v>
      </c>
      <c r="EQ388">
        <v>12991</v>
      </c>
      <c r="ER388">
        <v>14157</v>
      </c>
      <c r="ES388">
        <v>1174</v>
      </c>
      <c r="ET388">
        <v>6060</v>
      </c>
      <c r="EU388">
        <v>4525</v>
      </c>
      <c r="EV388">
        <v>1684</v>
      </c>
      <c r="EW388">
        <v>6923</v>
      </c>
      <c r="EX388">
        <v>14157</v>
      </c>
    </row>
    <row r="389" spans="1:154" x14ac:dyDescent="0.2">
      <c r="A389">
        <v>21252</v>
      </c>
      <c r="B389" t="s">
        <v>589</v>
      </c>
      <c r="C389" t="s">
        <v>666</v>
      </c>
      <c r="D389" t="s">
        <v>340</v>
      </c>
      <c r="H389">
        <v>4831</v>
      </c>
      <c r="I389">
        <v>205</v>
      </c>
      <c r="J389">
        <v>0</v>
      </c>
      <c r="K389">
        <v>0</v>
      </c>
      <c r="L389">
        <v>0</v>
      </c>
      <c r="M389">
        <v>0</v>
      </c>
      <c r="N389">
        <v>12</v>
      </c>
      <c r="O389">
        <v>0</v>
      </c>
      <c r="P389">
        <v>0</v>
      </c>
      <c r="Q389">
        <v>0</v>
      </c>
      <c r="R389">
        <v>2311</v>
      </c>
      <c r="S389">
        <v>10</v>
      </c>
      <c r="T389">
        <v>1896</v>
      </c>
      <c r="U389">
        <v>195</v>
      </c>
      <c r="V389">
        <v>38</v>
      </c>
      <c r="W389">
        <v>0</v>
      </c>
      <c r="X389">
        <v>208</v>
      </c>
      <c r="Y389">
        <v>0</v>
      </c>
      <c r="Z389">
        <v>75</v>
      </c>
      <c r="AA389">
        <v>0</v>
      </c>
      <c r="AB389">
        <v>303</v>
      </c>
      <c r="AC389">
        <v>0</v>
      </c>
      <c r="AD389">
        <v>448</v>
      </c>
      <c r="AE389">
        <v>25</v>
      </c>
      <c r="AF389">
        <v>2129</v>
      </c>
      <c r="AG389">
        <v>0</v>
      </c>
      <c r="AH389">
        <v>4526</v>
      </c>
      <c r="AI389">
        <v>178</v>
      </c>
      <c r="AJ389">
        <v>305</v>
      </c>
      <c r="AK389">
        <v>27</v>
      </c>
      <c r="AL389">
        <v>163</v>
      </c>
      <c r="AM389">
        <v>16</v>
      </c>
      <c r="AN389">
        <v>142</v>
      </c>
      <c r="AO389">
        <v>11</v>
      </c>
      <c r="AP389">
        <v>1898</v>
      </c>
      <c r="AQ389">
        <v>96</v>
      </c>
      <c r="AR389">
        <v>2933</v>
      </c>
      <c r="AS389">
        <v>109</v>
      </c>
      <c r="AT389">
        <v>505</v>
      </c>
      <c r="AU389">
        <v>39</v>
      </c>
      <c r="AV389">
        <v>4326</v>
      </c>
      <c r="AW389">
        <v>166</v>
      </c>
      <c r="AX389">
        <v>0</v>
      </c>
      <c r="AY389">
        <v>0</v>
      </c>
      <c r="AZ389">
        <v>18</v>
      </c>
      <c r="BA389">
        <v>0</v>
      </c>
      <c r="BB389">
        <v>48</v>
      </c>
      <c r="BC389">
        <v>11</v>
      </c>
      <c r="BD389">
        <v>30</v>
      </c>
      <c r="BE389">
        <v>0</v>
      </c>
      <c r="BF389">
        <v>1675</v>
      </c>
      <c r="BG389">
        <v>61</v>
      </c>
      <c r="BH389">
        <v>2042</v>
      </c>
      <c r="BI389">
        <v>93</v>
      </c>
      <c r="BJ389">
        <v>1853</v>
      </c>
      <c r="BK389">
        <v>82</v>
      </c>
      <c r="BL389">
        <v>189</v>
      </c>
      <c r="BM389">
        <v>11</v>
      </c>
      <c r="BN389">
        <v>246</v>
      </c>
      <c r="BO389">
        <v>0</v>
      </c>
      <c r="BP389">
        <v>2836</v>
      </c>
      <c r="BQ389">
        <v>141</v>
      </c>
      <c r="BR389">
        <v>635</v>
      </c>
      <c r="BS389">
        <v>13</v>
      </c>
      <c r="BT389">
        <v>1114</v>
      </c>
      <c r="BU389">
        <v>51</v>
      </c>
      <c r="BV389">
        <v>3717</v>
      </c>
      <c r="BW389">
        <v>154</v>
      </c>
      <c r="BX389">
        <v>0</v>
      </c>
      <c r="BY389">
        <v>0</v>
      </c>
      <c r="BZ389">
        <v>0</v>
      </c>
      <c r="CA389">
        <v>0</v>
      </c>
      <c r="CB389">
        <v>1114</v>
      </c>
      <c r="CC389">
        <v>51</v>
      </c>
      <c r="CD389">
        <v>3621</v>
      </c>
      <c r="CE389">
        <v>143</v>
      </c>
      <c r="CF389">
        <v>54</v>
      </c>
      <c r="CG389">
        <v>11</v>
      </c>
      <c r="CH389">
        <v>0</v>
      </c>
      <c r="CI389">
        <v>0</v>
      </c>
      <c r="CJ389">
        <v>30</v>
      </c>
      <c r="CK389">
        <v>0</v>
      </c>
      <c r="CL389">
        <v>12</v>
      </c>
      <c r="CM389">
        <v>0</v>
      </c>
      <c r="CN389">
        <v>0</v>
      </c>
      <c r="CO389">
        <v>0</v>
      </c>
      <c r="CP389">
        <v>205</v>
      </c>
      <c r="CQ389">
        <v>4626</v>
      </c>
      <c r="CR389">
        <v>3907</v>
      </c>
      <c r="CS389">
        <v>1006</v>
      </c>
      <c r="CT389">
        <v>4020</v>
      </c>
      <c r="CU389">
        <v>845</v>
      </c>
      <c r="CV389">
        <v>126</v>
      </c>
      <c r="CW389">
        <v>238</v>
      </c>
      <c r="CX389">
        <v>60</v>
      </c>
      <c r="CY389">
        <v>145</v>
      </c>
      <c r="CZ389">
        <v>17</v>
      </c>
      <c r="DA389">
        <v>92</v>
      </c>
      <c r="DB389">
        <v>0</v>
      </c>
      <c r="DC389">
        <v>370</v>
      </c>
      <c r="DD389">
        <v>49</v>
      </c>
      <c r="DE389">
        <v>0</v>
      </c>
      <c r="DF389">
        <v>0</v>
      </c>
      <c r="DG389">
        <v>0</v>
      </c>
      <c r="DH389">
        <v>16</v>
      </c>
      <c r="DI389">
        <v>326</v>
      </c>
      <c r="DJ389">
        <v>48</v>
      </c>
      <c r="DK389">
        <v>32</v>
      </c>
      <c r="DL389">
        <v>20</v>
      </c>
      <c r="DM389">
        <v>121</v>
      </c>
      <c r="DN389">
        <v>948</v>
      </c>
      <c r="DO389">
        <v>593</v>
      </c>
      <c r="DP389">
        <v>82</v>
      </c>
      <c r="DQ389">
        <v>0</v>
      </c>
      <c r="DR389">
        <v>0</v>
      </c>
      <c r="DS389">
        <v>0</v>
      </c>
      <c r="DT389">
        <v>0</v>
      </c>
      <c r="DU389">
        <v>12</v>
      </c>
      <c r="DV389">
        <v>0</v>
      </c>
      <c r="DW389">
        <v>0</v>
      </c>
      <c r="DX389">
        <v>0</v>
      </c>
      <c r="DY389">
        <v>0</v>
      </c>
      <c r="DZ389">
        <v>0</v>
      </c>
      <c r="EA389">
        <v>0</v>
      </c>
      <c r="EB389">
        <v>0</v>
      </c>
      <c r="EC389">
        <v>12</v>
      </c>
      <c r="ED389">
        <v>0</v>
      </c>
      <c r="EE389">
        <v>12</v>
      </c>
      <c r="EF389">
        <v>0</v>
      </c>
      <c r="EI389">
        <v>0</v>
      </c>
      <c r="EJ389">
        <v>12</v>
      </c>
      <c r="EK389">
        <v>0</v>
      </c>
      <c r="EL389">
        <v>0</v>
      </c>
      <c r="EM389">
        <v>0</v>
      </c>
      <c r="EN389">
        <v>0</v>
      </c>
      <c r="EO389">
        <v>12</v>
      </c>
      <c r="EP389">
        <v>0</v>
      </c>
      <c r="EQ389">
        <v>12</v>
      </c>
      <c r="ER389">
        <v>12</v>
      </c>
      <c r="ES389">
        <v>0</v>
      </c>
      <c r="ET389">
        <v>12</v>
      </c>
      <c r="EU389">
        <v>0</v>
      </c>
      <c r="EV389">
        <v>0</v>
      </c>
      <c r="EW389">
        <v>0</v>
      </c>
      <c r="EX389">
        <v>12</v>
      </c>
    </row>
    <row r="390" spans="1:154" x14ac:dyDescent="0.2">
      <c r="A390">
        <v>21286</v>
      </c>
      <c r="B390" t="s">
        <v>589</v>
      </c>
      <c r="C390" t="s">
        <v>666</v>
      </c>
      <c r="D390" t="s">
        <v>340</v>
      </c>
      <c r="H390">
        <v>21564</v>
      </c>
      <c r="I390">
        <v>583</v>
      </c>
      <c r="J390">
        <v>3352</v>
      </c>
      <c r="K390">
        <v>97</v>
      </c>
      <c r="L390">
        <v>2845</v>
      </c>
      <c r="M390">
        <v>91</v>
      </c>
      <c r="N390">
        <v>6600</v>
      </c>
      <c r="O390">
        <v>306</v>
      </c>
      <c r="P390">
        <v>11558</v>
      </c>
      <c r="Q390">
        <v>180</v>
      </c>
      <c r="R390">
        <v>14621</v>
      </c>
      <c r="S390">
        <v>267</v>
      </c>
      <c r="T390">
        <v>3710</v>
      </c>
      <c r="U390">
        <v>99</v>
      </c>
      <c r="V390">
        <v>7</v>
      </c>
      <c r="W390">
        <v>0</v>
      </c>
      <c r="X390">
        <v>910</v>
      </c>
      <c r="Y390">
        <v>16</v>
      </c>
      <c r="Z390">
        <v>957</v>
      </c>
      <c r="AA390">
        <v>201</v>
      </c>
      <c r="AB390">
        <v>1359</v>
      </c>
      <c r="AC390">
        <v>0</v>
      </c>
      <c r="AD390">
        <v>1730</v>
      </c>
      <c r="AE390">
        <v>201</v>
      </c>
      <c r="AF390">
        <v>14329</v>
      </c>
      <c r="AG390">
        <v>267</v>
      </c>
      <c r="AH390">
        <v>18986</v>
      </c>
      <c r="AI390">
        <v>420</v>
      </c>
      <c r="AJ390">
        <v>2578</v>
      </c>
      <c r="AK390">
        <v>163</v>
      </c>
      <c r="AL390">
        <v>1632</v>
      </c>
      <c r="AM390">
        <v>115</v>
      </c>
      <c r="AN390">
        <v>946</v>
      </c>
      <c r="AO390">
        <v>48</v>
      </c>
      <c r="AP390">
        <v>10267</v>
      </c>
      <c r="AQ390">
        <v>313</v>
      </c>
      <c r="AR390">
        <v>11297</v>
      </c>
      <c r="AS390">
        <v>270</v>
      </c>
      <c r="AT390">
        <v>2138</v>
      </c>
      <c r="AU390">
        <v>52</v>
      </c>
      <c r="AV390">
        <v>19426</v>
      </c>
      <c r="AW390">
        <v>531</v>
      </c>
      <c r="AX390">
        <v>640</v>
      </c>
      <c r="AY390">
        <v>44</v>
      </c>
      <c r="AZ390">
        <v>1619</v>
      </c>
      <c r="BA390">
        <v>66</v>
      </c>
      <c r="BB390">
        <v>3517</v>
      </c>
      <c r="BC390">
        <v>195</v>
      </c>
      <c r="BD390">
        <v>8558</v>
      </c>
      <c r="BE390">
        <v>141</v>
      </c>
      <c r="BF390">
        <v>2490</v>
      </c>
      <c r="BG390">
        <v>142</v>
      </c>
      <c r="BH390">
        <v>10238</v>
      </c>
      <c r="BI390">
        <v>338</v>
      </c>
      <c r="BJ390">
        <v>9884</v>
      </c>
      <c r="BK390">
        <v>338</v>
      </c>
      <c r="BL390">
        <v>354</v>
      </c>
      <c r="BM390">
        <v>0</v>
      </c>
      <c r="BN390">
        <v>7575</v>
      </c>
      <c r="BO390">
        <v>265</v>
      </c>
      <c r="BP390">
        <v>3158</v>
      </c>
      <c r="BQ390">
        <v>124</v>
      </c>
      <c r="BR390">
        <v>1995</v>
      </c>
      <c r="BS390">
        <v>91</v>
      </c>
      <c r="BT390">
        <v>4184</v>
      </c>
      <c r="BU390">
        <v>103</v>
      </c>
      <c r="BV390">
        <v>12728</v>
      </c>
      <c r="BW390">
        <v>480</v>
      </c>
      <c r="BX390">
        <v>4652</v>
      </c>
      <c r="BY390">
        <v>0</v>
      </c>
      <c r="BZ390">
        <v>1335</v>
      </c>
      <c r="CA390">
        <v>23</v>
      </c>
      <c r="CB390">
        <v>2849</v>
      </c>
      <c r="CC390">
        <v>80</v>
      </c>
      <c r="CD390">
        <v>3046</v>
      </c>
      <c r="CE390">
        <v>34</v>
      </c>
      <c r="CF390">
        <v>2471</v>
      </c>
      <c r="CG390">
        <v>126</v>
      </c>
      <c r="CH390">
        <v>2505</v>
      </c>
      <c r="CI390">
        <v>184</v>
      </c>
      <c r="CJ390">
        <v>2066</v>
      </c>
      <c r="CK390">
        <v>109</v>
      </c>
      <c r="CL390">
        <v>2640</v>
      </c>
      <c r="CM390">
        <v>27</v>
      </c>
      <c r="CN390">
        <v>4652</v>
      </c>
      <c r="CO390">
        <v>0</v>
      </c>
      <c r="CP390">
        <v>583</v>
      </c>
      <c r="CQ390">
        <v>20981</v>
      </c>
      <c r="CR390">
        <v>17351</v>
      </c>
      <c r="CS390">
        <v>7069</v>
      </c>
      <c r="CT390">
        <v>18221</v>
      </c>
      <c r="CU390">
        <v>2624</v>
      </c>
      <c r="CV390">
        <v>891</v>
      </c>
      <c r="CW390">
        <v>872</v>
      </c>
      <c r="CX390">
        <v>238</v>
      </c>
      <c r="CY390">
        <v>762</v>
      </c>
      <c r="CZ390">
        <v>331</v>
      </c>
      <c r="DA390">
        <v>498</v>
      </c>
      <c r="DB390">
        <v>244</v>
      </c>
      <c r="DC390">
        <v>492</v>
      </c>
      <c r="DD390">
        <v>78</v>
      </c>
      <c r="DE390">
        <v>0</v>
      </c>
      <c r="DF390">
        <v>647</v>
      </c>
      <c r="DG390">
        <v>571</v>
      </c>
      <c r="DH390">
        <v>215</v>
      </c>
      <c r="DI390">
        <v>828</v>
      </c>
      <c r="DJ390">
        <v>703</v>
      </c>
      <c r="DK390">
        <v>151</v>
      </c>
      <c r="DL390">
        <v>669</v>
      </c>
      <c r="DM390">
        <v>2237</v>
      </c>
      <c r="DN390">
        <v>3228</v>
      </c>
      <c r="DO390">
        <v>679</v>
      </c>
      <c r="DP390">
        <v>476</v>
      </c>
      <c r="DQ390">
        <v>651</v>
      </c>
      <c r="DR390">
        <v>309</v>
      </c>
      <c r="DS390">
        <v>119</v>
      </c>
      <c r="DT390">
        <v>630</v>
      </c>
      <c r="DU390">
        <v>9765</v>
      </c>
      <c r="DV390">
        <v>4171</v>
      </c>
      <c r="DW390">
        <v>1406</v>
      </c>
      <c r="DX390">
        <v>535</v>
      </c>
      <c r="DY390">
        <v>63</v>
      </c>
      <c r="DZ390">
        <v>2027</v>
      </c>
      <c r="EA390">
        <v>130</v>
      </c>
      <c r="EB390">
        <v>1485</v>
      </c>
      <c r="EC390">
        <v>3032</v>
      </c>
      <c r="ED390">
        <v>336</v>
      </c>
      <c r="EE390">
        <v>1968</v>
      </c>
      <c r="EF390">
        <v>2010</v>
      </c>
      <c r="EI390">
        <v>13762</v>
      </c>
      <c r="EJ390">
        <v>7783</v>
      </c>
      <c r="EK390">
        <v>338</v>
      </c>
      <c r="EL390">
        <v>307</v>
      </c>
      <c r="EM390">
        <v>535</v>
      </c>
      <c r="EN390">
        <v>302</v>
      </c>
      <c r="EO390">
        <v>335</v>
      </c>
      <c r="EP390">
        <v>1592</v>
      </c>
      <c r="EQ390">
        <v>8701</v>
      </c>
      <c r="ER390">
        <v>9765</v>
      </c>
      <c r="ES390">
        <v>1159</v>
      </c>
      <c r="ET390">
        <v>3591</v>
      </c>
      <c r="EU390">
        <v>3646</v>
      </c>
      <c r="EV390">
        <v>1150</v>
      </c>
      <c r="EW390">
        <v>5015</v>
      </c>
      <c r="EX390">
        <v>9765</v>
      </c>
    </row>
    <row r="391" spans="1:154" x14ac:dyDescent="0.2">
      <c r="A391">
        <v>21401</v>
      </c>
      <c r="B391" t="s">
        <v>589</v>
      </c>
      <c r="C391" t="s">
        <v>679</v>
      </c>
      <c r="D391" t="s">
        <v>339</v>
      </c>
      <c r="H391">
        <v>37618</v>
      </c>
      <c r="I391">
        <v>1616</v>
      </c>
      <c r="J391">
        <v>4135</v>
      </c>
      <c r="K391">
        <v>385</v>
      </c>
      <c r="L391">
        <v>2597</v>
      </c>
      <c r="M391">
        <v>311</v>
      </c>
      <c r="N391">
        <v>8639</v>
      </c>
      <c r="O391">
        <v>876</v>
      </c>
      <c r="P391">
        <v>24428</v>
      </c>
      <c r="Q391">
        <v>318</v>
      </c>
      <c r="R391">
        <v>26327</v>
      </c>
      <c r="S391">
        <v>904</v>
      </c>
      <c r="T391">
        <v>5927</v>
      </c>
      <c r="U391">
        <v>162</v>
      </c>
      <c r="V391">
        <v>158</v>
      </c>
      <c r="W391">
        <v>115</v>
      </c>
      <c r="X391">
        <v>1367</v>
      </c>
      <c r="Y391">
        <v>146</v>
      </c>
      <c r="Z391">
        <v>1031</v>
      </c>
      <c r="AA391">
        <v>252</v>
      </c>
      <c r="AB391">
        <v>2803</v>
      </c>
      <c r="AC391">
        <v>37</v>
      </c>
      <c r="AD391">
        <v>3049</v>
      </c>
      <c r="AE391">
        <v>526</v>
      </c>
      <c r="AF391">
        <v>25687</v>
      </c>
      <c r="AG391">
        <v>768</v>
      </c>
      <c r="AH391">
        <v>34430</v>
      </c>
      <c r="AI391">
        <v>1103</v>
      </c>
      <c r="AJ391">
        <v>3188</v>
      </c>
      <c r="AK391">
        <v>513</v>
      </c>
      <c r="AL391">
        <v>1935</v>
      </c>
      <c r="AM391">
        <v>154</v>
      </c>
      <c r="AN391">
        <v>1253</v>
      </c>
      <c r="AO391">
        <v>359</v>
      </c>
      <c r="AP391">
        <v>17325</v>
      </c>
      <c r="AQ391">
        <v>1048</v>
      </c>
      <c r="AR391">
        <v>20293</v>
      </c>
      <c r="AS391">
        <v>568</v>
      </c>
      <c r="AT391">
        <v>5098</v>
      </c>
      <c r="AU391">
        <v>52</v>
      </c>
      <c r="AV391">
        <v>32520</v>
      </c>
      <c r="AW391">
        <v>1564</v>
      </c>
      <c r="AX391">
        <v>1106</v>
      </c>
      <c r="AY391">
        <v>151</v>
      </c>
      <c r="AZ391">
        <v>3800</v>
      </c>
      <c r="BA391">
        <v>213</v>
      </c>
      <c r="BB391">
        <v>5788</v>
      </c>
      <c r="BC391">
        <v>137</v>
      </c>
      <c r="BD391">
        <v>17570</v>
      </c>
      <c r="BE391">
        <v>533</v>
      </c>
      <c r="BF391">
        <v>3559</v>
      </c>
      <c r="BG391">
        <v>210</v>
      </c>
      <c r="BH391">
        <v>16383</v>
      </c>
      <c r="BI391">
        <v>1007</v>
      </c>
      <c r="BJ391">
        <v>15716</v>
      </c>
      <c r="BK391">
        <v>908</v>
      </c>
      <c r="BL391">
        <v>667</v>
      </c>
      <c r="BM391">
        <v>99</v>
      </c>
      <c r="BN391">
        <v>12288</v>
      </c>
      <c r="BO391">
        <v>522</v>
      </c>
      <c r="BP391">
        <v>4469</v>
      </c>
      <c r="BQ391">
        <v>458</v>
      </c>
      <c r="BR391">
        <v>3185</v>
      </c>
      <c r="BS391">
        <v>237</v>
      </c>
      <c r="BT391">
        <v>7028</v>
      </c>
      <c r="BU391">
        <v>399</v>
      </c>
      <c r="BV391">
        <v>19942</v>
      </c>
      <c r="BW391">
        <v>1217</v>
      </c>
      <c r="BX391">
        <v>10648</v>
      </c>
      <c r="BY391">
        <v>0</v>
      </c>
      <c r="BZ391">
        <v>2154</v>
      </c>
      <c r="CA391">
        <v>197</v>
      </c>
      <c r="CB391">
        <v>4874</v>
      </c>
      <c r="CC391">
        <v>202</v>
      </c>
      <c r="CD391">
        <v>2326</v>
      </c>
      <c r="CE391">
        <v>183</v>
      </c>
      <c r="CF391">
        <v>4346</v>
      </c>
      <c r="CG391">
        <v>284</v>
      </c>
      <c r="CH391">
        <v>3919</v>
      </c>
      <c r="CI391">
        <v>315</v>
      </c>
      <c r="CJ391">
        <v>3883</v>
      </c>
      <c r="CK391">
        <v>239</v>
      </c>
      <c r="CL391">
        <v>5468</v>
      </c>
      <c r="CM391">
        <v>196</v>
      </c>
      <c r="CN391">
        <v>10648</v>
      </c>
      <c r="CO391">
        <v>0</v>
      </c>
      <c r="CP391">
        <v>1616</v>
      </c>
      <c r="CQ391">
        <v>36002</v>
      </c>
      <c r="CR391">
        <v>30501</v>
      </c>
      <c r="CS391">
        <v>15116</v>
      </c>
      <c r="CT391">
        <v>31959</v>
      </c>
      <c r="CU391">
        <v>4834</v>
      </c>
      <c r="CV391">
        <v>1477</v>
      </c>
      <c r="CW391">
        <v>2164</v>
      </c>
      <c r="CX391">
        <v>877</v>
      </c>
      <c r="CY391">
        <v>1356</v>
      </c>
      <c r="CZ391">
        <v>261</v>
      </c>
      <c r="DA391">
        <v>1105</v>
      </c>
      <c r="DB391">
        <v>250</v>
      </c>
      <c r="DC391">
        <v>209</v>
      </c>
      <c r="DD391">
        <v>89</v>
      </c>
      <c r="DE391">
        <v>33</v>
      </c>
      <c r="DF391">
        <v>904</v>
      </c>
      <c r="DG391">
        <v>633</v>
      </c>
      <c r="DH391">
        <v>205</v>
      </c>
      <c r="DI391">
        <v>1478</v>
      </c>
      <c r="DJ391">
        <v>688</v>
      </c>
      <c r="DK391">
        <v>531</v>
      </c>
      <c r="DL391">
        <v>1403</v>
      </c>
      <c r="DM391">
        <v>3739</v>
      </c>
      <c r="DN391">
        <v>4681</v>
      </c>
      <c r="DO391">
        <v>1485</v>
      </c>
      <c r="DP391">
        <v>903</v>
      </c>
      <c r="DQ391">
        <v>2060</v>
      </c>
      <c r="DR391">
        <v>522</v>
      </c>
      <c r="DS391">
        <v>523</v>
      </c>
      <c r="DT391">
        <v>1531</v>
      </c>
      <c r="DU391">
        <v>17984</v>
      </c>
      <c r="DV391">
        <v>7805</v>
      </c>
      <c r="DW391">
        <v>2126</v>
      </c>
      <c r="DX391">
        <v>888</v>
      </c>
      <c r="DY391">
        <v>138</v>
      </c>
      <c r="DZ391">
        <v>2861</v>
      </c>
      <c r="EA391">
        <v>51</v>
      </c>
      <c r="EB391">
        <v>2289</v>
      </c>
      <c r="EC391">
        <v>6430</v>
      </c>
      <c r="ED391">
        <v>622</v>
      </c>
      <c r="EE391">
        <v>4912</v>
      </c>
      <c r="EF391">
        <v>3293</v>
      </c>
      <c r="EI391">
        <v>25878</v>
      </c>
      <c r="EJ391">
        <v>11625</v>
      </c>
      <c r="EK391">
        <v>905</v>
      </c>
      <c r="EL391">
        <v>585</v>
      </c>
      <c r="EM391">
        <v>933</v>
      </c>
      <c r="EN391">
        <v>742</v>
      </c>
      <c r="EO391">
        <v>649</v>
      </c>
      <c r="EP391">
        <v>2070</v>
      </c>
      <c r="EQ391">
        <v>16605</v>
      </c>
      <c r="ER391">
        <v>17984</v>
      </c>
      <c r="ES391">
        <v>1666</v>
      </c>
      <c r="ET391">
        <v>7361</v>
      </c>
      <c r="EU391">
        <v>6297</v>
      </c>
      <c r="EV391">
        <v>1858</v>
      </c>
      <c r="EW391">
        <v>8957</v>
      </c>
      <c r="EX391">
        <v>17984</v>
      </c>
    </row>
    <row r="392" spans="1:154" x14ac:dyDescent="0.2">
      <c r="A392">
        <v>21403</v>
      </c>
      <c r="B392" t="s">
        <v>589</v>
      </c>
      <c r="C392" t="s">
        <v>679</v>
      </c>
      <c r="D392" t="s">
        <v>339</v>
      </c>
      <c r="H392">
        <v>32232</v>
      </c>
      <c r="I392">
        <v>1992</v>
      </c>
      <c r="J392">
        <v>2502</v>
      </c>
      <c r="K392">
        <v>219</v>
      </c>
      <c r="L392">
        <v>1884</v>
      </c>
      <c r="M392">
        <v>219</v>
      </c>
      <c r="N392">
        <v>7928</v>
      </c>
      <c r="O392">
        <v>1151</v>
      </c>
      <c r="P392">
        <v>21728</v>
      </c>
      <c r="Q392">
        <v>587</v>
      </c>
      <c r="R392">
        <v>21704</v>
      </c>
      <c r="S392">
        <v>515</v>
      </c>
      <c r="T392">
        <v>3738</v>
      </c>
      <c r="U392">
        <v>260</v>
      </c>
      <c r="V392">
        <v>21</v>
      </c>
      <c r="W392">
        <v>6</v>
      </c>
      <c r="X392">
        <v>533</v>
      </c>
      <c r="Y392">
        <v>0</v>
      </c>
      <c r="Z392">
        <v>3578</v>
      </c>
      <c r="AA392">
        <v>1002</v>
      </c>
      <c r="AB392">
        <v>2610</v>
      </c>
      <c r="AC392">
        <v>209</v>
      </c>
      <c r="AD392">
        <v>5243</v>
      </c>
      <c r="AE392">
        <v>1113</v>
      </c>
      <c r="AF392">
        <v>20958</v>
      </c>
      <c r="AG392">
        <v>515</v>
      </c>
      <c r="AH392">
        <v>29047</v>
      </c>
      <c r="AI392">
        <v>1029</v>
      </c>
      <c r="AJ392">
        <v>3185</v>
      </c>
      <c r="AK392">
        <v>963</v>
      </c>
      <c r="AL392">
        <v>1789</v>
      </c>
      <c r="AM392">
        <v>103</v>
      </c>
      <c r="AN392">
        <v>1396</v>
      </c>
      <c r="AO392">
        <v>860</v>
      </c>
      <c r="AP392">
        <v>15851</v>
      </c>
      <c r="AQ392">
        <v>1270</v>
      </c>
      <c r="AR392">
        <v>16381</v>
      </c>
      <c r="AS392">
        <v>722</v>
      </c>
      <c r="AT392">
        <v>3280</v>
      </c>
      <c r="AU392">
        <v>112</v>
      </c>
      <c r="AV392">
        <v>28952</v>
      </c>
      <c r="AW392">
        <v>1880</v>
      </c>
      <c r="AX392">
        <v>2146</v>
      </c>
      <c r="AY392">
        <v>589</v>
      </c>
      <c r="AZ392">
        <v>2986</v>
      </c>
      <c r="BA392">
        <v>254</v>
      </c>
      <c r="BB392">
        <v>5035</v>
      </c>
      <c r="BC392">
        <v>335</v>
      </c>
      <c r="BD392">
        <v>13468</v>
      </c>
      <c r="BE392">
        <v>195</v>
      </c>
      <c r="BF392">
        <v>2849</v>
      </c>
      <c r="BG392">
        <v>282</v>
      </c>
      <c r="BH392">
        <v>15985</v>
      </c>
      <c r="BI392">
        <v>1429</v>
      </c>
      <c r="BJ392">
        <v>15542</v>
      </c>
      <c r="BK392">
        <v>1407</v>
      </c>
      <c r="BL392">
        <v>443</v>
      </c>
      <c r="BM392">
        <v>22</v>
      </c>
      <c r="BN392">
        <v>12518</v>
      </c>
      <c r="BO392">
        <v>1032</v>
      </c>
      <c r="BP392">
        <v>3962</v>
      </c>
      <c r="BQ392">
        <v>507</v>
      </c>
      <c r="BR392">
        <v>2354</v>
      </c>
      <c r="BS392">
        <v>172</v>
      </c>
      <c r="BT392">
        <v>6343</v>
      </c>
      <c r="BU392">
        <v>281</v>
      </c>
      <c r="BV392">
        <v>18834</v>
      </c>
      <c r="BW392">
        <v>1711</v>
      </c>
      <c r="BX392">
        <v>7055</v>
      </c>
      <c r="BY392">
        <v>0</v>
      </c>
      <c r="BZ392">
        <v>2514</v>
      </c>
      <c r="CA392">
        <v>255</v>
      </c>
      <c r="CB392">
        <v>3829</v>
      </c>
      <c r="CC392">
        <v>26</v>
      </c>
      <c r="CD392">
        <v>2254</v>
      </c>
      <c r="CE392">
        <v>338</v>
      </c>
      <c r="CF392">
        <v>3163</v>
      </c>
      <c r="CG392">
        <v>591</v>
      </c>
      <c r="CH392">
        <v>4289</v>
      </c>
      <c r="CI392">
        <v>255</v>
      </c>
      <c r="CJ392">
        <v>3943</v>
      </c>
      <c r="CK392">
        <v>315</v>
      </c>
      <c r="CL392">
        <v>5185</v>
      </c>
      <c r="CM392">
        <v>212</v>
      </c>
      <c r="CN392">
        <v>7055</v>
      </c>
      <c r="CO392">
        <v>0</v>
      </c>
      <c r="CP392">
        <v>1992</v>
      </c>
      <c r="CQ392">
        <v>30240</v>
      </c>
      <c r="CR392">
        <v>25169</v>
      </c>
      <c r="CS392">
        <v>10384</v>
      </c>
      <c r="CT392">
        <v>26240</v>
      </c>
      <c r="CU392">
        <v>4356</v>
      </c>
      <c r="CV392">
        <v>1662</v>
      </c>
      <c r="CW392">
        <v>2912</v>
      </c>
      <c r="CX392">
        <v>1157</v>
      </c>
      <c r="CY392">
        <v>1268</v>
      </c>
      <c r="CZ392">
        <v>490</v>
      </c>
      <c r="DA392">
        <v>118</v>
      </c>
      <c r="DB392">
        <v>6</v>
      </c>
      <c r="DC392">
        <v>58</v>
      </c>
      <c r="DD392">
        <v>9</v>
      </c>
      <c r="DE392">
        <v>141</v>
      </c>
      <c r="DF392">
        <v>1450</v>
      </c>
      <c r="DG392">
        <v>865</v>
      </c>
      <c r="DH392">
        <v>272</v>
      </c>
      <c r="DI392">
        <v>1020</v>
      </c>
      <c r="DJ392">
        <v>1024</v>
      </c>
      <c r="DK392">
        <v>311</v>
      </c>
      <c r="DL392">
        <v>1389</v>
      </c>
      <c r="DM392">
        <v>3485</v>
      </c>
      <c r="DN392">
        <v>3561</v>
      </c>
      <c r="DO392">
        <v>1700</v>
      </c>
      <c r="DP392">
        <v>1047</v>
      </c>
      <c r="DQ392">
        <v>1439</v>
      </c>
      <c r="DR392">
        <v>326</v>
      </c>
      <c r="DS392">
        <v>261</v>
      </c>
      <c r="DT392">
        <v>777</v>
      </c>
      <c r="DU392">
        <v>14359</v>
      </c>
      <c r="DV392">
        <v>6486</v>
      </c>
      <c r="DW392">
        <v>2422</v>
      </c>
      <c r="DX392">
        <v>838</v>
      </c>
      <c r="DY392">
        <v>202</v>
      </c>
      <c r="DZ392">
        <v>2977</v>
      </c>
      <c r="EA392">
        <v>97</v>
      </c>
      <c r="EB392">
        <v>2603</v>
      </c>
      <c r="EC392">
        <v>4058</v>
      </c>
      <c r="ED392">
        <v>499</v>
      </c>
      <c r="EE392">
        <v>2781</v>
      </c>
      <c r="EF392">
        <v>3363</v>
      </c>
      <c r="EI392">
        <v>23610</v>
      </c>
      <c r="EJ392">
        <v>8770</v>
      </c>
      <c r="EK392">
        <v>319</v>
      </c>
      <c r="EL392">
        <v>734</v>
      </c>
      <c r="EM392">
        <v>279</v>
      </c>
      <c r="EN392">
        <v>783</v>
      </c>
      <c r="EO392">
        <v>432</v>
      </c>
      <c r="EP392">
        <v>1637</v>
      </c>
      <c r="EQ392">
        <v>13752</v>
      </c>
      <c r="ER392">
        <v>14359</v>
      </c>
      <c r="ES392">
        <v>884</v>
      </c>
      <c r="ET392">
        <v>6135</v>
      </c>
      <c r="EU392">
        <v>4747</v>
      </c>
      <c r="EV392">
        <v>1969</v>
      </c>
      <c r="EW392">
        <v>7340</v>
      </c>
      <c r="EX392">
        <v>14359</v>
      </c>
    </row>
    <row r="393" spans="1:154" x14ac:dyDescent="0.2">
      <c r="A393">
        <v>21409</v>
      </c>
      <c r="B393" t="s">
        <v>589</v>
      </c>
      <c r="C393" t="s">
        <v>679</v>
      </c>
      <c r="D393" t="s">
        <v>339</v>
      </c>
      <c r="H393">
        <v>20066</v>
      </c>
      <c r="I393">
        <v>422</v>
      </c>
      <c r="J393">
        <v>921</v>
      </c>
      <c r="K393">
        <v>72</v>
      </c>
      <c r="L393">
        <v>694</v>
      </c>
      <c r="M393">
        <v>72</v>
      </c>
      <c r="N393">
        <v>4463</v>
      </c>
      <c r="O393">
        <v>215</v>
      </c>
      <c r="P393">
        <v>14670</v>
      </c>
      <c r="Q393">
        <v>135</v>
      </c>
      <c r="R393">
        <v>16178</v>
      </c>
      <c r="S393">
        <v>217</v>
      </c>
      <c r="T393">
        <v>694</v>
      </c>
      <c r="U393">
        <v>9</v>
      </c>
      <c r="V393">
        <v>53</v>
      </c>
      <c r="W393">
        <v>52</v>
      </c>
      <c r="X393">
        <v>605</v>
      </c>
      <c r="Y393">
        <v>19</v>
      </c>
      <c r="Z393">
        <v>617</v>
      </c>
      <c r="AA393">
        <v>79</v>
      </c>
      <c r="AB393">
        <v>1914</v>
      </c>
      <c r="AC393">
        <v>46</v>
      </c>
      <c r="AD393">
        <v>1409</v>
      </c>
      <c r="AE393">
        <v>131</v>
      </c>
      <c r="AF393">
        <v>16012</v>
      </c>
      <c r="AG393">
        <v>217</v>
      </c>
      <c r="AH393">
        <v>18809</v>
      </c>
      <c r="AI393">
        <v>348</v>
      </c>
      <c r="AJ393">
        <v>1257</v>
      </c>
      <c r="AK393">
        <v>74</v>
      </c>
      <c r="AL393">
        <v>863</v>
      </c>
      <c r="AM393">
        <v>21</v>
      </c>
      <c r="AN393">
        <v>394</v>
      </c>
      <c r="AO393">
        <v>53</v>
      </c>
      <c r="AP393">
        <v>10004</v>
      </c>
      <c r="AQ393">
        <v>267</v>
      </c>
      <c r="AR393">
        <v>10062</v>
      </c>
      <c r="AS393">
        <v>155</v>
      </c>
      <c r="AT393">
        <v>1938</v>
      </c>
      <c r="AU393">
        <v>31</v>
      </c>
      <c r="AV393">
        <v>18128</v>
      </c>
      <c r="AW393">
        <v>391</v>
      </c>
      <c r="AX393">
        <v>338</v>
      </c>
      <c r="AY393">
        <v>22</v>
      </c>
      <c r="AZ393">
        <v>1986</v>
      </c>
      <c r="BA393">
        <v>61</v>
      </c>
      <c r="BB393">
        <v>3286</v>
      </c>
      <c r="BC393">
        <v>72</v>
      </c>
      <c r="BD393">
        <v>8125</v>
      </c>
      <c r="BE393">
        <v>120</v>
      </c>
      <c r="BF393">
        <v>1793</v>
      </c>
      <c r="BG393">
        <v>54</v>
      </c>
      <c r="BH393">
        <v>9288</v>
      </c>
      <c r="BI393">
        <v>222</v>
      </c>
      <c r="BJ393">
        <v>8973</v>
      </c>
      <c r="BK393">
        <v>198</v>
      </c>
      <c r="BL393">
        <v>315</v>
      </c>
      <c r="BM393">
        <v>24</v>
      </c>
      <c r="BN393">
        <v>7296</v>
      </c>
      <c r="BO393">
        <v>104</v>
      </c>
      <c r="BP393">
        <v>2214</v>
      </c>
      <c r="BQ393">
        <v>103</v>
      </c>
      <c r="BR393">
        <v>1571</v>
      </c>
      <c r="BS393">
        <v>69</v>
      </c>
      <c r="BT393">
        <v>5163</v>
      </c>
      <c r="BU393">
        <v>127</v>
      </c>
      <c r="BV393">
        <v>11081</v>
      </c>
      <c r="BW393">
        <v>276</v>
      </c>
      <c r="BX393">
        <v>3822</v>
      </c>
      <c r="BY393">
        <v>19</v>
      </c>
      <c r="BZ393">
        <v>1431</v>
      </c>
      <c r="CA393">
        <v>38</v>
      </c>
      <c r="CB393">
        <v>3732</v>
      </c>
      <c r="CC393">
        <v>89</v>
      </c>
      <c r="CD393">
        <v>1168</v>
      </c>
      <c r="CE393">
        <v>20</v>
      </c>
      <c r="CF393">
        <v>1690</v>
      </c>
      <c r="CG393">
        <v>64</v>
      </c>
      <c r="CH393">
        <v>2668</v>
      </c>
      <c r="CI393">
        <v>142</v>
      </c>
      <c r="CJ393">
        <v>2933</v>
      </c>
      <c r="CK393">
        <v>15</v>
      </c>
      <c r="CL393">
        <v>2622</v>
      </c>
      <c r="CM393">
        <v>35</v>
      </c>
      <c r="CN393">
        <v>3822</v>
      </c>
      <c r="CO393">
        <v>19</v>
      </c>
      <c r="CP393">
        <v>422</v>
      </c>
      <c r="CQ393">
        <v>19644</v>
      </c>
      <c r="CR393">
        <v>17491</v>
      </c>
      <c r="CS393">
        <v>5709</v>
      </c>
      <c r="CT393">
        <v>17507</v>
      </c>
      <c r="CU393">
        <v>1622</v>
      </c>
      <c r="CV393">
        <v>216</v>
      </c>
      <c r="CW393">
        <v>661</v>
      </c>
      <c r="CX393">
        <v>96</v>
      </c>
      <c r="CY393">
        <v>447</v>
      </c>
      <c r="CZ393">
        <v>24</v>
      </c>
      <c r="DA393">
        <v>466</v>
      </c>
      <c r="DB393">
        <v>84</v>
      </c>
      <c r="DC393">
        <v>48</v>
      </c>
      <c r="DD393">
        <v>12</v>
      </c>
      <c r="DE393">
        <v>22</v>
      </c>
      <c r="DF393">
        <v>574</v>
      </c>
      <c r="DG393">
        <v>344</v>
      </c>
      <c r="DH393">
        <v>193</v>
      </c>
      <c r="DI393">
        <v>870</v>
      </c>
      <c r="DJ393">
        <v>372</v>
      </c>
      <c r="DK393">
        <v>139</v>
      </c>
      <c r="DL393">
        <v>571</v>
      </c>
      <c r="DM393">
        <v>2017</v>
      </c>
      <c r="DN393">
        <v>2472</v>
      </c>
      <c r="DO393">
        <v>769</v>
      </c>
      <c r="DP393">
        <v>505</v>
      </c>
      <c r="DQ393">
        <v>1564</v>
      </c>
      <c r="DR393">
        <v>198</v>
      </c>
      <c r="DS393">
        <v>74</v>
      </c>
      <c r="DT393">
        <v>314</v>
      </c>
      <c r="DU393">
        <v>7312</v>
      </c>
      <c r="DV393">
        <v>4677</v>
      </c>
      <c r="DW393">
        <v>2104</v>
      </c>
      <c r="DX393">
        <v>401</v>
      </c>
      <c r="DY393">
        <v>72</v>
      </c>
      <c r="DZ393">
        <v>721</v>
      </c>
      <c r="EA393">
        <v>124</v>
      </c>
      <c r="EB393">
        <v>465</v>
      </c>
      <c r="EC393">
        <v>1513</v>
      </c>
      <c r="ED393">
        <v>423</v>
      </c>
      <c r="EE393">
        <v>793</v>
      </c>
      <c r="EF393">
        <v>2813</v>
      </c>
      <c r="EI393">
        <v>18699</v>
      </c>
      <c r="EJ393">
        <v>1501</v>
      </c>
      <c r="EK393">
        <v>40</v>
      </c>
      <c r="EL393">
        <v>98</v>
      </c>
      <c r="EM393">
        <v>98</v>
      </c>
      <c r="EN393">
        <v>150</v>
      </c>
      <c r="EO393">
        <v>33</v>
      </c>
      <c r="EP393">
        <v>168</v>
      </c>
      <c r="EQ393">
        <v>7164</v>
      </c>
      <c r="ER393">
        <v>7312</v>
      </c>
      <c r="ES393">
        <v>128</v>
      </c>
      <c r="ET393">
        <v>1434</v>
      </c>
      <c r="EU393">
        <v>3386</v>
      </c>
      <c r="EV393">
        <v>1617</v>
      </c>
      <c r="EW393">
        <v>5750</v>
      </c>
      <c r="EX393">
        <v>7312</v>
      </c>
    </row>
    <row r="394" spans="1:154" x14ac:dyDescent="0.2">
      <c r="A394">
        <v>21502</v>
      </c>
      <c r="B394" t="s">
        <v>589</v>
      </c>
      <c r="C394" t="s">
        <v>680</v>
      </c>
      <c r="D394" t="s">
        <v>337</v>
      </c>
      <c r="H394">
        <v>36573</v>
      </c>
      <c r="I394">
        <v>1265</v>
      </c>
      <c r="J394">
        <v>8406</v>
      </c>
      <c r="K394">
        <v>316</v>
      </c>
      <c r="L394">
        <v>5880</v>
      </c>
      <c r="M394">
        <v>236</v>
      </c>
      <c r="N394">
        <v>16258</v>
      </c>
      <c r="O394">
        <v>696</v>
      </c>
      <c r="P394">
        <v>11611</v>
      </c>
      <c r="Q394">
        <v>230</v>
      </c>
      <c r="R394">
        <v>32780</v>
      </c>
      <c r="S394">
        <v>876</v>
      </c>
      <c r="T394">
        <v>850</v>
      </c>
      <c r="U394">
        <v>98</v>
      </c>
      <c r="V394">
        <v>116</v>
      </c>
      <c r="W394">
        <v>6</v>
      </c>
      <c r="X394">
        <v>363</v>
      </c>
      <c r="Y394">
        <v>63</v>
      </c>
      <c r="Z394">
        <v>230</v>
      </c>
      <c r="AA394">
        <v>104</v>
      </c>
      <c r="AB394">
        <v>2208</v>
      </c>
      <c r="AC394">
        <v>118</v>
      </c>
      <c r="AD394">
        <v>656</v>
      </c>
      <c r="AE394">
        <v>178</v>
      </c>
      <c r="AF394">
        <v>32579</v>
      </c>
      <c r="AG394">
        <v>784</v>
      </c>
      <c r="AH394">
        <v>35902</v>
      </c>
      <c r="AI394">
        <v>1151</v>
      </c>
      <c r="AJ394">
        <v>671</v>
      </c>
      <c r="AK394">
        <v>114</v>
      </c>
      <c r="AL394">
        <v>508</v>
      </c>
      <c r="AM394">
        <v>33</v>
      </c>
      <c r="AN394">
        <v>163</v>
      </c>
      <c r="AO394">
        <v>81</v>
      </c>
      <c r="AP394">
        <v>18613</v>
      </c>
      <c r="AQ394">
        <v>681</v>
      </c>
      <c r="AR394">
        <v>17960</v>
      </c>
      <c r="AS394">
        <v>584</v>
      </c>
      <c r="AT394">
        <v>8371</v>
      </c>
      <c r="AU394">
        <v>96</v>
      </c>
      <c r="AV394">
        <v>28202</v>
      </c>
      <c r="AW394">
        <v>1169</v>
      </c>
      <c r="AX394">
        <v>1869</v>
      </c>
      <c r="AY394">
        <v>151</v>
      </c>
      <c r="AZ394">
        <v>9620</v>
      </c>
      <c r="BA394">
        <v>464</v>
      </c>
      <c r="BB394">
        <v>8376</v>
      </c>
      <c r="BC394">
        <v>204</v>
      </c>
      <c r="BD394">
        <v>5831</v>
      </c>
      <c r="BE394">
        <v>148</v>
      </c>
      <c r="BF394">
        <v>5725</v>
      </c>
      <c r="BG394">
        <v>255</v>
      </c>
      <c r="BH394">
        <v>14809</v>
      </c>
      <c r="BI394">
        <v>815</v>
      </c>
      <c r="BJ394">
        <v>14183</v>
      </c>
      <c r="BK394">
        <v>693</v>
      </c>
      <c r="BL394">
        <v>626</v>
      </c>
      <c r="BM394">
        <v>122</v>
      </c>
      <c r="BN394">
        <v>10048</v>
      </c>
      <c r="BO394">
        <v>496</v>
      </c>
      <c r="BP394">
        <v>5260</v>
      </c>
      <c r="BQ394">
        <v>327</v>
      </c>
      <c r="BR394">
        <v>5226</v>
      </c>
      <c r="BS394">
        <v>247</v>
      </c>
      <c r="BT394">
        <v>7611</v>
      </c>
      <c r="BU394">
        <v>177</v>
      </c>
      <c r="BV394">
        <v>20534</v>
      </c>
      <c r="BW394">
        <v>1070</v>
      </c>
      <c r="BX394">
        <v>8428</v>
      </c>
      <c r="BY394">
        <v>18</v>
      </c>
      <c r="BZ394">
        <v>2394</v>
      </c>
      <c r="CA394">
        <v>63</v>
      </c>
      <c r="CB394">
        <v>5217</v>
      </c>
      <c r="CC394">
        <v>114</v>
      </c>
      <c r="CD394">
        <v>3266</v>
      </c>
      <c r="CE394">
        <v>121</v>
      </c>
      <c r="CF394">
        <v>3787</v>
      </c>
      <c r="CG394">
        <v>268</v>
      </c>
      <c r="CH394">
        <v>4162</v>
      </c>
      <c r="CI394">
        <v>343</v>
      </c>
      <c r="CJ394">
        <v>4245</v>
      </c>
      <c r="CK394">
        <v>134</v>
      </c>
      <c r="CL394">
        <v>5074</v>
      </c>
      <c r="CM394">
        <v>204</v>
      </c>
      <c r="CN394">
        <v>8428</v>
      </c>
      <c r="CO394">
        <v>18</v>
      </c>
      <c r="CP394">
        <v>1265</v>
      </c>
      <c r="CQ394">
        <v>35308</v>
      </c>
      <c r="CR394">
        <v>23228</v>
      </c>
      <c r="CS394">
        <v>19086</v>
      </c>
      <c r="CT394">
        <v>37768</v>
      </c>
      <c r="CU394">
        <v>1324</v>
      </c>
      <c r="CV394">
        <v>354</v>
      </c>
      <c r="CW394">
        <v>651</v>
      </c>
      <c r="CX394">
        <v>232</v>
      </c>
      <c r="CY394">
        <v>376</v>
      </c>
      <c r="CZ394">
        <v>61</v>
      </c>
      <c r="DA394">
        <v>201</v>
      </c>
      <c r="DB394">
        <v>46</v>
      </c>
      <c r="DC394">
        <v>96</v>
      </c>
      <c r="DD394">
        <v>15</v>
      </c>
      <c r="DE394">
        <v>188</v>
      </c>
      <c r="DF394">
        <v>751</v>
      </c>
      <c r="DG394">
        <v>1301</v>
      </c>
      <c r="DH394">
        <v>271</v>
      </c>
      <c r="DI394">
        <v>2214</v>
      </c>
      <c r="DJ394">
        <v>958</v>
      </c>
      <c r="DK394">
        <v>147</v>
      </c>
      <c r="DL394">
        <v>700</v>
      </c>
      <c r="DM394">
        <v>1239</v>
      </c>
      <c r="DN394">
        <v>4031</v>
      </c>
      <c r="DO394">
        <v>1487</v>
      </c>
      <c r="DP394">
        <v>1039</v>
      </c>
      <c r="DQ394">
        <v>1314</v>
      </c>
      <c r="DR394">
        <v>1292</v>
      </c>
      <c r="DS394">
        <v>507</v>
      </c>
      <c r="DT394">
        <v>3485</v>
      </c>
      <c r="DU394">
        <v>16268</v>
      </c>
      <c r="DV394">
        <v>6665</v>
      </c>
      <c r="DW394">
        <v>2116</v>
      </c>
      <c r="DX394">
        <v>1326</v>
      </c>
      <c r="DY394">
        <v>518</v>
      </c>
      <c r="DZ394">
        <v>3373</v>
      </c>
      <c r="EA394">
        <v>237</v>
      </c>
      <c r="EB394">
        <v>2787</v>
      </c>
      <c r="EC394">
        <v>4904</v>
      </c>
      <c r="ED394">
        <v>721</v>
      </c>
      <c r="EE394">
        <v>3143</v>
      </c>
      <c r="EF394">
        <v>4099</v>
      </c>
      <c r="EI394">
        <v>26971</v>
      </c>
      <c r="EJ394">
        <v>8996</v>
      </c>
      <c r="EK394">
        <v>783</v>
      </c>
      <c r="EL394">
        <v>480</v>
      </c>
      <c r="EM394">
        <v>472</v>
      </c>
      <c r="EN394">
        <v>304</v>
      </c>
      <c r="EO394">
        <v>437</v>
      </c>
      <c r="EP394">
        <v>1387</v>
      </c>
      <c r="EQ394">
        <v>13987</v>
      </c>
      <c r="ER394">
        <v>16268</v>
      </c>
      <c r="ES394">
        <v>1744</v>
      </c>
      <c r="ET394">
        <v>5587</v>
      </c>
      <c r="EU394">
        <v>5955</v>
      </c>
      <c r="EV394">
        <v>1965</v>
      </c>
      <c r="EW394">
        <v>8937</v>
      </c>
      <c r="EX394">
        <v>16268</v>
      </c>
    </row>
    <row r="395" spans="1:154" x14ac:dyDescent="0.2">
      <c r="A395">
        <v>21532</v>
      </c>
      <c r="B395" t="s">
        <v>589</v>
      </c>
      <c r="C395" t="s">
        <v>681</v>
      </c>
      <c r="D395" t="s">
        <v>337</v>
      </c>
      <c r="H395">
        <v>13418</v>
      </c>
      <c r="I395">
        <v>325</v>
      </c>
      <c r="J395">
        <v>2593</v>
      </c>
      <c r="K395">
        <v>89</v>
      </c>
      <c r="L395">
        <v>2065</v>
      </c>
      <c r="M395">
        <v>23</v>
      </c>
      <c r="N395">
        <v>5590</v>
      </c>
      <c r="O395">
        <v>149</v>
      </c>
      <c r="P395">
        <v>3974</v>
      </c>
      <c r="Q395">
        <v>24</v>
      </c>
      <c r="R395">
        <v>11987</v>
      </c>
      <c r="S395">
        <v>264</v>
      </c>
      <c r="T395">
        <v>769</v>
      </c>
      <c r="U395">
        <v>11</v>
      </c>
      <c r="V395">
        <v>5</v>
      </c>
      <c r="W395">
        <v>0</v>
      </c>
      <c r="X395">
        <v>244</v>
      </c>
      <c r="Y395">
        <v>34</v>
      </c>
      <c r="Z395">
        <v>31</v>
      </c>
      <c r="AA395">
        <v>8</v>
      </c>
      <c r="AB395">
        <v>380</v>
      </c>
      <c r="AC395">
        <v>8</v>
      </c>
      <c r="AD395">
        <v>187</v>
      </c>
      <c r="AE395">
        <v>22</v>
      </c>
      <c r="AF395">
        <v>11936</v>
      </c>
      <c r="AG395">
        <v>258</v>
      </c>
      <c r="AH395">
        <v>13047</v>
      </c>
      <c r="AI395">
        <v>291</v>
      </c>
      <c r="AJ395">
        <v>371</v>
      </c>
      <c r="AK395">
        <v>34</v>
      </c>
      <c r="AL395">
        <v>182</v>
      </c>
      <c r="AM395">
        <v>28</v>
      </c>
      <c r="AN395">
        <v>189</v>
      </c>
      <c r="AO395">
        <v>6</v>
      </c>
      <c r="AP395">
        <v>6289</v>
      </c>
      <c r="AQ395">
        <v>199</v>
      </c>
      <c r="AR395">
        <v>7129</v>
      </c>
      <c r="AS395">
        <v>126</v>
      </c>
      <c r="AT395">
        <v>2265</v>
      </c>
      <c r="AU395">
        <v>24</v>
      </c>
      <c r="AV395">
        <v>11153</v>
      </c>
      <c r="AW395">
        <v>301</v>
      </c>
      <c r="AX395">
        <v>596</v>
      </c>
      <c r="AY395">
        <v>12</v>
      </c>
      <c r="AZ395">
        <v>2779</v>
      </c>
      <c r="BA395">
        <v>11</v>
      </c>
      <c r="BB395">
        <v>2103</v>
      </c>
      <c r="BC395">
        <v>37</v>
      </c>
      <c r="BD395">
        <v>2535</v>
      </c>
      <c r="BE395">
        <v>112</v>
      </c>
      <c r="BF395">
        <v>2769</v>
      </c>
      <c r="BG395">
        <v>13</v>
      </c>
      <c r="BH395">
        <v>5921</v>
      </c>
      <c r="BI395">
        <v>270</v>
      </c>
      <c r="BJ395">
        <v>5589</v>
      </c>
      <c r="BK395">
        <v>212</v>
      </c>
      <c r="BL395">
        <v>332</v>
      </c>
      <c r="BM395">
        <v>58</v>
      </c>
      <c r="BN395">
        <v>3859</v>
      </c>
      <c r="BO395">
        <v>83</v>
      </c>
      <c r="BP395">
        <v>2743</v>
      </c>
      <c r="BQ395">
        <v>180</v>
      </c>
      <c r="BR395">
        <v>2088</v>
      </c>
      <c r="BS395">
        <v>20</v>
      </c>
      <c r="BT395">
        <v>2580</v>
      </c>
      <c r="BU395">
        <v>42</v>
      </c>
      <c r="BV395">
        <v>8690</v>
      </c>
      <c r="BW395">
        <v>283</v>
      </c>
      <c r="BX395">
        <v>2148</v>
      </c>
      <c r="BY395">
        <v>0</v>
      </c>
      <c r="BZ395">
        <v>723</v>
      </c>
      <c r="CA395">
        <v>3</v>
      </c>
      <c r="CB395">
        <v>1857</v>
      </c>
      <c r="CC395">
        <v>39</v>
      </c>
      <c r="CD395">
        <v>2825</v>
      </c>
      <c r="CE395">
        <v>111</v>
      </c>
      <c r="CF395">
        <v>1412</v>
      </c>
      <c r="CG395">
        <v>111</v>
      </c>
      <c r="CH395">
        <v>1608</v>
      </c>
      <c r="CI395">
        <v>19</v>
      </c>
      <c r="CJ395">
        <v>1153</v>
      </c>
      <c r="CK395">
        <v>22</v>
      </c>
      <c r="CL395">
        <v>1692</v>
      </c>
      <c r="CM395">
        <v>20</v>
      </c>
      <c r="CN395">
        <v>2148</v>
      </c>
      <c r="CO395">
        <v>0</v>
      </c>
      <c r="CP395">
        <v>325</v>
      </c>
      <c r="CQ395">
        <v>13093</v>
      </c>
      <c r="CR395">
        <v>9866</v>
      </c>
      <c r="CS395">
        <v>5271</v>
      </c>
      <c r="CT395">
        <v>12564</v>
      </c>
      <c r="CU395">
        <v>502</v>
      </c>
      <c r="CV395">
        <v>198</v>
      </c>
      <c r="CW395">
        <v>151</v>
      </c>
      <c r="CX395">
        <v>28</v>
      </c>
      <c r="CY395">
        <v>100</v>
      </c>
      <c r="CZ395">
        <v>0</v>
      </c>
      <c r="DA395">
        <v>236</v>
      </c>
      <c r="DB395">
        <v>170</v>
      </c>
      <c r="DC395">
        <v>15</v>
      </c>
      <c r="DD395">
        <v>0</v>
      </c>
      <c r="DE395">
        <v>43</v>
      </c>
      <c r="DF395">
        <v>344</v>
      </c>
      <c r="DG395">
        <v>396</v>
      </c>
      <c r="DH395">
        <v>82</v>
      </c>
      <c r="DI395">
        <v>663</v>
      </c>
      <c r="DJ395">
        <v>343</v>
      </c>
      <c r="DK395">
        <v>33</v>
      </c>
      <c r="DL395">
        <v>227</v>
      </c>
      <c r="DM395">
        <v>528</v>
      </c>
      <c r="DN395">
        <v>1805</v>
      </c>
      <c r="DO395">
        <v>613</v>
      </c>
      <c r="DP395">
        <v>267</v>
      </c>
      <c r="DQ395">
        <v>654</v>
      </c>
      <c r="DR395">
        <v>258</v>
      </c>
      <c r="DS395">
        <v>201</v>
      </c>
      <c r="DT395">
        <v>914</v>
      </c>
      <c r="DU395">
        <v>5511</v>
      </c>
      <c r="DV395">
        <v>2308</v>
      </c>
      <c r="DW395">
        <v>686</v>
      </c>
      <c r="DX395">
        <v>369</v>
      </c>
      <c r="DY395">
        <v>105</v>
      </c>
      <c r="DZ395">
        <v>1072</v>
      </c>
      <c r="EA395">
        <v>134</v>
      </c>
      <c r="EB395">
        <v>772</v>
      </c>
      <c r="EC395">
        <v>1762</v>
      </c>
      <c r="ED395">
        <v>292</v>
      </c>
      <c r="EE395">
        <v>1169</v>
      </c>
      <c r="EF395">
        <v>1317</v>
      </c>
      <c r="EI395">
        <v>8254</v>
      </c>
      <c r="EJ395">
        <v>4019</v>
      </c>
      <c r="EK395">
        <v>395</v>
      </c>
      <c r="EL395">
        <v>108</v>
      </c>
      <c r="EM395">
        <v>248</v>
      </c>
      <c r="EN395">
        <v>331</v>
      </c>
      <c r="EO395">
        <v>68</v>
      </c>
      <c r="EP395">
        <v>564</v>
      </c>
      <c r="EQ395">
        <v>4780</v>
      </c>
      <c r="ER395">
        <v>5511</v>
      </c>
      <c r="ES395">
        <v>447</v>
      </c>
      <c r="ET395">
        <v>2172</v>
      </c>
      <c r="EU395">
        <v>1618</v>
      </c>
      <c r="EV395">
        <v>694</v>
      </c>
      <c r="EW395">
        <v>2892</v>
      </c>
      <c r="EX395">
        <v>5511</v>
      </c>
    </row>
    <row r="396" spans="1:154" x14ac:dyDescent="0.2">
      <c r="A396">
        <v>21550</v>
      </c>
      <c r="B396" t="s">
        <v>589</v>
      </c>
      <c r="C396" t="s">
        <v>682</v>
      </c>
      <c r="D396" t="s">
        <v>348</v>
      </c>
      <c r="H396">
        <v>13504</v>
      </c>
      <c r="I396">
        <v>918</v>
      </c>
      <c r="J396">
        <v>2476</v>
      </c>
      <c r="K396">
        <v>316</v>
      </c>
      <c r="L396">
        <v>1517</v>
      </c>
      <c r="M396">
        <v>292</v>
      </c>
      <c r="N396">
        <v>6293</v>
      </c>
      <c r="O396">
        <v>442</v>
      </c>
      <c r="P396">
        <v>4709</v>
      </c>
      <c r="Q396">
        <v>160</v>
      </c>
      <c r="R396">
        <v>12920</v>
      </c>
      <c r="S396">
        <v>860</v>
      </c>
      <c r="T396">
        <v>18</v>
      </c>
      <c r="U396">
        <v>0</v>
      </c>
      <c r="V396">
        <v>31</v>
      </c>
      <c r="W396">
        <v>10</v>
      </c>
      <c r="X396">
        <v>72</v>
      </c>
      <c r="Y396">
        <v>39</v>
      </c>
      <c r="Z396">
        <v>116</v>
      </c>
      <c r="AA396">
        <v>0</v>
      </c>
      <c r="AB396">
        <v>347</v>
      </c>
      <c r="AC396">
        <v>9</v>
      </c>
      <c r="AD396">
        <v>185</v>
      </c>
      <c r="AE396">
        <v>10</v>
      </c>
      <c r="AF396">
        <v>12844</v>
      </c>
      <c r="AG396">
        <v>860</v>
      </c>
      <c r="AH396">
        <v>13320</v>
      </c>
      <c r="AI396">
        <v>895</v>
      </c>
      <c r="AJ396">
        <v>184</v>
      </c>
      <c r="AK396">
        <v>23</v>
      </c>
      <c r="AL396">
        <v>147</v>
      </c>
      <c r="AM396">
        <v>21</v>
      </c>
      <c r="AN396">
        <v>37</v>
      </c>
      <c r="AO396">
        <v>2</v>
      </c>
      <c r="AP396">
        <v>6681</v>
      </c>
      <c r="AQ396">
        <v>414</v>
      </c>
      <c r="AR396">
        <v>6823</v>
      </c>
      <c r="AS396">
        <v>504</v>
      </c>
      <c r="AT396">
        <v>2962</v>
      </c>
      <c r="AU396">
        <v>163</v>
      </c>
      <c r="AV396">
        <v>10542</v>
      </c>
      <c r="AW396">
        <v>755</v>
      </c>
      <c r="AX396">
        <v>865</v>
      </c>
      <c r="AY396">
        <v>200</v>
      </c>
      <c r="AZ396">
        <v>3965</v>
      </c>
      <c r="BA396">
        <v>308</v>
      </c>
      <c r="BB396">
        <v>2469</v>
      </c>
      <c r="BC396">
        <v>174</v>
      </c>
      <c r="BD396">
        <v>2865</v>
      </c>
      <c r="BE396">
        <v>70</v>
      </c>
      <c r="BF396">
        <v>1716</v>
      </c>
      <c r="BG396">
        <v>212</v>
      </c>
      <c r="BH396">
        <v>5931</v>
      </c>
      <c r="BI396">
        <v>567</v>
      </c>
      <c r="BJ396">
        <v>5652</v>
      </c>
      <c r="BK396">
        <v>506</v>
      </c>
      <c r="BL396">
        <v>279</v>
      </c>
      <c r="BM396">
        <v>61</v>
      </c>
      <c r="BN396">
        <v>4436</v>
      </c>
      <c r="BO396">
        <v>364</v>
      </c>
      <c r="BP396">
        <v>1685</v>
      </c>
      <c r="BQ396">
        <v>171</v>
      </c>
      <c r="BR396">
        <v>1526</v>
      </c>
      <c r="BS396">
        <v>244</v>
      </c>
      <c r="BT396">
        <v>2539</v>
      </c>
      <c r="BU396">
        <v>72</v>
      </c>
      <c r="BV396">
        <v>7647</v>
      </c>
      <c r="BW396">
        <v>779</v>
      </c>
      <c r="BX396">
        <v>3318</v>
      </c>
      <c r="BY396">
        <v>67</v>
      </c>
      <c r="BZ396">
        <v>891</v>
      </c>
      <c r="CA396">
        <v>38</v>
      </c>
      <c r="CB396">
        <v>1648</v>
      </c>
      <c r="CC396">
        <v>34</v>
      </c>
      <c r="CD396">
        <v>801</v>
      </c>
      <c r="CE396">
        <v>94</v>
      </c>
      <c r="CF396">
        <v>1613</v>
      </c>
      <c r="CG396">
        <v>172</v>
      </c>
      <c r="CH396">
        <v>1415</v>
      </c>
      <c r="CI396">
        <v>110</v>
      </c>
      <c r="CJ396">
        <v>1605</v>
      </c>
      <c r="CK396">
        <v>136</v>
      </c>
      <c r="CL396">
        <v>2213</v>
      </c>
      <c r="CM396">
        <v>267</v>
      </c>
      <c r="CN396">
        <v>3318</v>
      </c>
      <c r="CO396">
        <v>67</v>
      </c>
      <c r="CP396">
        <v>918</v>
      </c>
      <c r="CQ396">
        <v>12586</v>
      </c>
      <c r="CR396">
        <v>7787</v>
      </c>
      <c r="CS396">
        <v>6946</v>
      </c>
      <c r="CT396">
        <v>12568</v>
      </c>
      <c r="CU396">
        <v>406</v>
      </c>
      <c r="CV396">
        <v>44</v>
      </c>
      <c r="CW396">
        <v>85</v>
      </c>
      <c r="CX396">
        <v>30</v>
      </c>
      <c r="CY396">
        <v>317</v>
      </c>
      <c r="CZ396">
        <v>13</v>
      </c>
      <c r="DA396">
        <v>4</v>
      </c>
      <c r="DB396">
        <v>1</v>
      </c>
      <c r="DC396">
        <v>0</v>
      </c>
      <c r="DD396">
        <v>0</v>
      </c>
      <c r="DE396">
        <v>188</v>
      </c>
      <c r="DF396">
        <v>636</v>
      </c>
      <c r="DG396">
        <v>506</v>
      </c>
      <c r="DH396">
        <v>175</v>
      </c>
      <c r="DI396">
        <v>695</v>
      </c>
      <c r="DJ396">
        <v>148</v>
      </c>
      <c r="DK396">
        <v>83</v>
      </c>
      <c r="DL396">
        <v>335</v>
      </c>
      <c r="DM396">
        <v>643</v>
      </c>
      <c r="DN396">
        <v>1261</v>
      </c>
      <c r="DO396">
        <v>756</v>
      </c>
      <c r="DP396">
        <v>429</v>
      </c>
      <c r="DQ396">
        <v>587</v>
      </c>
      <c r="DR396">
        <v>222</v>
      </c>
      <c r="DS396">
        <v>102</v>
      </c>
      <c r="DT396">
        <v>1034</v>
      </c>
      <c r="DU396">
        <v>6100</v>
      </c>
      <c r="DV396">
        <v>3153</v>
      </c>
      <c r="DW396">
        <v>974</v>
      </c>
      <c r="DX396">
        <v>308</v>
      </c>
      <c r="DY396">
        <v>162</v>
      </c>
      <c r="DZ396">
        <v>1148</v>
      </c>
      <c r="EA396">
        <v>88</v>
      </c>
      <c r="EB396">
        <v>967</v>
      </c>
      <c r="EC396">
        <v>1491</v>
      </c>
      <c r="ED396">
        <v>252</v>
      </c>
      <c r="EE396">
        <v>951</v>
      </c>
      <c r="EF396">
        <v>1586</v>
      </c>
      <c r="EI396">
        <v>10800</v>
      </c>
      <c r="EJ396">
        <v>2624</v>
      </c>
      <c r="EK396">
        <v>234</v>
      </c>
      <c r="EL396">
        <v>179</v>
      </c>
      <c r="EM396">
        <v>201</v>
      </c>
      <c r="EN396">
        <v>123</v>
      </c>
      <c r="EO396">
        <v>60</v>
      </c>
      <c r="EP396">
        <v>346</v>
      </c>
      <c r="EQ396">
        <v>5125</v>
      </c>
      <c r="ER396">
        <v>6100</v>
      </c>
      <c r="ES396">
        <v>588</v>
      </c>
      <c r="ET396">
        <v>2127</v>
      </c>
      <c r="EU396">
        <v>2073</v>
      </c>
      <c r="EV396">
        <v>910</v>
      </c>
      <c r="EW396">
        <v>3385</v>
      </c>
      <c r="EX396">
        <v>6100</v>
      </c>
    </row>
    <row r="397" spans="1:154" x14ac:dyDescent="0.2">
      <c r="A397">
        <v>21601</v>
      </c>
      <c r="B397" t="s">
        <v>589</v>
      </c>
      <c r="C397" t="s">
        <v>683</v>
      </c>
      <c r="D397" t="s">
        <v>357</v>
      </c>
      <c r="H397">
        <v>24337</v>
      </c>
      <c r="I397">
        <v>973</v>
      </c>
      <c r="J397">
        <v>3456</v>
      </c>
      <c r="K397">
        <v>290</v>
      </c>
      <c r="L397">
        <v>2266</v>
      </c>
      <c r="M397">
        <v>127</v>
      </c>
      <c r="N397">
        <v>8651</v>
      </c>
      <c r="O397">
        <v>557</v>
      </c>
      <c r="P397">
        <v>12166</v>
      </c>
      <c r="Q397">
        <v>126</v>
      </c>
      <c r="R397">
        <v>17517</v>
      </c>
      <c r="S397">
        <v>342</v>
      </c>
      <c r="T397">
        <v>3546</v>
      </c>
      <c r="U397">
        <v>19</v>
      </c>
      <c r="V397">
        <v>140</v>
      </c>
      <c r="W397">
        <v>26</v>
      </c>
      <c r="X397">
        <v>411</v>
      </c>
      <c r="Y397">
        <v>0</v>
      </c>
      <c r="Z397">
        <v>967</v>
      </c>
      <c r="AA397">
        <v>180</v>
      </c>
      <c r="AB397">
        <v>1737</v>
      </c>
      <c r="AC397">
        <v>387</v>
      </c>
      <c r="AD397">
        <v>2728</v>
      </c>
      <c r="AE397">
        <v>607</v>
      </c>
      <c r="AF397">
        <v>16978</v>
      </c>
      <c r="AG397">
        <v>328</v>
      </c>
      <c r="AH397">
        <v>22374</v>
      </c>
      <c r="AI397">
        <v>474</v>
      </c>
      <c r="AJ397">
        <v>1963</v>
      </c>
      <c r="AK397">
        <v>499</v>
      </c>
      <c r="AL397">
        <v>740</v>
      </c>
      <c r="AM397">
        <v>58</v>
      </c>
      <c r="AN397">
        <v>1223</v>
      </c>
      <c r="AO397">
        <v>441</v>
      </c>
      <c r="AP397">
        <v>11300</v>
      </c>
      <c r="AQ397">
        <v>527</v>
      </c>
      <c r="AR397">
        <v>13037</v>
      </c>
      <c r="AS397">
        <v>446</v>
      </c>
      <c r="AT397">
        <v>3657</v>
      </c>
      <c r="AU397">
        <v>34</v>
      </c>
      <c r="AV397">
        <v>20680</v>
      </c>
      <c r="AW397">
        <v>939</v>
      </c>
      <c r="AX397">
        <v>1568</v>
      </c>
      <c r="AY397">
        <v>273</v>
      </c>
      <c r="AZ397">
        <v>3928</v>
      </c>
      <c r="BA397">
        <v>231</v>
      </c>
      <c r="BB397">
        <v>5016</v>
      </c>
      <c r="BC397">
        <v>144</v>
      </c>
      <c r="BD397">
        <v>7287</v>
      </c>
      <c r="BE397">
        <v>83</v>
      </c>
      <c r="BF397">
        <v>2414</v>
      </c>
      <c r="BG397">
        <v>190</v>
      </c>
      <c r="BH397">
        <v>9912</v>
      </c>
      <c r="BI397">
        <v>656</v>
      </c>
      <c r="BJ397">
        <v>9627</v>
      </c>
      <c r="BK397">
        <v>656</v>
      </c>
      <c r="BL397">
        <v>285</v>
      </c>
      <c r="BM397">
        <v>0</v>
      </c>
      <c r="BN397">
        <v>7635</v>
      </c>
      <c r="BO397">
        <v>427</v>
      </c>
      <c r="BP397">
        <v>2404</v>
      </c>
      <c r="BQ397">
        <v>229</v>
      </c>
      <c r="BR397">
        <v>2287</v>
      </c>
      <c r="BS397">
        <v>190</v>
      </c>
      <c r="BT397">
        <v>5280</v>
      </c>
      <c r="BU397">
        <v>111</v>
      </c>
      <c r="BV397">
        <v>12326</v>
      </c>
      <c r="BW397">
        <v>846</v>
      </c>
      <c r="BX397">
        <v>6731</v>
      </c>
      <c r="BY397">
        <v>16</v>
      </c>
      <c r="BZ397">
        <v>1569</v>
      </c>
      <c r="CA397">
        <v>16</v>
      </c>
      <c r="CB397">
        <v>3711</v>
      </c>
      <c r="CC397">
        <v>95</v>
      </c>
      <c r="CD397">
        <v>1258</v>
      </c>
      <c r="CE397">
        <v>131</v>
      </c>
      <c r="CF397">
        <v>2549</v>
      </c>
      <c r="CG397">
        <v>236</v>
      </c>
      <c r="CH397">
        <v>2523</v>
      </c>
      <c r="CI397">
        <v>194</v>
      </c>
      <c r="CJ397">
        <v>2715</v>
      </c>
      <c r="CK397">
        <v>145</v>
      </c>
      <c r="CL397">
        <v>3281</v>
      </c>
      <c r="CM397">
        <v>140</v>
      </c>
      <c r="CN397">
        <v>6731</v>
      </c>
      <c r="CO397">
        <v>16</v>
      </c>
      <c r="CP397">
        <v>973</v>
      </c>
      <c r="CQ397">
        <v>23364</v>
      </c>
      <c r="CR397">
        <v>17160</v>
      </c>
      <c r="CS397">
        <v>11449</v>
      </c>
      <c r="CT397">
        <v>20967</v>
      </c>
      <c r="CU397">
        <v>2577</v>
      </c>
      <c r="CV397">
        <v>1265</v>
      </c>
      <c r="CW397">
        <v>1867</v>
      </c>
      <c r="CX397">
        <v>959</v>
      </c>
      <c r="CY397">
        <v>447</v>
      </c>
      <c r="CZ397">
        <v>232</v>
      </c>
      <c r="DA397">
        <v>251</v>
      </c>
      <c r="DB397">
        <v>74</v>
      </c>
      <c r="DC397">
        <v>12</v>
      </c>
      <c r="DD397">
        <v>0</v>
      </c>
      <c r="DE397">
        <v>81</v>
      </c>
      <c r="DF397">
        <v>825</v>
      </c>
      <c r="DG397">
        <v>836</v>
      </c>
      <c r="DH397">
        <v>138</v>
      </c>
      <c r="DI397">
        <v>1144</v>
      </c>
      <c r="DJ397">
        <v>346</v>
      </c>
      <c r="DK397">
        <v>110</v>
      </c>
      <c r="DL397">
        <v>589</v>
      </c>
      <c r="DM397">
        <v>1609</v>
      </c>
      <c r="DN397">
        <v>3043</v>
      </c>
      <c r="DO397">
        <v>1400</v>
      </c>
      <c r="DP397">
        <v>550</v>
      </c>
      <c r="DQ397">
        <v>754</v>
      </c>
      <c r="DR397">
        <v>545</v>
      </c>
      <c r="DS397">
        <v>261</v>
      </c>
      <c r="DT397">
        <v>1137</v>
      </c>
      <c r="DU397">
        <v>10525</v>
      </c>
      <c r="DV397">
        <v>4636</v>
      </c>
      <c r="DW397">
        <v>1432</v>
      </c>
      <c r="DX397">
        <v>722</v>
      </c>
      <c r="DY397">
        <v>144</v>
      </c>
      <c r="DZ397">
        <v>1360</v>
      </c>
      <c r="EA397">
        <v>142</v>
      </c>
      <c r="EB397">
        <v>971</v>
      </c>
      <c r="EC397">
        <v>3807</v>
      </c>
      <c r="ED397">
        <v>578</v>
      </c>
      <c r="EE397">
        <v>2669</v>
      </c>
      <c r="EF397">
        <v>2564</v>
      </c>
      <c r="EI397">
        <v>17006</v>
      </c>
      <c r="EJ397">
        <v>7236</v>
      </c>
      <c r="EK397">
        <v>369</v>
      </c>
      <c r="EL397">
        <v>234</v>
      </c>
      <c r="EM397">
        <v>587</v>
      </c>
      <c r="EN397">
        <v>275</v>
      </c>
      <c r="EO397">
        <v>259</v>
      </c>
      <c r="EP397">
        <v>1139</v>
      </c>
      <c r="EQ397">
        <v>9497</v>
      </c>
      <c r="ER397">
        <v>10525</v>
      </c>
      <c r="ES397">
        <v>1003</v>
      </c>
      <c r="ET397">
        <v>3520</v>
      </c>
      <c r="EU397">
        <v>3647</v>
      </c>
      <c r="EV397">
        <v>1698</v>
      </c>
      <c r="EW397">
        <v>6002</v>
      </c>
      <c r="EX397">
        <v>10525</v>
      </c>
    </row>
    <row r="398" spans="1:154" x14ac:dyDescent="0.2">
      <c r="A398">
        <v>21613</v>
      </c>
      <c r="B398" t="s">
        <v>589</v>
      </c>
      <c r="C398" t="s">
        <v>684</v>
      </c>
      <c r="D398" t="s">
        <v>346</v>
      </c>
      <c r="H398">
        <v>17635</v>
      </c>
      <c r="I398">
        <v>802</v>
      </c>
      <c r="J398">
        <v>5434</v>
      </c>
      <c r="K398">
        <v>183</v>
      </c>
      <c r="L398">
        <v>3859</v>
      </c>
      <c r="M398">
        <v>107</v>
      </c>
      <c r="N398">
        <v>6825</v>
      </c>
      <c r="O398">
        <v>481</v>
      </c>
      <c r="P398">
        <v>5318</v>
      </c>
      <c r="Q398">
        <v>138</v>
      </c>
      <c r="R398">
        <v>9445</v>
      </c>
      <c r="S398">
        <v>291</v>
      </c>
      <c r="T398">
        <v>5769</v>
      </c>
      <c r="U398">
        <v>300</v>
      </c>
      <c r="V398">
        <v>0</v>
      </c>
      <c r="W398">
        <v>0</v>
      </c>
      <c r="X398">
        <v>309</v>
      </c>
      <c r="Y398">
        <v>0</v>
      </c>
      <c r="Z398">
        <v>394</v>
      </c>
      <c r="AA398">
        <v>40</v>
      </c>
      <c r="AB398">
        <v>1718</v>
      </c>
      <c r="AC398">
        <v>171</v>
      </c>
      <c r="AD398">
        <v>1089</v>
      </c>
      <c r="AE398">
        <v>206</v>
      </c>
      <c r="AF398">
        <v>9226</v>
      </c>
      <c r="AG398">
        <v>291</v>
      </c>
      <c r="AH398">
        <v>16784</v>
      </c>
      <c r="AI398">
        <v>582</v>
      </c>
      <c r="AJ398">
        <v>851</v>
      </c>
      <c r="AK398">
        <v>220</v>
      </c>
      <c r="AL398">
        <v>380</v>
      </c>
      <c r="AM398">
        <v>0</v>
      </c>
      <c r="AN398">
        <v>471</v>
      </c>
      <c r="AO398">
        <v>220</v>
      </c>
      <c r="AP398">
        <v>8405</v>
      </c>
      <c r="AQ398">
        <v>534</v>
      </c>
      <c r="AR398">
        <v>9230</v>
      </c>
      <c r="AS398">
        <v>268</v>
      </c>
      <c r="AT398">
        <v>3303</v>
      </c>
      <c r="AU398">
        <v>0</v>
      </c>
      <c r="AV398">
        <v>14332</v>
      </c>
      <c r="AW398">
        <v>802</v>
      </c>
      <c r="AX398">
        <v>1535</v>
      </c>
      <c r="AY398">
        <v>94</v>
      </c>
      <c r="AZ398">
        <v>4862</v>
      </c>
      <c r="BA398">
        <v>347</v>
      </c>
      <c r="BB398">
        <v>3309</v>
      </c>
      <c r="BC398">
        <v>105</v>
      </c>
      <c r="BD398">
        <v>2678</v>
      </c>
      <c r="BE398">
        <v>43</v>
      </c>
      <c r="BF398">
        <v>2252</v>
      </c>
      <c r="BG398">
        <v>94</v>
      </c>
      <c r="BH398">
        <v>7449</v>
      </c>
      <c r="BI398">
        <v>563</v>
      </c>
      <c r="BJ398">
        <v>6917</v>
      </c>
      <c r="BK398">
        <v>507</v>
      </c>
      <c r="BL398">
        <v>532</v>
      </c>
      <c r="BM398">
        <v>56</v>
      </c>
      <c r="BN398">
        <v>5037</v>
      </c>
      <c r="BO398">
        <v>430</v>
      </c>
      <c r="BP398">
        <v>2456</v>
      </c>
      <c r="BQ398">
        <v>132</v>
      </c>
      <c r="BR398">
        <v>2208</v>
      </c>
      <c r="BS398">
        <v>95</v>
      </c>
      <c r="BT398">
        <v>3812</v>
      </c>
      <c r="BU398">
        <v>116</v>
      </c>
      <c r="BV398">
        <v>9701</v>
      </c>
      <c r="BW398">
        <v>657</v>
      </c>
      <c r="BX398">
        <v>4122</v>
      </c>
      <c r="BY398">
        <v>29</v>
      </c>
      <c r="BZ398">
        <v>1338</v>
      </c>
      <c r="CA398">
        <v>116</v>
      </c>
      <c r="CB398">
        <v>2474</v>
      </c>
      <c r="CC398">
        <v>0</v>
      </c>
      <c r="CD398">
        <v>1439</v>
      </c>
      <c r="CE398">
        <v>97</v>
      </c>
      <c r="CF398">
        <v>1769</v>
      </c>
      <c r="CG398">
        <v>174</v>
      </c>
      <c r="CH398">
        <v>2151</v>
      </c>
      <c r="CI398">
        <v>122</v>
      </c>
      <c r="CJ398">
        <v>1731</v>
      </c>
      <c r="CK398">
        <v>153</v>
      </c>
      <c r="CL398">
        <v>2611</v>
      </c>
      <c r="CM398">
        <v>111</v>
      </c>
      <c r="CN398">
        <v>4122</v>
      </c>
      <c r="CO398">
        <v>29</v>
      </c>
      <c r="CP398">
        <v>802</v>
      </c>
      <c r="CQ398">
        <v>16833</v>
      </c>
      <c r="CR398">
        <v>8913</v>
      </c>
      <c r="CS398">
        <v>11067</v>
      </c>
      <c r="CT398">
        <v>15852</v>
      </c>
      <c r="CU398">
        <v>992</v>
      </c>
      <c r="CV398">
        <v>421</v>
      </c>
      <c r="CW398">
        <v>597</v>
      </c>
      <c r="CX398">
        <v>340</v>
      </c>
      <c r="CY398">
        <v>218</v>
      </c>
      <c r="CZ398">
        <v>21</v>
      </c>
      <c r="DA398">
        <v>120</v>
      </c>
      <c r="DB398">
        <v>60</v>
      </c>
      <c r="DC398">
        <v>57</v>
      </c>
      <c r="DD398">
        <v>0</v>
      </c>
      <c r="DE398">
        <v>159</v>
      </c>
      <c r="DF398">
        <v>660</v>
      </c>
      <c r="DG398">
        <v>685</v>
      </c>
      <c r="DH398">
        <v>59</v>
      </c>
      <c r="DI398">
        <v>1026</v>
      </c>
      <c r="DJ398">
        <v>529</v>
      </c>
      <c r="DK398">
        <v>92</v>
      </c>
      <c r="DL398">
        <v>266</v>
      </c>
      <c r="DM398">
        <v>864</v>
      </c>
      <c r="DN398">
        <v>1889</v>
      </c>
      <c r="DO398">
        <v>1034</v>
      </c>
      <c r="DP398">
        <v>374</v>
      </c>
      <c r="DQ398">
        <v>453</v>
      </c>
      <c r="DR398">
        <v>420</v>
      </c>
      <c r="DS398">
        <v>429</v>
      </c>
      <c r="DT398">
        <v>2032</v>
      </c>
      <c r="DU398">
        <v>7790</v>
      </c>
      <c r="DV398">
        <v>2687</v>
      </c>
      <c r="DW398">
        <v>554</v>
      </c>
      <c r="DX398">
        <v>625</v>
      </c>
      <c r="DY398">
        <v>280</v>
      </c>
      <c r="DZ398">
        <v>1535</v>
      </c>
      <c r="EA398">
        <v>37</v>
      </c>
      <c r="EB398">
        <v>1340</v>
      </c>
      <c r="EC398">
        <v>2943</v>
      </c>
      <c r="ED398">
        <v>662</v>
      </c>
      <c r="EE398">
        <v>1601</v>
      </c>
      <c r="EF398">
        <v>1606</v>
      </c>
      <c r="EI398">
        <v>8981</v>
      </c>
      <c r="EJ398">
        <v>8519</v>
      </c>
      <c r="EK398">
        <v>464</v>
      </c>
      <c r="EL398">
        <v>303</v>
      </c>
      <c r="EM398">
        <v>338</v>
      </c>
      <c r="EN398">
        <v>329</v>
      </c>
      <c r="EO398">
        <v>239</v>
      </c>
      <c r="EP398">
        <v>1695</v>
      </c>
      <c r="EQ398">
        <v>6714</v>
      </c>
      <c r="ER398">
        <v>7790</v>
      </c>
      <c r="ES398">
        <v>1276</v>
      </c>
      <c r="ET398">
        <v>2743</v>
      </c>
      <c r="EU398">
        <v>2413</v>
      </c>
      <c r="EV398">
        <v>1014</v>
      </c>
      <c r="EW398">
        <v>3771</v>
      </c>
      <c r="EX398">
        <v>7790</v>
      </c>
    </row>
    <row r="399" spans="1:154" x14ac:dyDescent="0.2">
      <c r="A399">
        <v>21620</v>
      </c>
      <c r="B399" t="s">
        <v>589</v>
      </c>
      <c r="C399" t="s">
        <v>685</v>
      </c>
      <c r="D399" t="s">
        <v>351</v>
      </c>
      <c r="H399">
        <v>13558</v>
      </c>
      <c r="I399">
        <v>853</v>
      </c>
      <c r="J399">
        <v>2063</v>
      </c>
      <c r="K399">
        <v>210</v>
      </c>
      <c r="L399">
        <v>1232</v>
      </c>
      <c r="M399">
        <v>97</v>
      </c>
      <c r="N399">
        <v>4317</v>
      </c>
      <c r="O399">
        <v>546</v>
      </c>
      <c r="P399">
        <v>6046</v>
      </c>
      <c r="Q399">
        <v>47</v>
      </c>
      <c r="R399">
        <v>10696</v>
      </c>
      <c r="S399">
        <v>386</v>
      </c>
      <c r="T399">
        <v>1876</v>
      </c>
      <c r="U399">
        <v>261</v>
      </c>
      <c r="V399">
        <v>4</v>
      </c>
      <c r="W399">
        <v>0</v>
      </c>
      <c r="X399">
        <v>179</v>
      </c>
      <c r="Y399">
        <v>0</v>
      </c>
      <c r="Z399">
        <v>350</v>
      </c>
      <c r="AA399">
        <v>192</v>
      </c>
      <c r="AB399">
        <v>453</v>
      </c>
      <c r="AC399">
        <v>14</v>
      </c>
      <c r="AD399">
        <v>680</v>
      </c>
      <c r="AE399">
        <v>192</v>
      </c>
      <c r="AF399">
        <v>10415</v>
      </c>
      <c r="AG399">
        <v>386</v>
      </c>
      <c r="AH399">
        <v>12947</v>
      </c>
      <c r="AI399">
        <v>680</v>
      </c>
      <c r="AJ399">
        <v>611</v>
      </c>
      <c r="AK399">
        <v>173</v>
      </c>
      <c r="AL399">
        <v>350</v>
      </c>
      <c r="AM399">
        <v>0</v>
      </c>
      <c r="AN399">
        <v>261</v>
      </c>
      <c r="AO399">
        <v>173</v>
      </c>
      <c r="AP399">
        <v>6579</v>
      </c>
      <c r="AQ399">
        <v>354</v>
      </c>
      <c r="AR399">
        <v>6979</v>
      </c>
      <c r="AS399">
        <v>499</v>
      </c>
      <c r="AT399">
        <v>1843</v>
      </c>
      <c r="AU399">
        <v>87</v>
      </c>
      <c r="AV399">
        <v>11715</v>
      </c>
      <c r="AW399">
        <v>766</v>
      </c>
      <c r="AX399">
        <v>575</v>
      </c>
      <c r="AY399">
        <v>81</v>
      </c>
      <c r="AZ399">
        <v>2269</v>
      </c>
      <c r="BA399">
        <v>262</v>
      </c>
      <c r="BB399">
        <v>1991</v>
      </c>
      <c r="BC399">
        <v>93</v>
      </c>
      <c r="BD399">
        <v>4231</v>
      </c>
      <c r="BE399">
        <v>12</v>
      </c>
      <c r="BF399">
        <v>1514</v>
      </c>
      <c r="BG399">
        <v>113</v>
      </c>
      <c r="BH399">
        <v>6035</v>
      </c>
      <c r="BI399">
        <v>393</v>
      </c>
      <c r="BJ399">
        <v>5822</v>
      </c>
      <c r="BK399">
        <v>369</v>
      </c>
      <c r="BL399">
        <v>213</v>
      </c>
      <c r="BM399">
        <v>24</v>
      </c>
      <c r="BN399">
        <v>4123</v>
      </c>
      <c r="BO399">
        <v>198</v>
      </c>
      <c r="BP399">
        <v>2263</v>
      </c>
      <c r="BQ399">
        <v>203</v>
      </c>
      <c r="BR399">
        <v>1163</v>
      </c>
      <c r="BS399">
        <v>105</v>
      </c>
      <c r="BT399">
        <v>2672</v>
      </c>
      <c r="BU399">
        <v>341</v>
      </c>
      <c r="BV399">
        <v>7549</v>
      </c>
      <c r="BW399">
        <v>506</v>
      </c>
      <c r="BX399">
        <v>3337</v>
      </c>
      <c r="BY399">
        <v>6</v>
      </c>
      <c r="BZ399">
        <v>880</v>
      </c>
      <c r="CA399">
        <v>213</v>
      </c>
      <c r="CB399">
        <v>1792</v>
      </c>
      <c r="CC399">
        <v>128</v>
      </c>
      <c r="CD399">
        <v>1820</v>
      </c>
      <c r="CE399">
        <v>64</v>
      </c>
      <c r="CF399">
        <v>1236</v>
      </c>
      <c r="CG399">
        <v>101</v>
      </c>
      <c r="CH399">
        <v>1510</v>
      </c>
      <c r="CI399">
        <v>205</v>
      </c>
      <c r="CJ399">
        <v>1375</v>
      </c>
      <c r="CK399">
        <v>65</v>
      </c>
      <c r="CL399">
        <v>1608</v>
      </c>
      <c r="CM399">
        <v>71</v>
      </c>
      <c r="CN399">
        <v>3337</v>
      </c>
      <c r="CO399">
        <v>6</v>
      </c>
      <c r="CP399">
        <v>853</v>
      </c>
      <c r="CQ399">
        <v>12705</v>
      </c>
      <c r="CR399">
        <v>9923</v>
      </c>
      <c r="CS399">
        <v>5651</v>
      </c>
      <c r="CT399">
        <v>12487</v>
      </c>
      <c r="CU399">
        <v>566</v>
      </c>
      <c r="CV399">
        <v>213</v>
      </c>
      <c r="CW399">
        <v>327</v>
      </c>
      <c r="CX399">
        <v>136</v>
      </c>
      <c r="CY399">
        <v>175</v>
      </c>
      <c r="CZ399">
        <v>77</v>
      </c>
      <c r="DA399">
        <v>31</v>
      </c>
      <c r="DB399">
        <v>0</v>
      </c>
      <c r="DC399">
        <v>33</v>
      </c>
      <c r="DD399">
        <v>0</v>
      </c>
      <c r="DE399">
        <v>231</v>
      </c>
      <c r="DF399">
        <v>470</v>
      </c>
      <c r="DG399">
        <v>711</v>
      </c>
      <c r="DH399">
        <v>144</v>
      </c>
      <c r="DI399">
        <v>732</v>
      </c>
      <c r="DJ399">
        <v>227</v>
      </c>
      <c r="DK399">
        <v>68</v>
      </c>
      <c r="DL399">
        <v>336</v>
      </c>
      <c r="DM399">
        <v>734</v>
      </c>
      <c r="DN399">
        <v>1950</v>
      </c>
      <c r="DO399">
        <v>534</v>
      </c>
      <c r="DP399">
        <v>317</v>
      </c>
      <c r="DQ399">
        <v>324</v>
      </c>
      <c r="DR399">
        <v>280</v>
      </c>
      <c r="DS399">
        <v>131</v>
      </c>
      <c r="DT399">
        <v>676</v>
      </c>
      <c r="DU399">
        <v>5700</v>
      </c>
      <c r="DV399">
        <v>2514</v>
      </c>
      <c r="DW399">
        <v>748</v>
      </c>
      <c r="DX399">
        <v>438</v>
      </c>
      <c r="DY399">
        <v>100</v>
      </c>
      <c r="DZ399">
        <v>801</v>
      </c>
      <c r="EA399">
        <v>0</v>
      </c>
      <c r="EB399">
        <v>741</v>
      </c>
      <c r="EC399">
        <v>1947</v>
      </c>
      <c r="ED399">
        <v>371</v>
      </c>
      <c r="EE399">
        <v>1109</v>
      </c>
      <c r="EF399">
        <v>1385</v>
      </c>
      <c r="EI399">
        <v>8673</v>
      </c>
      <c r="EJ399">
        <v>3654</v>
      </c>
      <c r="EK399">
        <v>194</v>
      </c>
      <c r="EL399">
        <v>50</v>
      </c>
      <c r="EM399">
        <v>155</v>
      </c>
      <c r="EN399">
        <v>124</v>
      </c>
      <c r="EO399">
        <v>205</v>
      </c>
      <c r="EP399">
        <v>705</v>
      </c>
      <c r="EQ399">
        <v>4997</v>
      </c>
      <c r="ER399">
        <v>5700</v>
      </c>
      <c r="ES399">
        <v>322</v>
      </c>
      <c r="ET399">
        <v>2071</v>
      </c>
      <c r="EU399">
        <v>2226</v>
      </c>
      <c r="EV399">
        <v>675</v>
      </c>
      <c r="EW399">
        <v>3307</v>
      </c>
      <c r="EX399">
        <v>5700</v>
      </c>
    </row>
    <row r="400" spans="1:154" x14ac:dyDescent="0.2">
      <c r="A400">
        <v>21632</v>
      </c>
      <c r="B400" t="s">
        <v>589</v>
      </c>
      <c r="C400" t="s">
        <v>686</v>
      </c>
      <c r="D400" t="s">
        <v>342</v>
      </c>
      <c r="H400">
        <v>6436</v>
      </c>
      <c r="I400">
        <v>561</v>
      </c>
      <c r="J400">
        <v>1941</v>
      </c>
      <c r="K400">
        <v>157</v>
      </c>
      <c r="L400">
        <v>1419</v>
      </c>
      <c r="M400">
        <v>136</v>
      </c>
      <c r="N400">
        <v>2711</v>
      </c>
      <c r="O400">
        <v>348</v>
      </c>
      <c r="P400">
        <v>1772</v>
      </c>
      <c r="Q400">
        <v>50</v>
      </c>
      <c r="R400">
        <v>3938</v>
      </c>
      <c r="S400">
        <v>344</v>
      </c>
      <c r="T400">
        <v>1769</v>
      </c>
      <c r="U400">
        <v>138</v>
      </c>
      <c r="V400">
        <v>50</v>
      </c>
      <c r="W400">
        <v>0</v>
      </c>
      <c r="X400">
        <v>124</v>
      </c>
      <c r="Y400">
        <v>20</v>
      </c>
      <c r="Z400">
        <v>92</v>
      </c>
      <c r="AA400">
        <v>12</v>
      </c>
      <c r="AB400">
        <v>463</v>
      </c>
      <c r="AC400">
        <v>47</v>
      </c>
      <c r="AD400">
        <v>380</v>
      </c>
      <c r="AE400">
        <v>64</v>
      </c>
      <c r="AF400">
        <v>3926</v>
      </c>
      <c r="AG400">
        <v>344</v>
      </c>
      <c r="AH400">
        <v>6165</v>
      </c>
      <c r="AI400">
        <v>505</v>
      </c>
      <c r="AJ400">
        <v>271</v>
      </c>
      <c r="AK400">
        <v>56</v>
      </c>
      <c r="AL400">
        <v>163</v>
      </c>
      <c r="AM400">
        <v>20</v>
      </c>
      <c r="AN400">
        <v>108</v>
      </c>
      <c r="AO400">
        <v>36</v>
      </c>
      <c r="AP400">
        <v>2927</v>
      </c>
      <c r="AQ400">
        <v>289</v>
      </c>
      <c r="AR400">
        <v>3509</v>
      </c>
      <c r="AS400">
        <v>272</v>
      </c>
      <c r="AT400">
        <v>1266</v>
      </c>
      <c r="AU400">
        <v>106</v>
      </c>
      <c r="AV400">
        <v>5170</v>
      </c>
      <c r="AW400">
        <v>455</v>
      </c>
      <c r="AX400">
        <v>663</v>
      </c>
      <c r="AY400">
        <v>8</v>
      </c>
      <c r="AZ400">
        <v>1973</v>
      </c>
      <c r="BA400">
        <v>222</v>
      </c>
      <c r="BB400">
        <v>1298</v>
      </c>
      <c r="BC400">
        <v>207</v>
      </c>
      <c r="BD400">
        <v>539</v>
      </c>
      <c r="BE400">
        <v>7</v>
      </c>
      <c r="BF400">
        <v>1036</v>
      </c>
      <c r="BG400">
        <v>85</v>
      </c>
      <c r="BH400">
        <v>2809</v>
      </c>
      <c r="BI400">
        <v>419</v>
      </c>
      <c r="BJ400">
        <v>2685</v>
      </c>
      <c r="BK400">
        <v>395</v>
      </c>
      <c r="BL400">
        <v>124</v>
      </c>
      <c r="BM400">
        <v>24</v>
      </c>
      <c r="BN400">
        <v>1954</v>
      </c>
      <c r="BO400">
        <v>216</v>
      </c>
      <c r="BP400">
        <v>993</v>
      </c>
      <c r="BQ400">
        <v>208</v>
      </c>
      <c r="BR400">
        <v>898</v>
      </c>
      <c r="BS400">
        <v>80</v>
      </c>
      <c r="BT400">
        <v>1549</v>
      </c>
      <c r="BU400">
        <v>43</v>
      </c>
      <c r="BV400">
        <v>3845</v>
      </c>
      <c r="BW400">
        <v>504</v>
      </c>
      <c r="BX400">
        <v>1042</v>
      </c>
      <c r="BY400">
        <v>14</v>
      </c>
      <c r="BZ400">
        <v>516</v>
      </c>
      <c r="CA400">
        <v>0</v>
      </c>
      <c r="CB400">
        <v>1033</v>
      </c>
      <c r="CC400">
        <v>43</v>
      </c>
      <c r="CD400">
        <v>414</v>
      </c>
      <c r="CE400">
        <v>74</v>
      </c>
      <c r="CF400">
        <v>762</v>
      </c>
      <c r="CG400">
        <v>153</v>
      </c>
      <c r="CH400">
        <v>699</v>
      </c>
      <c r="CI400">
        <v>174</v>
      </c>
      <c r="CJ400">
        <v>840</v>
      </c>
      <c r="CK400">
        <v>34</v>
      </c>
      <c r="CL400">
        <v>1130</v>
      </c>
      <c r="CM400">
        <v>69</v>
      </c>
      <c r="CN400">
        <v>1042</v>
      </c>
      <c r="CO400">
        <v>14</v>
      </c>
      <c r="CP400">
        <v>561</v>
      </c>
      <c r="CQ400">
        <v>5875</v>
      </c>
      <c r="CR400">
        <v>3049</v>
      </c>
      <c r="CS400">
        <v>3788</v>
      </c>
      <c r="CT400">
        <v>5692</v>
      </c>
      <c r="CU400">
        <v>335</v>
      </c>
      <c r="CV400">
        <v>122</v>
      </c>
      <c r="CW400">
        <v>141</v>
      </c>
      <c r="CX400">
        <v>100</v>
      </c>
      <c r="CY400">
        <v>119</v>
      </c>
      <c r="CZ400">
        <v>0</v>
      </c>
      <c r="DA400">
        <v>22</v>
      </c>
      <c r="DB400">
        <v>22</v>
      </c>
      <c r="DC400">
        <v>53</v>
      </c>
      <c r="DD400">
        <v>0</v>
      </c>
      <c r="DE400">
        <v>243</v>
      </c>
      <c r="DF400">
        <v>235</v>
      </c>
      <c r="DG400">
        <v>341</v>
      </c>
      <c r="DH400">
        <v>71</v>
      </c>
      <c r="DI400">
        <v>488</v>
      </c>
      <c r="DJ400">
        <v>157</v>
      </c>
      <c r="DK400">
        <v>5</v>
      </c>
      <c r="DL400">
        <v>45</v>
      </c>
      <c r="DM400">
        <v>188</v>
      </c>
      <c r="DN400">
        <v>639</v>
      </c>
      <c r="DO400">
        <v>203</v>
      </c>
      <c r="DP400">
        <v>260</v>
      </c>
      <c r="DQ400">
        <v>101</v>
      </c>
      <c r="DR400">
        <v>272</v>
      </c>
      <c r="DS400">
        <v>118</v>
      </c>
      <c r="DT400">
        <v>583</v>
      </c>
      <c r="DU400">
        <v>2656</v>
      </c>
      <c r="DV400">
        <v>1091</v>
      </c>
      <c r="DW400">
        <v>255</v>
      </c>
      <c r="DX400">
        <v>128</v>
      </c>
      <c r="DY400">
        <v>30</v>
      </c>
      <c r="DZ400">
        <v>354</v>
      </c>
      <c r="EA400">
        <v>11</v>
      </c>
      <c r="EB400">
        <v>272</v>
      </c>
      <c r="EC400">
        <v>1083</v>
      </c>
      <c r="ED400">
        <v>295</v>
      </c>
      <c r="EE400">
        <v>551</v>
      </c>
      <c r="EF400">
        <v>743</v>
      </c>
      <c r="EI400">
        <v>4012</v>
      </c>
      <c r="EJ400">
        <v>2418</v>
      </c>
      <c r="EK400">
        <v>147</v>
      </c>
      <c r="EL400">
        <v>92</v>
      </c>
      <c r="EM400">
        <v>132</v>
      </c>
      <c r="EN400">
        <v>31</v>
      </c>
      <c r="EO400">
        <v>99</v>
      </c>
      <c r="EP400">
        <v>403</v>
      </c>
      <c r="EQ400">
        <v>2221</v>
      </c>
      <c r="ER400">
        <v>2656</v>
      </c>
      <c r="ES400">
        <v>272</v>
      </c>
      <c r="ET400">
        <v>957</v>
      </c>
      <c r="EU400">
        <v>690</v>
      </c>
      <c r="EV400">
        <v>505</v>
      </c>
      <c r="EW400">
        <v>1427</v>
      </c>
      <c r="EX400">
        <v>2656</v>
      </c>
    </row>
    <row r="401" spans="1:154" x14ac:dyDescent="0.2">
      <c r="A401">
        <v>21634</v>
      </c>
      <c r="B401" t="s">
        <v>589</v>
      </c>
      <c r="C401" t="s">
        <v>687</v>
      </c>
      <c r="D401" t="s">
        <v>346</v>
      </c>
      <c r="H401">
        <v>465</v>
      </c>
      <c r="I401">
        <v>94</v>
      </c>
      <c r="J401">
        <v>37</v>
      </c>
      <c r="K401">
        <v>0</v>
      </c>
      <c r="L401">
        <v>37</v>
      </c>
      <c r="M401">
        <v>0</v>
      </c>
      <c r="N401">
        <v>280</v>
      </c>
      <c r="O401">
        <v>29</v>
      </c>
      <c r="P401">
        <v>148</v>
      </c>
      <c r="Q401">
        <v>65</v>
      </c>
      <c r="R401">
        <v>377</v>
      </c>
      <c r="S401">
        <v>47</v>
      </c>
      <c r="T401">
        <v>0</v>
      </c>
      <c r="U401">
        <v>0</v>
      </c>
      <c r="V401">
        <v>0</v>
      </c>
      <c r="W401">
        <v>0</v>
      </c>
      <c r="X401">
        <v>0</v>
      </c>
      <c r="Y401">
        <v>0</v>
      </c>
      <c r="Z401">
        <v>85</v>
      </c>
      <c r="AA401">
        <v>47</v>
      </c>
      <c r="AB401">
        <v>3</v>
      </c>
      <c r="AC401">
        <v>0</v>
      </c>
      <c r="AD401">
        <v>85</v>
      </c>
      <c r="AE401">
        <v>47</v>
      </c>
      <c r="AF401">
        <v>377</v>
      </c>
      <c r="AG401">
        <v>47</v>
      </c>
      <c r="AH401">
        <v>401</v>
      </c>
      <c r="AI401">
        <v>63</v>
      </c>
      <c r="AJ401">
        <v>64</v>
      </c>
      <c r="AK401">
        <v>31</v>
      </c>
      <c r="AL401">
        <v>0</v>
      </c>
      <c r="AM401">
        <v>0</v>
      </c>
      <c r="AN401">
        <v>64</v>
      </c>
      <c r="AO401">
        <v>31</v>
      </c>
      <c r="AP401">
        <v>143</v>
      </c>
      <c r="AQ401">
        <v>47</v>
      </c>
      <c r="AR401">
        <v>322</v>
      </c>
      <c r="AS401">
        <v>47</v>
      </c>
      <c r="AT401">
        <v>60</v>
      </c>
      <c r="AU401">
        <v>11</v>
      </c>
      <c r="AV401">
        <v>405</v>
      </c>
      <c r="AW401">
        <v>83</v>
      </c>
      <c r="AX401">
        <v>51</v>
      </c>
      <c r="AY401">
        <v>38</v>
      </c>
      <c r="AZ401">
        <v>92</v>
      </c>
      <c r="BA401">
        <v>21</v>
      </c>
      <c r="BB401">
        <v>98</v>
      </c>
      <c r="BC401">
        <v>17</v>
      </c>
      <c r="BD401">
        <v>75</v>
      </c>
      <c r="BE401">
        <v>0</v>
      </c>
      <c r="BF401">
        <v>49</v>
      </c>
      <c r="BG401">
        <v>22</v>
      </c>
      <c r="BH401">
        <v>175</v>
      </c>
      <c r="BI401">
        <v>72</v>
      </c>
      <c r="BJ401">
        <v>163</v>
      </c>
      <c r="BK401">
        <v>72</v>
      </c>
      <c r="BL401">
        <v>12</v>
      </c>
      <c r="BM401">
        <v>0</v>
      </c>
      <c r="BN401">
        <v>105</v>
      </c>
      <c r="BO401">
        <v>72</v>
      </c>
      <c r="BP401">
        <v>82</v>
      </c>
      <c r="BQ401">
        <v>0</v>
      </c>
      <c r="BR401">
        <v>37</v>
      </c>
      <c r="BS401">
        <v>22</v>
      </c>
      <c r="BT401">
        <v>108</v>
      </c>
      <c r="BU401">
        <v>0</v>
      </c>
      <c r="BV401">
        <v>224</v>
      </c>
      <c r="BW401">
        <v>94</v>
      </c>
      <c r="BX401">
        <v>133</v>
      </c>
      <c r="BY401">
        <v>0</v>
      </c>
      <c r="BZ401">
        <v>83</v>
      </c>
      <c r="CA401">
        <v>0</v>
      </c>
      <c r="CB401">
        <v>25</v>
      </c>
      <c r="CC401">
        <v>0</v>
      </c>
      <c r="CD401">
        <v>41</v>
      </c>
      <c r="CE401">
        <v>18</v>
      </c>
      <c r="CF401">
        <v>79</v>
      </c>
      <c r="CG401">
        <v>52</v>
      </c>
      <c r="CH401">
        <v>34</v>
      </c>
      <c r="CI401">
        <v>11</v>
      </c>
      <c r="CJ401">
        <v>19</v>
      </c>
      <c r="CK401">
        <v>0</v>
      </c>
      <c r="CL401">
        <v>51</v>
      </c>
      <c r="CM401">
        <v>13</v>
      </c>
      <c r="CN401">
        <v>133</v>
      </c>
      <c r="CO401">
        <v>0</v>
      </c>
      <c r="CP401">
        <v>94</v>
      </c>
      <c r="CQ401">
        <v>371</v>
      </c>
      <c r="CR401">
        <v>187</v>
      </c>
      <c r="CS401">
        <v>289</v>
      </c>
      <c r="CT401">
        <v>291</v>
      </c>
      <c r="CU401">
        <v>91</v>
      </c>
      <c r="CV401">
        <v>20</v>
      </c>
      <c r="CW401">
        <v>91</v>
      </c>
      <c r="CX401">
        <v>20</v>
      </c>
      <c r="CY401">
        <v>0</v>
      </c>
      <c r="CZ401">
        <v>0</v>
      </c>
      <c r="DA401">
        <v>0</v>
      </c>
      <c r="DB401">
        <v>0</v>
      </c>
      <c r="DC401">
        <v>0</v>
      </c>
      <c r="DD401">
        <v>0</v>
      </c>
      <c r="DE401">
        <v>18</v>
      </c>
      <c r="DF401">
        <v>13</v>
      </c>
      <c r="DG401">
        <v>11</v>
      </c>
      <c r="DH401">
        <v>0</v>
      </c>
      <c r="DI401">
        <v>10</v>
      </c>
      <c r="DJ401">
        <v>0</v>
      </c>
      <c r="DK401">
        <v>0</v>
      </c>
      <c r="DL401">
        <v>11</v>
      </c>
      <c r="DM401">
        <v>15</v>
      </c>
      <c r="DN401">
        <v>48</v>
      </c>
      <c r="DO401">
        <v>75</v>
      </c>
      <c r="DP401">
        <v>5</v>
      </c>
      <c r="DQ401">
        <v>5</v>
      </c>
      <c r="DR401">
        <v>12</v>
      </c>
      <c r="DS401">
        <v>0</v>
      </c>
      <c r="DT401">
        <v>12</v>
      </c>
      <c r="DU401">
        <v>161</v>
      </c>
      <c r="DV401">
        <v>94</v>
      </c>
      <c r="DW401">
        <v>23</v>
      </c>
      <c r="DX401">
        <v>6</v>
      </c>
      <c r="DY401">
        <v>0</v>
      </c>
      <c r="DZ401">
        <v>23</v>
      </c>
      <c r="EA401">
        <v>0</v>
      </c>
      <c r="EB401">
        <v>17</v>
      </c>
      <c r="EC401">
        <v>38</v>
      </c>
      <c r="ED401">
        <v>9</v>
      </c>
      <c r="EE401">
        <v>13</v>
      </c>
      <c r="EF401">
        <v>36</v>
      </c>
      <c r="EI401">
        <v>465</v>
      </c>
      <c r="EJ401">
        <v>0</v>
      </c>
      <c r="EK401">
        <v>0</v>
      </c>
      <c r="EL401">
        <v>0</v>
      </c>
      <c r="EM401">
        <v>0</v>
      </c>
      <c r="EN401">
        <v>0</v>
      </c>
      <c r="EO401">
        <v>0</v>
      </c>
      <c r="EP401">
        <v>0</v>
      </c>
      <c r="EQ401">
        <v>138</v>
      </c>
      <c r="ER401">
        <v>161</v>
      </c>
      <c r="ES401">
        <v>17</v>
      </c>
      <c r="ET401">
        <v>58</v>
      </c>
      <c r="EU401">
        <v>68</v>
      </c>
      <c r="EV401">
        <v>18</v>
      </c>
      <c r="EW401">
        <v>86</v>
      </c>
      <c r="EX401">
        <v>161</v>
      </c>
    </row>
    <row r="402" spans="1:154" x14ac:dyDescent="0.2">
      <c r="A402">
        <v>21636</v>
      </c>
      <c r="B402" t="s">
        <v>589</v>
      </c>
      <c r="C402" t="s">
        <v>688</v>
      </c>
      <c r="D402" t="s">
        <v>342</v>
      </c>
      <c r="H402">
        <v>1097</v>
      </c>
      <c r="I402">
        <v>167</v>
      </c>
      <c r="J402">
        <v>320</v>
      </c>
      <c r="K402">
        <v>99</v>
      </c>
      <c r="L402">
        <v>208</v>
      </c>
      <c r="M402">
        <v>54</v>
      </c>
      <c r="N402">
        <v>179</v>
      </c>
      <c r="O402">
        <v>26</v>
      </c>
      <c r="P402">
        <v>598</v>
      </c>
      <c r="Q402">
        <v>42</v>
      </c>
      <c r="R402">
        <v>879</v>
      </c>
      <c r="S402">
        <v>85</v>
      </c>
      <c r="T402">
        <v>4</v>
      </c>
      <c r="U402">
        <v>0</v>
      </c>
      <c r="V402">
        <v>35</v>
      </c>
      <c r="W402">
        <v>17</v>
      </c>
      <c r="X402">
        <v>0</v>
      </c>
      <c r="Y402">
        <v>0</v>
      </c>
      <c r="Z402">
        <v>128</v>
      </c>
      <c r="AA402">
        <v>34</v>
      </c>
      <c r="AB402">
        <v>51</v>
      </c>
      <c r="AC402">
        <v>31</v>
      </c>
      <c r="AD402">
        <v>194</v>
      </c>
      <c r="AE402">
        <v>82</v>
      </c>
      <c r="AF402">
        <v>879</v>
      </c>
      <c r="AG402">
        <v>85</v>
      </c>
      <c r="AH402">
        <v>985</v>
      </c>
      <c r="AI402">
        <v>100</v>
      </c>
      <c r="AJ402">
        <v>112</v>
      </c>
      <c r="AK402">
        <v>67</v>
      </c>
      <c r="AL402">
        <v>28</v>
      </c>
      <c r="AM402">
        <v>0</v>
      </c>
      <c r="AN402">
        <v>84</v>
      </c>
      <c r="AO402">
        <v>67</v>
      </c>
      <c r="AP402">
        <v>657</v>
      </c>
      <c r="AQ402">
        <v>119</v>
      </c>
      <c r="AR402">
        <v>440</v>
      </c>
      <c r="AS402">
        <v>48</v>
      </c>
      <c r="AT402">
        <v>155</v>
      </c>
      <c r="AU402">
        <v>0</v>
      </c>
      <c r="AV402">
        <v>942</v>
      </c>
      <c r="AW402">
        <v>167</v>
      </c>
      <c r="AX402">
        <v>177</v>
      </c>
      <c r="AY402">
        <v>58</v>
      </c>
      <c r="AZ402">
        <v>490</v>
      </c>
      <c r="BA402">
        <v>73</v>
      </c>
      <c r="BB402">
        <v>77</v>
      </c>
      <c r="BC402">
        <v>0</v>
      </c>
      <c r="BD402">
        <v>65</v>
      </c>
      <c r="BE402">
        <v>11</v>
      </c>
      <c r="BF402">
        <v>253</v>
      </c>
      <c r="BG402">
        <v>31</v>
      </c>
      <c r="BH402">
        <v>412</v>
      </c>
      <c r="BI402">
        <v>112</v>
      </c>
      <c r="BJ402">
        <v>400</v>
      </c>
      <c r="BK402">
        <v>100</v>
      </c>
      <c r="BL402">
        <v>12</v>
      </c>
      <c r="BM402">
        <v>12</v>
      </c>
      <c r="BN402">
        <v>323</v>
      </c>
      <c r="BO402">
        <v>92</v>
      </c>
      <c r="BP402">
        <v>123</v>
      </c>
      <c r="BQ402">
        <v>20</v>
      </c>
      <c r="BR402">
        <v>219</v>
      </c>
      <c r="BS402">
        <v>31</v>
      </c>
      <c r="BT402">
        <v>234</v>
      </c>
      <c r="BU402">
        <v>24</v>
      </c>
      <c r="BV402">
        <v>665</v>
      </c>
      <c r="BW402">
        <v>143</v>
      </c>
      <c r="BX402">
        <v>198</v>
      </c>
      <c r="BY402">
        <v>0</v>
      </c>
      <c r="BZ402">
        <v>60</v>
      </c>
      <c r="CA402">
        <v>14</v>
      </c>
      <c r="CB402">
        <v>174</v>
      </c>
      <c r="CC402">
        <v>10</v>
      </c>
      <c r="CD402">
        <v>54</v>
      </c>
      <c r="CE402">
        <v>1</v>
      </c>
      <c r="CF402">
        <v>137</v>
      </c>
      <c r="CG402">
        <v>36</v>
      </c>
      <c r="CH402">
        <v>173</v>
      </c>
      <c r="CI402">
        <v>52</v>
      </c>
      <c r="CJ402">
        <v>155</v>
      </c>
      <c r="CK402">
        <v>1</v>
      </c>
      <c r="CL402">
        <v>146</v>
      </c>
      <c r="CM402">
        <v>53</v>
      </c>
      <c r="CN402">
        <v>198</v>
      </c>
      <c r="CO402">
        <v>0</v>
      </c>
      <c r="CP402">
        <v>167</v>
      </c>
      <c r="CQ402">
        <v>930</v>
      </c>
      <c r="CR402">
        <v>455</v>
      </c>
      <c r="CS402">
        <v>658</v>
      </c>
      <c r="CT402">
        <v>872</v>
      </c>
      <c r="CU402">
        <v>183</v>
      </c>
      <c r="CV402">
        <v>112</v>
      </c>
      <c r="CW402">
        <v>164</v>
      </c>
      <c r="CX402">
        <v>112</v>
      </c>
      <c r="CY402">
        <v>19</v>
      </c>
      <c r="CZ402">
        <v>0</v>
      </c>
      <c r="DA402">
        <v>0</v>
      </c>
      <c r="DB402">
        <v>0</v>
      </c>
      <c r="DC402">
        <v>0</v>
      </c>
      <c r="DD402">
        <v>0</v>
      </c>
      <c r="DE402">
        <v>58</v>
      </c>
      <c r="DF402">
        <v>156</v>
      </c>
      <c r="DG402">
        <v>49</v>
      </c>
      <c r="DH402">
        <v>30</v>
      </c>
      <c r="DI402">
        <v>51</v>
      </c>
      <c r="DJ402">
        <v>0</v>
      </c>
      <c r="DK402">
        <v>1</v>
      </c>
      <c r="DL402">
        <v>29</v>
      </c>
      <c r="DM402">
        <v>27</v>
      </c>
      <c r="DN402">
        <v>46</v>
      </c>
      <c r="DO402">
        <v>19</v>
      </c>
      <c r="DP402">
        <v>7</v>
      </c>
      <c r="DQ402">
        <v>0</v>
      </c>
      <c r="DR402">
        <v>8</v>
      </c>
      <c r="DS402">
        <v>1</v>
      </c>
      <c r="DT402">
        <v>22</v>
      </c>
      <c r="DU402">
        <v>422</v>
      </c>
      <c r="DV402">
        <v>187</v>
      </c>
      <c r="DW402">
        <v>63</v>
      </c>
      <c r="DX402">
        <v>78</v>
      </c>
      <c r="DY402">
        <v>78</v>
      </c>
      <c r="DZ402">
        <v>96</v>
      </c>
      <c r="EA402">
        <v>0</v>
      </c>
      <c r="EB402">
        <v>85</v>
      </c>
      <c r="EC402">
        <v>61</v>
      </c>
      <c r="ED402">
        <v>2</v>
      </c>
      <c r="EE402">
        <v>39</v>
      </c>
      <c r="EF402">
        <v>159</v>
      </c>
      <c r="EI402">
        <v>953</v>
      </c>
      <c r="EJ402">
        <v>144</v>
      </c>
      <c r="EK402">
        <v>2</v>
      </c>
      <c r="EL402">
        <v>10</v>
      </c>
      <c r="EM402">
        <v>0</v>
      </c>
      <c r="EN402">
        <v>2</v>
      </c>
      <c r="EO402">
        <v>0</v>
      </c>
      <c r="EP402">
        <v>44</v>
      </c>
      <c r="EQ402">
        <v>402</v>
      </c>
      <c r="ER402">
        <v>422</v>
      </c>
      <c r="ES402">
        <v>0</v>
      </c>
      <c r="ET402">
        <v>76</v>
      </c>
      <c r="EU402">
        <v>89</v>
      </c>
      <c r="EV402">
        <v>151</v>
      </c>
      <c r="EW402">
        <v>346</v>
      </c>
      <c r="EX402">
        <v>422</v>
      </c>
    </row>
    <row r="403" spans="1:154" x14ac:dyDescent="0.2">
      <c r="A403">
        <v>21639</v>
      </c>
      <c r="B403" t="s">
        <v>589</v>
      </c>
      <c r="C403" t="s">
        <v>689</v>
      </c>
      <c r="D403" t="s">
        <v>342</v>
      </c>
      <c r="H403">
        <v>4679</v>
      </c>
      <c r="I403">
        <v>555</v>
      </c>
      <c r="J403">
        <v>1008</v>
      </c>
      <c r="K403">
        <v>142</v>
      </c>
      <c r="L403">
        <v>481</v>
      </c>
      <c r="M403">
        <v>101</v>
      </c>
      <c r="N403">
        <v>2022</v>
      </c>
      <c r="O403">
        <v>326</v>
      </c>
      <c r="P403">
        <v>1649</v>
      </c>
      <c r="Q403">
        <v>87</v>
      </c>
      <c r="R403">
        <v>3115</v>
      </c>
      <c r="S403">
        <v>181</v>
      </c>
      <c r="T403">
        <v>363</v>
      </c>
      <c r="U403">
        <v>43</v>
      </c>
      <c r="V403">
        <v>156</v>
      </c>
      <c r="W403">
        <v>48</v>
      </c>
      <c r="X403">
        <v>46</v>
      </c>
      <c r="Y403">
        <v>3</v>
      </c>
      <c r="Z403">
        <v>220</v>
      </c>
      <c r="AA403">
        <v>30</v>
      </c>
      <c r="AB403">
        <v>779</v>
      </c>
      <c r="AC403">
        <v>250</v>
      </c>
      <c r="AD403">
        <v>883</v>
      </c>
      <c r="AE403">
        <v>318</v>
      </c>
      <c r="AF403">
        <v>3091</v>
      </c>
      <c r="AG403">
        <v>166</v>
      </c>
      <c r="AH403">
        <v>4099</v>
      </c>
      <c r="AI403">
        <v>205</v>
      </c>
      <c r="AJ403">
        <v>580</v>
      </c>
      <c r="AK403">
        <v>350</v>
      </c>
      <c r="AL403">
        <v>47</v>
      </c>
      <c r="AM403">
        <v>0</v>
      </c>
      <c r="AN403">
        <v>533</v>
      </c>
      <c r="AO403">
        <v>350</v>
      </c>
      <c r="AP403">
        <v>2174</v>
      </c>
      <c r="AQ403">
        <v>366</v>
      </c>
      <c r="AR403">
        <v>2505</v>
      </c>
      <c r="AS403">
        <v>189</v>
      </c>
      <c r="AT403">
        <v>612</v>
      </c>
      <c r="AU403">
        <v>5</v>
      </c>
      <c r="AV403">
        <v>4067</v>
      </c>
      <c r="AW403">
        <v>550</v>
      </c>
      <c r="AX403">
        <v>508</v>
      </c>
      <c r="AY403">
        <v>62</v>
      </c>
      <c r="AZ403">
        <v>1260</v>
      </c>
      <c r="BA403">
        <v>193</v>
      </c>
      <c r="BB403">
        <v>798</v>
      </c>
      <c r="BC403">
        <v>109</v>
      </c>
      <c r="BD403">
        <v>411</v>
      </c>
      <c r="BE403">
        <v>5</v>
      </c>
      <c r="BF403">
        <v>518</v>
      </c>
      <c r="BG403">
        <v>98</v>
      </c>
      <c r="BH403">
        <v>2194</v>
      </c>
      <c r="BI403">
        <v>395</v>
      </c>
      <c r="BJ403">
        <v>2148</v>
      </c>
      <c r="BK403">
        <v>391</v>
      </c>
      <c r="BL403">
        <v>46</v>
      </c>
      <c r="BM403">
        <v>4</v>
      </c>
      <c r="BN403">
        <v>1662</v>
      </c>
      <c r="BO403">
        <v>318</v>
      </c>
      <c r="BP403">
        <v>568</v>
      </c>
      <c r="BQ403">
        <v>73</v>
      </c>
      <c r="BR403">
        <v>482</v>
      </c>
      <c r="BS403">
        <v>102</v>
      </c>
      <c r="BT403">
        <v>1224</v>
      </c>
      <c r="BU403">
        <v>62</v>
      </c>
      <c r="BV403">
        <v>2712</v>
      </c>
      <c r="BW403">
        <v>493</v>
      </c>
      <c r="BX403">
        <v>743</v>
      </c>
      <c r="BY403">
        <v>0</v>
      </c>
      <c r="BZ403">
        <v>416</v>
      </c>
      <c r="CA403">
        <v>13</v>
      </c>
      <c r="CB403">
        <v>808</v>
      </c>
      <c r="CC403">
        <v>49</v>
      </c>
      <c r="CD403">
        <v>478</v>
      </c>
      <c r="CE403">
        <v>124</v>
      </c>
      <c r="CF403">
        <v>474</v>
      </c>
      <c r="CG403">
        <v>71</v>
      </c>
      <c r="CH403">
        <v>602</v>
      </c>
      <c r="CI403">
        <v>201</v>
      </c>
      <c r="CJ403">
        <v>561</v>
      </c>
      <c r="CK403">
        <v>28</v>
      </c>
      <c r="CL403">
        <v>597</v>
      </c>
      <c r="CM403">
        <v>69</v>
      </c>
      <c r="CN403">
        <v>743</v>
      </c>
      <c r="CO403">
        <v>0</v>
      </c>
      <c r="CP403">
        <v>555</v>
      </c>
      <c r="CQ403">
        <v>4124</v>
      </c>
      <c r="CR403">
        <v>2579</v>
      </c>
      <c r="CS403">
        <v>2179</v>
      </c>
      <c r="CT403">
        <v>3564</v>
      </c>
      <c r="CU403">
        <v>773</v>
      </c>
      <c r="CV403">
        <v>484</v>
      </c>
      <c r="CW403">
        <v>686</v>
      </c>
      <c r="CX403">
        <v>444</v>
      </c>
      <c r="CY403">
        <v>84</v>
      </c>
      <c r="CZ403">
        <v>37</v>
      </c>
      <c r="DA403">
        <v>3</v>
      </c>
      <c r="DB403">
        <v>3</v>
      </c>
      <c r="DC403">
        <v>0</v>
      </c>
      <c r="DD403">
        <v>0</v>
      </c>
      <c r="DE403">
        <v>100</v>
      </c>
      <c r="DF403">
        <v>562</v>
      </c>
      <c r="DG403">
        <v>89</v>
      </c>
      <c r="DH403">
        <v>32</v>
      </c>
      <c r="DI403">
        <v>219</v>
      </c>
      <c r="DJ403">
        <v>233</v>
      </c>
      <c r="DK403">
        <v>0</v>
      </c>
      <c r="DL403">
        <v>90</v>
      </c>
      <c r="DM403">
        <v>81</v>
      </c>
      <c r="DN403">
        <v>540</v>
      </c>
      <c r="DO403">
        <v>125</v>
      </c>
      <c r="DP403">
        <v>69</v>
      </c>
      <c r="DQ403">
        <v>98</v>
      </c>
      <c r="DR403">
        <v>48</v>
      </c>
      <c r="DS403">
        <v>37</v>
      </c>
      <c r="DT403">
        <v>228</v>
      </c>
      <c r="DU403">
        <v>1743</v>
      </c>
      <c r="DV403">
        <v>834</v>
      </c>
      <c r="DW403">
        <v>380</v>
      </c>
      <c r="DX403">
        <v>81</v>
      </c>
      <c r="DY403">
        <v>27</v>
      </c>
      <c r="DZ403">
        <v>341</v>
      </c>
      <c r="EA403">
        <v>10</v>
      </c>
      <c r="EB403">
        <v>322</v>
      </c>
      <c r="EC403">
        <v>487</v>
      </c>
      <c r="ED403">
        <v>109</v>
      </c>
      <c r="EE403">
        <v>304</v>
      </c>
      <c r="EF403">
        <v>636</v>
      </c>
      <c r="EI403">
        <v>3462</v>
      </c>
      <c r="EJ403">
        <v>1200</v>
      </c>
      <c r="EK403">
        <v>32</v>
      </c>
      <c r="EL403">
        <v>101</v>
      </c>
      <c r="EM403">
        <v>37</v>
      </c>
      <c r="EN403">
        <v>46</v>
      </c>
      <c r="EO403">
        <v>151</v>
      </c>
      <c r="EP403">
        <v>104</v>
      </c>
      <c r="EQ403">
        <v>1516</v>
      </c>
      <c r="ER403">
        <v>1743</v>
      </c>
      <c r="ES403">
        <v>154</v>
      </c>
      <c r="ET403">
        <v>520</v>
      </c>
      <c r="EU403">
        <v>315</v>
      </c>
      <c r="EV403">
        <v>421</v>
      </c>
      <c r="EW403">
        <v>1069</v>
      </c>
      <c r="EX403">
        <v>1743</v>
      </c>
    </row>
    <row r="404" spans="1:154" x14ac:dyDescent="0.2">
      <c r="A404">
        <v>21640</v>
      </c>
      <c r="B404" t="s">
        <v>589</v>
      </c>
      <c r="C404" t="s">
        <v>690</v>
      </c>
      <c r="D404" t="s">
        <v>342</v>
      </c>
      <c r="H404">
        <v>1163</v>
      </c>
      <c r="I404">
        <v>216</v>
      </c>
      <c r="J404">
        <v>213</v>
      </c>
      <c r="K404">
        <v>95</v>
      </c>
      <c r="L404">
        <v>84</v>
      </c>
      <c r="M404">
        <v>48</v>
      </c>
      <c r="N404">
        <v>767</v>
      </c>
      <c r="O404">
        <v>119</v>
      </c>
      <c r="P404">
        <v>183</v>
      </c>
      <c r="Q404">
        <v>2</v>
      </c>
      <c r="R404">
        <v>927</v>
      </c>
      <c r="S404">
        <v>128</v>
      </c>
      <c r="T404">
        <v>0</v>
      </c>
      <c r="U404">
        <v>0</v>
      </c>
      <c r="V404">
        <v>86</v>
      </c>
      <c r="W404">
        <v>19</v>
      </c>
      <c r="X404">
        <v>2</v>
      </c>
      <c r="Y404">
        <v>2</v>
      </c>
      <c r="Z404">
        <v>93</v>
      </c>
      <c r="AA404">
        <v>56</v>
      </c>
      <c r="AB404">
        <v>55</v>
      </c>
      <c r="AC404">
        <v>11</v>
      </c>
      <c r="AD404">
        <v>243</v>
      </c>
      <c r="AE404">
        <v>88</v>
      </c>
      <c r="AF404">
        <v>908</v>
      </c>
      <c r="AG404">
        <v>128</v>
      </c>
      <c r="AH404">
        <v>1080</v>
      </c>
      <c r="AI404">
        <v>147</v>
      </c>
      <c r="AJ404">
        <v>83</v>
      </c>
      <c r="AK404">
        <v>69</v>
      </c>
      <c r="AL404">
        <v>19</v>
      </c>
      <c r="AM404">
        <v>17</v>
      </c>
      <c r="AN404">
        <v>64</v>
      </c>
      <c r="AO404">
        <v>52</v>
      </c>
      <c r="AP404">
        <v>559</v>
      </c>
      <c r="AQ404">
        <v>108</v>
      </c>
      <c r="AR404">
        <v>604</v>
      </c>
      <c r="AS404">
        <v>108</v>
      </c>
      <c r="AT404">
        <v>317</v>
      </c>
      <c r="AU404">
        <v>0</v>
      </c>
      <c r="AV404">
        <v>846</v>
      </c>
      <c r="AW404">
        <v>216</v>
      </c>
      <c r="AX404">
        <v>135</v>
      </c>
      <c r="AY404">
        <v>46</v>
      </c>
      <c r="AZ404">
        <v>431</v>
      </c>
      <c r="BA404">
        <v>123</v>
      </c>
      <c r="BB404">
        <v>143</v>
      </c>
      <c r="BC404">
        <v>0</v>
      </c>
      <c r="BD404">
        <v>103</v>
      </c>
      <c r="BE404">
        <v>16</v>
      </c>
      <c r="BF404">
        <v>140</v>
      </c>
      <c r="BG404">
        <v>14</v>
      </c>
      <c r="BH404">
        <v>425</v>
      </c>
      <c r="BI404">
        <v>192</v>
      </c>
      <c r="BJ404">
        <v>415</v>
      </c>
      <c r="BK404">
        <v>192</v>
      </c>
      <c r="BL404">
        <v>10</v>
      </c>
      <c r="BM404">
        <v>0</v>
      </c>
      <c r="BN404">
        <v>310</v>
      </c>
      <c r="BO404">
        <v>114</v>
      </c>
      <c r="BP404">
        <v>161</v>
      </c>
      <c r="BQ404">
        <v>78</v>
      </c>
      <c r="BR404">
        <v>94</v>
      </c>
      <c r="BS404">
        <v>14</v>
      </c>
      <c r="BT404">
        <v>309</v>
      </c>
      <c r="BU404">
        <v>10</v>
      </c>
      <c r="BV404">
        <v>565</v>
      </c>
      <c r="BW404">
        <v>206</v>
      </c>
      <c r="BX404">
        <v>289</v>
      </c>
      <c r="BY404">
        <v>0</v>
      </c>
      <c r="BZ404">
        <v>103</v>
      </c>
      <c r="CA404">
        <v>10</v>
      </c>
      <c r="CB404">
        <v>206</v>
      </c>
      <c r="CC404">
        <v>0</v>
      </c>
      <c r="CD404">
        <v>42</v>
      </c>
      <c r="CE404">
        <v>21</v>
      </c>
      <c r="CF404">
        <v>129</v>
      </c>
      <c r="CG404">
        <v>84</v>
      </c>
      <c r="CH404">
        <v>126</v>
      </c>
      <c r="CI404">
        <v>49</v>
      </c>
      <c r="CJ404">
        <v>120</v>
      </c>
      <c r="CK404">
        <v>16</v>
      </c>
      <c r="CL404">
        <v>148</v>
      </c>
      <c r="CM404">
        <v>36</v>
      </c>
      <c r="CN404">
        <v>289</v>
      </c>
      <c r="CO404">
        <v>0</v>
      </c>
      <c r="CP404">
        <v>216</v>
      </c>
      <c r="CQ404">
        <v>947</v>
      </c>
      <c r="CR404">
        <v>532</v>
      </c>
      <c r="CS404">
        <v>619</v>
      </c>
      <c r="CT404">
        <v>918</v>
      </c>
      <c r="CU404">
        <v>146</v>
      </c>
      <c r="CV404">
        <v>80</v>
      </c>
      <c r="CW404">
        <v>131</v>
      </c>
      <c r="CX404">
        <v>80</v>
      </c>
      <c r="CY404">
        <v>15</v>
      </c>
      <c r="CZ404">
        <v>0</v>
      </c>
      <c r="DA404">
        <v>0</v>
      </c>
      <c r="DB404">
        <v>0</v>
      </c>
      <c r="DC404">
        <v>0</v>
      </c>
      <c r="DD404">
        <v>0</v>
      </c>
      <c r="DE404">
        <v>31</v>
      </c>
      <c r="DF404">
        <v>80</v>
      </c>
      <c r="DG404">
        <v>27</v>
      </c>
      <c r="DH404">
        <v>10</v>
      </c>
      <c r="DI404">
        <v>65</v>
      </c>
      <c r="DJ404">
        <v>0</v>
      </c>
      <c r="DK404">
        <v>0</v>
      </c>
      <c r="DL404">
        <v>17</v>
      </c>
      <c r="DM404">
        <v>53</v>
      </c>
      <c r="DN404">
        <v>77</v>
      </c>
      <c r="DO404">
        <v>29</v>
      </c>
      <c r="DP404">
        <v>28</v>
      </c>
      <c r="DQ404">
        <v>40</v>
      </c>
      <c r="DR404">
        <v>19</v>
      </c>
      <c r="DS404">
        <v>5</v>
      </c>
      <c r="DT404">
        <v>120</v>
      </c>
      <c r="DU404">
        <v>511</v>
      </c>
      <c r="DV404">
        <v>180</v>
      </c>
      <c r="DW404">
        <v>46</v>
      </c>
      <c r="DX404">
        <v>54</v>
      </c>
      <c r="DY404">
        <v>31</v>
      </c>
      <c r="DZ404">
        <v>98</v>
      </c>
      <c r="EA404">
        <v>0</v>
      </c>
      <c r="EB404">
        <v>92</v>
      </c>
      <c r="EC404">
        <v>179</v>
      </c>
      <c r="ED404">
        <v>74</v>
      </c>
      <c r="EE404">
        <v>83</v>
      </c>
      <c r="EF404">
        <v>151</v>
      </c>
      <c r="EI404">
        <v>1104</v>
      </c>
      <c r="EJ404">
        <v>59</v>
      </c>
      <c r="EK404">
        <v>0</v>
      </c>
      <c r="EL404">
        <v>0</v>
      </c>
      <c r="EM404">
        <v>16</v>
      </c>
      <c r="EN404">
        <v>1</v>
      </c>
      <c r="EO404">
        <v>0</v>
      </c>
      <c r="EP404">
        <v>7</v>
      </c>
      <c r="EQ404">
        <v>428</v>
      </c>
      <c r="ER404">
        <v>511</v>
      </c>
      <c r="ES404">
        <v>18</v>
      </c>
      <c r="ET404">
        <v>154</v>
      </c>
      <c r="EU404">
        <v>203</v>
      </c>
      <c r="EV404">
        <v>62</v>
      </c>
      <c r="EW404">
        <v>339</v>
      </c>
      <c r="EX404">
        <v>511</v>
      </c>
    </row>
    <row r="405" spans="1:154" x14ac:dyDescent="0.2">
      <c r="A405">
        <v>21649</v>
      </c>
      <c r="B405" t="s">
        <v>589</v>
      </c>
      <c r="C405" t="s">
        <v>691</v>
      </c>
      <c r="D405" t="s">
        <v>342</v>
      </c>
      <c r="H405">
        <v>1890</v>
      </c>
      <c r="I405">
        <v>505</v>
      </c>
      <c r="J405">
        <v>674</v>
      </c>
      <c r="K405">
        <v>286</v>
      </c>
      <c r="L405">
        <v>268</v>
      </c>
      <c r="M405">
        <v>179</v>
      </c>
      <c r="N405">
        <v>683</v>
      </c>
      <c r="O405">
        <v>194</v>
      </c>
      <c r="P405">
        <v>533</v>
      </c>
      <c r="Q405">
        <v>25</v>
      </c>
      <c r="R405">
        <v>974</v>
      </c>
      <c r="S405">
        <v>124</v>
      </c>
      <c r="T405">
        <v>70</v>
      </c>
      <c r="U405">
        <v>0</v>
      </c>
      <c r="V405">
        <v>0</v>
      </c>
      <c r="W405">
        <v>0</v>
      </c>
      <c r="X405">
        <v>31</v>
      </c>
      <c r="Y405">
        <v>0</v>
      </c>
      <c r="Z405">
        <v>525</v>
      </c>
      <c r="AA405">
        <v>256</v>
      </c>
      <c r="AB405">
        <v>290</v>
      </c>
      <c r="AC405">
        <v>125</v>
      </c>
      <c r="AD405">
        <v>742</v>
      </c>
      <c r="AE405">
        <v>381</v>
      </c>
      <c r="AF405">
        <v>974</v>
      </c>
      <c r="AG405">
        <v>124</v>
      </c>
      <c r="AH405">
        <v>1341</v>
      </c>
      <c r="AI405">
        <v>157</v>
      </c>
      <c r="AJ405">
        <v>549</v>
      </c>
      <c r="AK405">
        <v>348</v>
      </c>
      <c r="AL405">
        <v>139</v>
      </c>
      <c r="AM405">
        <v>3</v>
      </c>
      <c r="AN405">
        <v>410</v>
      </c>
      <c r="AO405">
        <v>345</v>
      </c>
      <c r="AP405">
        <v>1255</v>
      </c>
      <c r="AQ405">
        <v>337</v>
      </c>
      <c r="AR405">
        <v>635</v>
      </c>
      <c r="AS405">
        <v>168</v>
      </c>
      <c r="AT405">
        <v>248</v>
      </c>
      <c r="AU405">
        <v>3</v>
      </c>
      <c r="AV405">
        <v>1642</v>
      </c>
      <c r="AW405">
        <v>502</v>
      </c>
      <c r="AX405">
        <v>346</v>
      </c>
      <c r="AY405">
        <v>164</v>
      </c>
      <c r="AZ405">
        <v>575</v>
      </c>
      <c r="BA405">
        <v>114</v>
      </c>
      <c r="BB405">
        <v>125</v>
      </c>
      <c r="BC405">
        <v>1</v>
      </c>
      <c r="BD405">
        <v>159</v>
      </c>
      <c r="BE405">
        <v>18</v>
      </c>
      <c r="BF405">
        <v>257</v>
      </c>
      <c r="BG405">
        <v>68</v>
      </c>
      <c r="BH405">
        <v>869</v>
      </c>
      <c r="BI405">
        <v>288</v>
      </c>
      <c r="BJ405">
        <v>837</v>
      </c>
      <c r="BK405">
        <v>281</v>
      </c>
      <c r="BL405">
        <v>32</v>
      </c>
      <c r="BM405">
        <v>7</v>
      </c>
      <c r="BN405">
        <v>573</v>
      </c>
      <c r="BO405">
        <v>130</v>
      </c>
      <c r="BP405">
        <v>300</v>
      </c>
      <c r="BQ405">
        <v>164</v>
      </c>
      <c r="BR405">
        <v>253</v>
      </c>
      <c r="BS405">
        <v>62</v>
      </c>
      <c r="BT405">
        <v>457</v>
      </c>
      <c r="BU405">
        <v>142</v>
      </c>
      <c r="BV405">
        <v>1126</v>
      </c>
      <c r="BW405">
        <v>356</v>
      </c>
      <c r="BX405">
        <v>307</v>
      </c>
      <c r="BY405">
        <v>7</v>
      </c>
      <c r="BZ405">
        <v>160</v>
      </c>
      <c r="CA405">
        <v>24</v>
      </c>
      <c r="CB405">
        <v>297</v>
      </c>
      <c r="CC405">
        <v>118</v>
      </c>
      <c r="CD405">
        <v>228</v>
      </c>
      <c r="CE405">
        <v>66</v>
      </c>
      <c r="CF405">
        <v>252</v>
      </c>
      <c r="CG405">
        <v>125</v>
      </c>
      <c r="CH405">
        <v>205</v>
      </c>
      <c r="CI405">
        <v>83</v>
      </c>
      <c r="CJ405">
        <v>190</v>
      </c>
      <c r="CK405">
        <v>61</v>
      </c>
      <c r="CL405">
        <v>251</v>
      </c>
      <c r="CM405">
        <v>21</v>
      </c>
      <c r="CN405">
        <v>307</v>
      </c>
      <c r="CO405">
        <v>7</v>
      </c>
      <c r="CP405">
        <v>505</v>
      </c>
      <c r="CQ405">
        <v>1385</v>
      </c>
      <c r="CR405">
        <v>623</v>
      </c>
      <c r="CS405">
        <v>940</v>
      </c>
      <c r="CT405">
        <v>1056</v>
      </c>
      <c r="CU405">
        <v>685</v>
      </c>
      <c r="CV405">
        <v>374</v>
      </c>
      <c r="CW405">
        <v>634</v>
      </c>
      <c r="CX405">
        <v>362</v>
      </c>
      <c r="CY405">
        <v>49</v>
      </c>
      <c r="CZ405">
        <v>12</v>
      </c>
      <c r="DA405">
        <v>0</v>
      </c>
      <c r="DB405">
        <v>0</v>
      </c>
      <c r="DC405">
        <v>2</v>
      </c>
      <c r="DD405">
        <v>0</v>
      </c>
      <c r="DE405">
        <v>55</v>
      </c>
      <c r="DF405">
        <v>248</v>
      </c>
      <c r="DG405">
        <v>74</v>
      </c>
      <c r="DH405">
        <v>4</v>
      </c>
      <c r="DI405">
        <v>70</v>
      </c>
      <c r="DJ405">
        <v>42</v>
      </c>
      <c r="DK405">
        <v>0</v>
      </c>
      <c r="DL405">
        <v>2</v>
      </c>
      <c r="DM405">
        <v>188</v>
      </c>
      <c r="DN405">
        <v>99</v>
      </c>
      <c r="DO405">
        <v>56</v>
      </c>
      <c r="DP405">
        <v>42</v>
      </c>
      <c r="DQ405">
        <v>15</v>
      </c>
      <c r="DR405">
        <v>36</v>
      </c>
      <c r="DS405">
        <v>3</v>
      </c>
      <c r="DT405">
        <v>59</v>
      </c>
      <c r="DU405">
        <v>546</v>
      </c>
      <c r="DV405">
        <v>213</v>
      </c>
      <c r="DW405">
        <v>46</v>
      </c>
      <c r="DX405">
        <v>94</v>
      </c>
      <c r="DY405">
        <v>47</v>
      </c>
      <c r="DZ405">
        <v>138</v>
      </c>
      <c r="EA405">
        <v>9</v>
      </c>
      <c r="EB405">
        <v>41</v>
      </c>
      <c r="EC405">
        <v>101</v>
      </c>
      <c r="ED405">
        <v>24</v>
      </c>
      <c r="EE405">
        <v>27</v>
      </c>
      <c r="EF405">
        <v>196</v>
      </c>
      <c r="EI405">
        <v>1518</v>
      </c>
      <c r="EJ405">
        <v>372</v>
      </c>
      <c r="EK405">
        <v>0</v>
      </c>
      <c r="EL405">
        <v>9</v>
      </c>
      <c r="EM405">
        <v>15</v>
      </c>
      <c r="EN405">
        <v>2</v>
      </c>
      <c r="EO405">
        <v>0</v>
      </c>
      <c r="EP405">
        <v>48</v>
      </c>
      <c r="EQ405">
        <v>485</v>
      </c>
      <c r="ER405">
        <v>546</v>
      </c>
      <c r="ES405">
        <v>28</v>
      </c>
      <c r="ET405">
        <v>106</v>
      </c>
      <c r="EU405">
        <v>103</v>
      </c>
      <c r="EV405">
        <v>177</v>
      </c>
      <c r="EW405">
        <v>412</v>
      </c>
      <c r="EX405">
        <v>546</v>
      </c>
    </row>
    <row r="406" spans="1:154" x14ac:dyDescent="0.2">
      <c r="A406">
        <v>21658</v>
      </c>
      <c r="B406" t="s">
        <v>589</v>
      </c>
      <c r="C406" t="s">
        <v>692</v>
      </c>
      <c r="D406" t="s">
        <v>693</v>
      </c>
      <c r="H406">
        <v>3607</v>
      </c>
      <c r="I406">
        <v>311</v>
      </c>
      <c r="J406">
        <v>403</v>
      </c>
      <c r="K406">
        <v>85</v>
      </c>
      <c r="L406">
        <v>341</v>
      </c>
      <c r="M406">
        <v>85</v>
      </c>
      <c r="N406">
        <v>869</v>
      </c>
      <c r="O406">
        <v>137</v>
      </c>
      <c r="P406">
        <v>2335</v>
      </c>
      <c r="Q406">
        <v>89</v>
      </c>
      <c r="R406">
        <v>2469</v>
      </c>
      <c r="S406">
        <v>114</v>
      </c>
      <c r="T406">
        <v>193</v>
      </c>
      <c r="U406">
        <v>1</v>
      </c>
      <c r="V406">
        <v>12</v>
      </c>
      <c r="W406">
        <v>5</v>
      </c>
      <c r="X406">
        <v>22</v>
      </c>
      <c r="Y406">
        <v>0</v>
      </c>
      <c r="Z406">
        <v>165</v>
      </c>
      <c r="AA406">
        <v>48</v>
      </c>
      <c r="AB406">
        <v>746</v>
      </c>
      <c r="AC406">
        <v>143</v>
      </c>
      <c r="AD406">
        <v>644</v>
      </c>
      <c r="AE406">
        <v>196</v>
      </c>
      <c r="AF406">
        <v>2444</v>
      </c>
      <c r="AG406">
        <v>114</v>
      </c>
      <c r="AH406">
        <v>3283</v>
      </c>
      <c r="AI406">
        <v>163</v>
      </c>
      <c r="AJ406">
        <v>324</v>
      </c>
      <c r="AK406">
        <v>148</v>
      </c>
      <c r="AL406">
        <v>119</v>
      </c>
      <c r="AM406">
        <v>0</v>
      </c>
      <c r="AN406">
        <v>205</v>
      </c>
      <c r="AO406">
        <v>148</v>
      </c>
      <c r="AP406">
        <v>1862</v>
      </c>
      <c r="AQ406">
        <v>131</v>
      </c>
      <c r="AR406">
        <v>1745</v>
      </c>
      <c r="AS406">
        <v>180</v>
      </c>
      <c r="AT406">
        <v>495</v>
      </c>
      <c r="AU406">
        <v>6</v>
      </c>
      <c r="AV406">
        <v>3112</v>
      </c>
      <c r="AW406">
        <v>305</v>
      </c>
      <c r="AX406">
        <v>208</v>
      </c>
      <c r="AY406">
        <v>108</v>
      </c>
      <c r="AZ406">
        <v>695</v>
      </c>
      <c r="BA406">
        <v>59</v>
      </c>
      <c r="BB406">
        <v>676</v>
      </c>
      <c r="BC406">
        <v>70</v>
      </c>
      <c r="BD406">
        <v>1209</v>
      </c>
      <c r="BE406">
        <v>40</v>
      </c>
      <c r="BF406">
        <v>299</v>
      </c>
      <c r="BG406">
        <v>47</v>
      </c>
      <c r="BH406">
        <v>1827</v>
      </c>
      <c r="BI406">
        <v>241</v>
      </c>
      <c r="BJ406">
        <v>1786</v>
      </c>
      <c r="BK406">
        <v>241</v>
      </c>
      <c r="BL406">
        <v>41</v>
      </c>
      <c r="BM406">
        <v>0</v>
      </c>
      <c r="BN406">
        <v>1224</v>
      </c>
      <c r="BO406">
        <v>130</v>
      </c>
      <c r="BP406">
        <v>671</v>
      </c>
      <c r="BQ406">
        <v>148</v>
      </c>
      <c r="BR406">
        <v>231</v>
      </c>
      <c r="BS406">
        <v>10</v>
      </c>
      <c r="BT406">
        <v>602</v>
      </c>
      <c r="BU406">
        <v>23</v>
      </c>
      <c r="BV406">
        <v>2126</v>
      </c>
      <c r="BW406">
        <v>288</v>
      </c>
      <c r="BX406">
        <v>879</v>
      </c>
      <c r="BY406">
        <v>0</v>
      </c>
      <c r="BZ406">
        <v>243</v>
      </c>
      <c r="CA406">
        <v>0</v>
      </c>
      <c r="CB406">
        <v>359</v>
      </c>
      <c r="CC406">
        <v>23</v>
      </c>
      <c r="CD406">
        <v>217</v>
      </c>
      <c r="CE406">
        <v>11</v>
      </c>
      <c r="CF406">
        <v>348</v>
      </c>
      <c r="CG406">
        <v>126</v>
      </c>
      <c r="CH406">
        <v>300</v>
      </c>
      <c r="CI406">
        <v>47</v>
      </c>
      <c r="CJ406">
        <v>391</v>
      </c>
      <c r="CK406">
        <v>66</v>
      </c>
      <c r="CL406">
        <v>870</v>
      </c>
      <c r="CM406">
        <v>38</v>
      </c>
      <c r="CN406">
        <v>879</v>
      </c>
      <c r="CO406">
        <v>0</v>
      </c>
      <c r="CP406">
        <v>311</v>
      </c>
      <c r="CQ406">
        <v>3296</v>
      </c>
      <c r="CR406">
        <v>2863</v>
      </c>
      <c r="CS406">
        <v>1105</v>
      </c>
      <c r="CT406">
        <v>3132</v>
      </c>
      <c r="CU406">
        <v>333</v>
      </c>
      <c r="CV406">
        <v>113</v>
      </c>
      <c r="CW406">
        <v>261</v>
      </c>
      <c r="CX406">
        <v>113</v>
      </c>
      <c r="CY406">
        <v>33</v>
      </c>
      <c r="CZ406">
        <v>0</v>
      </c>
      <c r="DA406">
        <v>5</v>
      </c>
      <c r="DB406">
        <v>0</v>
      </c>
      <c r="DC406">
        <v>34</v>
      </c>
      <c r="DD406">
        <v>0</v>
      </c>
      <c r="DE406">
        <v>31</v>
      </c>
      <c r="DF406">
        <v>152</v>
      </c>
      <c r="DG406">
        <v>153</v>
      </c>
      <c r="DH406">
        <v>28</v>
      </c>
      <c r="DI406">
        <v>165</v>
      </c>
      <c r="DJ406">
        <v>41</v>
      </c>
      <c r="DK406">
        <v>0</v>
      </c>
      <c r="DL406">
        <v>138</v>
      </c>
      <c r="DM406">
        <v>178</v>
      </c>
      <c r="DN406">
        <v>564</v>
      </c>
      <c r="DO406">
        <v>247</v>
      </c>
      <c r="DP406">
        <v>152</v>
      </c>
      <c r="DQ406">
        <v>219</v>
      </c>
      <c r="DR406">
        <v>44</v>
      </c>
      <c r="DS406">
        <v>29</v>
      </c>
      <c r="DT406">
        <v>56</v>
      </c>
      <c r="DU406">
        <v>1404</v>
      </c>
      <c r="DV406">
        <v>1032</v>
      </c>
      <c r="DW406">
        <v>281</v>
      </c>
      <c r="DX406">
        <v>109</v>
      </c>
      <c r="DY406">
        <v>50</v>
      </c>
      <c r="DZ406">
        <v>146</v>
      </c>
      <c r="EA406">
        <v>0</v>
      </c>
      <c r="EB406">
        <v>112</v>
      </c>
      <c r="EC406">
        <v>117</v>
      </c>
      <c r="ED406">
        <v>9</v>
      </c>
      <c r="EE406">
        <v>96</v>
      </c>
      <c r="EF406">
        <v>354</v>
      </c>
      <c r="EI406">
        <v>3215</v>
      </c>
      <c r="EJ406">
        <v>411</v>
      </c>
      <c r="EK406">
        <v>7</v>
      </c>
      <c r="EL406">
        <v>51</v>
      </c>
      <c r="EM406">
        <v>12</v>
      </c>
      <c r="EN406">
        <v>3</v>
      </c>
      <c r="EO406">
        <v>0</v>
      </c>
      <c r="EP406">
        <v>30</v>
      </c>
      <c r="EQ406">
        <v>1281</v>
      </c>
      <c r="ER406">
        <v>1404</v>
      </c>
      <c r="ES406">
        <v>15</v>
      </c>
      <c r="ET406">
        <v>234</v>
      </c>
      <c r="EU406">
        <v>633</v>
      </c>
      <c r="EV406">
        <v>332</v>
      </c>
      <c r="EW406">
        <v>1155</v>
      </c>
      <c r="EX406">
        <v>1404</v>
      </c>
    </row>
    <row r="407" spans="1:154" x14ac:dyDescent="0.2">
      <c r="A407">
        <v>21666</v>
      </c>
      <c r="B407" t="s">
        <v>589</v>
      </c>
      <c r="C407" t="s">
        <v>694</v>
      </c>
      <c r="D407" t="s">
        <v>693</v>
      </c>
      <c r="H407">
        <v>14332</v>
      </c>
      <c r="I407">
        <v>580</v>
      </c>
      <c r="J407">
        <v>984</v>
      </c>
      <c r="K407">
        <v>51</v>
      </c>
      <c r="L407">
        <v>555</v>
      </c>
      <c r="M407">
        <v>51</v>
      </c>
      <c r="N407">
        <v>3858</v>
      </c>
      <c r="O407">
        <v>311</v>
      </c>
      <c r="P407">
        <v>9490</v>
      </c>
      <c r="Q407">
        <v>218</v>
      </c>
      <c r="R407">
        <v>12531</v>
      </c>
      <c r="S407">
        <v>300</v>
      </c>
      <c r="T407">
        <v>526</v>
      </c>
      <c r="U407">
        <v>0</v>
      </c>
      <c r="V407">
        <v>0</v>
      </c>
      <c r="W407">
        <v>0</v>
      </c>
      <c r="X407">
        <v>207</v>
      </c>
      <c r="Y407">
        <v>80</v>
      </c>
      <c r="Z407">
        <v>83</v>
      </c>
      <c r="AA407">
        <v>60</v>
      </c>
      <c r="AB407">
        <v>985</v>
      </c>
      <c r="AC407">
        <v>140</v>
      </c>
      <c r="AD407">
        <v>105</v>
      </c>
      <c r="AE407">
        <v>32</v>
      </c>
      <c r="AF407">
        <v>12488</v>
      </c>
      <c r="AG407">
        <v>300</v>
      </c>
      <c r="AH407">
        <v>13890</v>
      </c>
      <c r="AI407">
        <v>440</v>
      </c>
      <c r="AJ407">
        <v>442</v>
      </c>
      <c r="AK407">
        <v>140</v>
      </c>
      <c r="AL407">
        <v>259</v>
      </c>
      <c r="AM407">
        <v>0</v>
      </c>
      <c r="AN407">
        <v>183</v>
      </c>
      <c r="AO407">
        <v>140</v>
      </c>
      <c r="AP407">
        <v>7167</v>
      </c>
      <c r="AQ407">
        <v>292</v>
      </c>
      <c r="AR407">
        <v>7165</v>
      </c>
      <c r="AS407">
        <v>288</v>
      </c>
      <c r="AT407">
        <v>1225</v>
      </c>
      <c r="AU407">
        <v>0</v>
      </c>
      <c r="AV407">
        <v>13107</v>
      </c>
      <c r="AW407">
        <v>580</v>
      </c>
      <c r="AX407">
        <v>546</v>
      </c>
      <c r="AY407">
        <v>110</v>
      </c>
      <c r="AZ407">
        <v>2493</v>
      </c>
      <c r="BA407">
        <v>91</v>
      </c>
      <c r="BB407">
        <v>2988</v>
      </c>
      <c r="BC407">
        <v>187</v>
      </c>
      <c r="BD407">
        <v>4171</v>
      </c>
      <c r="BE407">
        <v>41</v>
      </c>
      <c r="BF407">
        <v>1020</v>
      </c>
      <c r="BG407">
        <v>164</v>
      </c>
      <c r="BH407">
        <v>6917</v>
      </c>
      <c r="BI407">
        <v>333</v>
      </c>
      <c r="BJ407">
        <v>6598</v>
      </c>
      <c r="BK407">
        <v>285</v>
      </c>
      <c r="BL407">
        <v>319</v>
      </c>
      <c r="BM407">
        <v>48</v>
      </c>
      <c r="BN407">
        <v>5315</v>
      </c>
      <c r="BO407">
        <v>188</v>
      </c>
      <c r="BP407">
        <v>1717</v>
      </c>
      <c r="BQ407">
        <v>139</v>
      </c>
      <c r="BR407">
        <v>905</v>
      </c>
      <c r="BS407">
        <v>170</v>
      </c>
      <c r="BT407">
        <v>3152</v>
      </c>
      <c r="BU407">
        <v>63</v>
      </c>
      <c r="BV407">
        <v>7937</v>
      </c>
      <c r="BW407">
        <v>497</v>
      </c>
      <c r="BX407">
        <v>3243</v>
      </c>
      <c r="BY407">
        <v>20</v>
      </c>
      <c r="BZ407">
        <v>942</v>
      </c>
      <c r="CA407">
        <v>37</v>
      </c>
      <c r="CB407">
        <v>2210</v>
      </c>
      <c r="CC407">
        <v>26</v>
      </c>
      <c r="CD407">
        <v>982</v>
      </c>
      <c r="CE407">
        <v>88</v>
      </c>
      <c r="CF407">
        <v>1248</v>
      </c>
      <c r="CG407">
        <v>40</v>
      </c>
      <c r="CH407">
        <v>1573</v>
      </c>
      <c r="CI407">
        <v>187</v>
      </c>
      <c r="CJ407">
        <v>2106</v>
      </c>
      <c r="CK407">
        <v>90</v>
      </c>
      <c r="CL407">
        <v>2028</v>
      </c>
      <c r="CM407">
        <v>92</v>
      </c>
      <c r="CN407">
        <v>3243</v>
      </c>
      <c r="CO407">
        <v>20</v>
      </c>
      <c r="CP407">
        <v>580</v>
      </c>
      <c r="CQ407">
        <v>13752</v>
      </c>
      <c r="CR407">
        <v>11363</v>
      </c>
      <c r="CS407">
        <v>5256</v>
      </c>
      <c r="CT407">
        <v>13258</v>
      </c>
      <c r="CU407">
        <v>339</v>
      </c>
      <c r="CV407">
        <v>109</v>
      </c>
      <c r="CW407">
        <v>84</v>
      </c>
      <c r="CX407">
        <v>2</v>
      </c>
      <c r="CY407">
        <v>95</v>
      </c>
      <c r="CZ407">
        <v>19</v>
      </c>
      <c r="DA407">
        <v>135</v>
      </c>
      <c r="DB407">
        <v>80</v>
      </c>
      <c r="DC407">
        <v>25</v>
      </c>
      <c r="DD407">
        <v>8</v>
      </c>
      <c r="DE407">
        <v>11</v>
      </c>
      <c r="DF407">
        <v>921</v>
      </c>
      <c r="DG407">
        <v>503</v>
      </c>
      <c r="DH407">
        <v>164</v>
      </c>
      <c r="DI407">
        <v>763</v>
      </c>
      <c r="DJ407">
        <v>197</v>
      </c>
      <c r="DK407">
        <v>168</v>
      </c>
      <c r="DL407">
        <v>381</v>
      </c>
      <c r="DM407">
        <v>1227</v>
      </c>
      <c r="DN407">
        <v>1570</v>
      </c>
      <c r="DO407">
        <v>744</v>
      </c>
      <c r="DP407">
        <v>532</v>
      </c>
      <c r="DQ407">
        <v>678</v>
      </c>
      <c r="DR407">
        <v>133</v>
      </c>
      <c r="DS407">
        <v>121</v>
      </c>
      <c r="DT407">
        <v>396</v>
      </c>
      <c r="DU407">
        <v>5555</v>
      </c>
      <c r="DV407">
        <v>3279</v>
      </c>
      <c r="DW407">
        <v>1241</v>
      </c>
      <c r="DX407">
        <v>278</v>
      </c>
      <c r="DY407">
        <v>70</v>
      </c>
      <c r="DZ407">
        <v>735</v>
      </c>
      <c r="EA407">
        <v>0</v>
      </c>
      <c r="EB407">
        <v>559</v>
      </c>
      <c r="EC407">
        <v>1263</v>
      </c>
      <c r="ED407">
        <v>191</v>
      </c>
      <c r="EE407">
        <v>864</v>
      </c>
      <c r="EF407">
        <v>1613</v>
      </c>
      <c r="EI407">
        <v>12661</v>
      </c>
      <c r="EJ407">
        <v>1724</v>
      </c>
      <c r="EK407">
        <v>22</v>
      </c>
      <c r="EL407">
        <v>32</v>
      </c>
      <c r="EM407">
        <v>133</v>
      </c>
      <c r="EN407">
        <v>168</v>
      </c>
      <c r="EO407">
        <v>17</v>
      </c>
      <c r="EP407">
        <v>388</v>
      </c>
      <c r="EQ407">
        <v>5162</v>
      </c>
      <c r="ER407">
        <v>5555</v>
      </c>
      <c r="ES407">
        <v>211</v>
      </c>
      <c r="ET407">
        <v>1202</v>
      </c>
      <c r="EU407">
        <v>2046</v>
      </c>
      <c r="EV407">
        <v>1435</v>
      </c>
      <c r="EW407">
        <v>4142</v>
      </c>
      <c r="EX407">
        <v>5555</v>
      </c>
    </row>
    <row r="408" spans="1:154" x14ac:dyDescent="0.2">
      <c r="A408">
        <v>21668</v>
      </c>
      <c r="B408" t="s">
        <v>589</v>
      </c>
      <c r="C408" t="s">
        <v>695</v>
      </c>
      <c r="D408" t="s">
        <v>693</v>
      </c>
      <c r="H408">
        <v>2011</v>
      </c>
      <c r="I408">
        <v>111</v>
      </c>
      <c r="J408">
        <v>359</v>
      </c>
      <c r="K408">
        <v>62</v>
      </c>
      <c r="L408">
        <v>247</v>
      </c>
      <c r="M408">
        <v>41</v>
      </c>
      <c r="N408">
        <v>816</v>
      </c>
      <c r="O408">
        <v>41</v>
      </c>
      <c r="P408">
        <v>836</v>
      </c>
      <c r="Q408">
        <v>8</v>
      </c>
      <c r="R408">
        <v>1825</v>
      </c>
      <c r="S408">
        <v>81</v>
      </c>
      <c r="T408">
        <v>67</v>
      </c>
      <c r="U408">
        <v>9</v>
      </c>
      <c r="V408">
        <v>9</v>
      </c>
      <c r="W408">
        <v>4</v>
      </c>
      <c r="X408">
        <v>0</v>
      </c>
      <c r="Y408">
        <v>0</v>
      </c>
      <c r="Z408">
        <v>28</v>
      </c>
      <c r="AA408">
        <v>5</v>
      </c>
      <c r="AB408">
        <v>82</v>
      </c>
      <c r="AC408">
        <v>12</v>
      </c>
      <c r="AD408">
        <v>70</v>
      </c>
      <c r="AE408">
        <v>18</v>
      </c>
      <c r="AF408">
        <v>1825</v>
      </c>
      <c r="AG408">
        <v>81</v>
      </c>
      <c r="AH408">
        <v>1957</v>
      </c>
      <c r="AI408">
        <v>86</v>
      </c>
      <c r="AJ408">
        <v>54</v>
      </c>
      <c r="AK408">
        <v>25</v>
      </c>
      <c r="AL408">
        <v>0</v>
      </c>
      <c r="AM408">
        <v>0</v>
      </c>
      <c r="AN408">
        <v>54</v>
      </c>
      <c r="AO408">
        <v>25</v>
      </c>
      <c r="AP408">
        <v>947</v>
      </c>
      <c r="AQ408">
        <v>79</v>
      </c>
      <c r="AR408">
        <v>1064</v>
      </c>
      <c r="AS408">
        <v>32</v>
      </c>
      <c r="AT408">
        <v>348</v>
      </c>
      <c r="AU408">
        <v>9</v>
      </c>
      <c r="AV408">
        <v>1663</v>
      </c>
      <c r="AW408">
        <v>102</v>
      </c>
      <c r="AX408">
        <v>99</v>
      </c>
      <c r="AY408">
        <v>8</v>
      </c>
      <c r="AZ408">
        <v>666</v>
      </c>
      <c r="BA408">
        <v>86</v>
      </c>
      <c r="BB408">
        <v>429</v>
      </c>
      <c r="BC408">
        <v>11</v>
      </c>
      <c r="BD408">
        <v>267</v>
      </c>
      <c r="BE408">
        <v>0</v>
      </c>
      <c r="BF408">
        <v>308</v>
      </c>
      <c r="BG408">
        <v>34</v>
      </c>
      <c r="BH408">
        <v>1058</v>
      </c>
      <c r="BI408">
        <v>77</v>
      </c>
      <c r="BJ408">
        <v>994</v>
      </c>
      <c r="BK408">
        <v>73</v>
      </c>
      <c r="BL408">
        <v>64</v>
      </c>
      <c r="BM408">
        <v>4</v>
      </c>
      <c r="BN408">
        <v>859</v>
      </c>
      <c r="BO408">
        <v>51</v>
      </c>
      <c r="BP408">
        <v>285</v>
      </c>
      <c r="BQ408">
        <v>47</v>
      </c>
      <c r="BR408">
        <v>222</v>
      </c>
      <c r="BS408">
        <v>13</v>
      </c>
      <c r="BT408">
        <v>289</v>
      </c>
      <c r="BU408">
        <v>0</v>
      </c>
      <c r="BV408">
        <v>1366</v>
      </c>
      <c r="BW408">
        <v>111</v>
      </c>
      <c r="BX408">
        <v>356</v>
      </c>
      <c r="BY408">
        <v>0</v>
      </c>
      <c r="BZ408">
        <v>92</v>
      </c>
      <c r="CA408">
        <v>0</v>
      </c>
      <c r="CB408">
        <v>197</v>
      </c>
      <c r="CC408">
        <v>0</v>
      </c>
      <c r="CD408">
        <v>261</v>
      </c>
      <c r="CE408">
        <v>6</v>
      </c>
      <c r="CF408">
        <v>179</v>
      </c>
      <c r="CG408">
        <v>60</v>
      </c>
      <c r="CH408">
        <v>187</v>
      </c>
      <c r="CI408">
        <v>3</v>
      </c>
      <c r="CJ408">
        <v>281</v>
      </c>
      <c r="CK408">
        <v>2</v>
      </c>
      <c r="CL408">
        <v>458</v>
      </c>
      <c r="CM408">
        <v>40</v>
      </c>
      <c r="CN408">
        <v>356</v>
      </c>
      <c r="CO408">
        <v>0</v>
      </c>
      <c r="CP408">
        <v>111</v>
      </c>
      <c r="CQ408">
        <v>1900</v>
      </c>
      <c r="CR408">
        <v>1497</v>
      </c>
      <c r="CS408">
        <v>731</v>
      </c>
      <c r="CT408">
        <v>1884</v>
      </c>
      <c r="CU408">
        <v>91</v>
      </c>
      <c r="CV408">
        <v>25</v>
      </c>
      <c r="CW408">
        <v>79</v>
      </c>
      <c r="CX408">
        <v>25</v>
      </c>
      <c r="CY408">
        <v>12</v>
      </c>
      <c r="CZ408">
        <v>0</v>
      </c>
      <c r="DA408">
        <v>0</v>
      </c>
      <c r="DB408">
        <v>0</v>
      </c>
      <c r="DC408">
        <v>0</v>
      </c>
      <c r="DD408">
        <v>0</v>
      </c>
      <c r="DE408">
        <v>40</v>
      </c>
      <c r="DF408">
        <v>99</v>
      </c>
      <c r="DG408">
        <v>75</v>
      </c>
      <c r="DH408">
        <v>22</v>
      </c>
      <c r="DI408">
        <v>103</v>
      </c>
      <c r="DJ408">
        <v>85</v>
      </c>
      <c r="DK408">
        <v>7</v>
      </c>
      <c r="DL408">
        <v>50</v>
      </c>
      <c r="DM408">
        <v>66</v>
      </c>
      <c r="DN408">
        <v>204</v>
      </c>
      <c r="DO408">
        <v>129</v>
      </c>
      <c r="DP408">
        <v>41</v>
      </c>
      <c r="DQ408">
        <v>172</v>
      </c>
      <c r="DR408">
        <v>45</v>
      </c>
      <c r="DS408">
        <v>58</v>
      </c>
      <c r="DT408">
        <v>92</v>
      </c>
      <c r="DU408">
        <v>773</v>
      </c>
      <c r="DV408">
        <v>415</v>
      </c>
      <c r="DW408">
        <v>67</v>
      </c>
      <c r="DX408">
        <v>99</v>
      </c>
      <c r="DY408">
        <v>91</v>
      </c>
      <c r="DZ408">
        <v>89</v>
      </c>
      <c r="EA408">
        <v>0</v>
      </c>
      <c r="EB408">
        <v>76</v>
      </c>
      <c r="EC408">
        <v>170</v>
      </c>
      <c r="ED408">
        <v>5</v>
      </c>
      <c r="EE408">
        <v>128</v>
      </c>
      <c r="EF408">
        <v>165</v>
      </c>
      <c r="EI408">
        <v>1537</v>
      </c>
      <c r="EJ408">
        <v>463</v>
      </c>
      <c r="EK408">
        <v>8</v>
      </c>
      <c r="EL408">
        <v>31</v>
      </c>
      <c r="EM408">
        <v>22</v>
      </c>
      <c r="EN408">
        <v>8</v>
      </c>
      <c r="EO408">
        <v>7</v>
      </c>
      <c r="EP408">
        <v>90</v>
      </c>
      <c r="EQ408">
        <v>634</v>
      </c>
      <c r="ER408">
        <v>773</v>
      </c>
      <c r="ES408">
        <v>8</v>
      </c>
      <c r="ET408">
        <v>192</v>
      </c>
      <c r="EU408">
        <v>262</v>
      </c>
      <c r="EV408">
        <v>206</v>
      </c>
      <c r="EW408">
        <v>573</v>
      </c>
      <c r="EX408">
        <v>773</v>
      </c>
    </row>
    <row r="409" spans="1:154" x14ac:dyDescent="0.2">
      <c r="A409">
        <v>21701</v>
      </c>
      <c r="B409" t="s">
        <v>589</v>
      </c>
      <c r="C409" t="s">
        <v>347</v>
      </c>
      <c r="D409" t="s">
        <v>347</v>
      </c>
      <c r="H409">
        <v>42322</v>
      </c>
      <c r="I409">
        <v>1453</v>
      </c>
      <c r="J409">
        <v>3823</v>
      </c>
      <c r="K409">
        <v>251</v>
      </c>
      <c r="L409">
        <v>2980</v>
      </c>
      <c r="M409">
        <v>245</v>
      </c>
      <c r="N409">
        <v>13065</v>
      </c>
      <c r="O409">
        <v>695</v>
      </c>
      <c r="P409">
        <v>24822</v>
      </c>
      <c r="Q409">
        <v>495</v>
      </c>
      <c r="R409">
        <v>29513</v>
      </c>
      <c r="S409">
        <v>714</v>
      </c>
      <c r="T409">
        <v>4803</v>
      </c>
      <c r="U409">
        <v>376</v>
      </c>
      <c r="V409">
        <v>127</v>
      </c>
      <c r="W409">
        <v>0</v>
      </c>
      <c r="X409">
        <v>1752</v>
      </c>
      <c r="Y409">
        <v>115</v>
      </c>
      <c r="Z409">
        <v>1271</v>
      </c>
      <c r="AA409">
        <v>176</v>
      </c>
      <c r="AB409">
        <v>4836</v>
      </c>
      <c r="AC409">
        <v>64</v>
      </c>
      <c r="AD409">
        <v>4091</v>
      </c>
      <c r="AE409">
        <v>255</v>
      </c>
      <c r="AF409">
        <v>29073</v>
      </c>
      <c r="AG409">
        <v>701</v>
      </c>
      <c r="AH409">
        <v>37749</v>
      </c>
      <c r="AI409">
        <v>1087</v>
      </c>
      <c r="AJ409">
        <v>4573</v>
      </c>
      <c r="AK409">
        <v>366</v>
      </c>
      <c r="AL409">
        <v>3155</v>
      </c>
      <c r="AM409">
        <v>33</v>
      </c>
      <c r="AN409">
        <v>1418</v>
      </c>
      <c r="AO409">
        <v>333</v>
      </c>
      <c r="AP409">
        <v>20454</v>
      </c>
      <c r="AQ409">
        <v>838</v>
      </c>
      <c r="AR409">
        <v>21868</v>
      </c>
      <c r="AS409">
        <v>615</v>
      </c>
      <c r="AT409">
        <v>5467</v>
      </c>
      <c r="AU409">
        <v>177</v>
      </c>
      <c r="AV409">
        <v>36855</v>
      </c>
      <c r="AW409">
        <v>1276</v>
      </c>
      <c r="AX409">
        <v>1867</v>
      </c>
      <c r="AY409">
        <v>248</v>
      </c>
      <c r="AZ409">
        <v>5844</v>
      </c>
      <c r="BA409">
        <v>284</v>
      </c>
      <c r="BB409">
        <v>7293</v>
      </c>
      <c r="BC409">
        <v>404</v>
      </c>
      <c r="BD409">
        <v>15267</v>
      </c>
      <c r="BE409">
        <v>173</v>
      </c>
      <c r="BF409">
        <v>4087</v>
      </c>
      <c r="BG409">
        <v>291</v>
      </c>
      <c r="BH409">
        <v>22265</v>
      </c>
      <c r="BI409">
        <v>1111</v>
      </c>
      <c r="BJ409">
        <v>21424</v>
      </c>
      <c r="BK409">
        <v>988</v>
      </c>
      <c r="BL409">
        <v>841</v>
      </c>
      <c r="BM409">
        <v>123</v>
      </c>
      <c r="BN409">
        <v>16143</v>
      </c>
      <c r="BO409">
        <v>489</v>
      </c>
      <c r="BP409">
        <v>6474</v>
      </c>
      <c r="BQ409">
        <v>575</v>
      </c>
      <c r="BR409">
        <v>3735</v>
      </c>
      <c r="BS409">
        <v>338</v>
      </c>
      <c r="BT409">
        <v>8421</v>
      </c>
      <c r="BU409">
        <v>11</v>
      </c>
      <c r="BV409">
        <v>26352</v>
      </c>
      <c r="BW409">
        <v>1402</v>
      </c>
      <c r="BX409">
        <v>7549</v>
      </c>
      <c r="BY409">
        <v>40</v>
      </c>
      <c r="BZ409">
        <v>2280</v>
      </c>
      <c r="CA409">
        <v>0</v>
      </c>
      <c r="CB409">
        <v>6141</v>
      </c>
      <c r="CC409">
        <v>11</v>
      </c>
      <c r="CD409">
        <v>3630</v>
      </c>
      <c r="CE409">
        <v>333</v>
      </c>
      <c r="CF409">
        <v>6200</v>
      </c>
      <c r="CG409">
        <v>369</v>
      </c>
      <c r="CH409">
        <v>5972</v>
      </c>
      <c r="CI409">
        <v>339</v>
      </c>
      <c r="CJ409">
        <v>5201</v>
      </c>
      <c r="CK409">
        <v>187</v>
      </c>
      <c r="CL409">
        <v>5349</v>
      </c>
      <c r="CM409">
        <v>174</v>
      </c>
      <c r="CN409">
        <v>7549</v>
      </c>
      <c r="CO409">
        <v>40</v>
      </c>
      <c r="CP409">
        <v>1453</v>
      </c>
      <c r="CQ409">
        <v>40869</v>
      </c>
      <c r="CR409">
        <v>33186</v>
      </c>
      <c r="CS409">
        <v>14280</v>
      </c>
      <c r="CT409">
        <v>35651</v>
      </c>
      <c r="CU409">
        <v>5413</v>
      </c>
      <c r="CV409">
        <v>1621</v>
      </c>
      <c r="CW409">
        <v>2785</v>
      </c>
      <c r="CX409">
        <v>896</v>
      </c>
      <c r="CY409">
        <v>1081</v>
      </c>
      <c r="CZ409">
        <v>135</v>
      </c>
      <c r="DA409">
        <v>1102</v>
      </c>
      <c r="DB409">
        <v>484</v>
      </c>
      <c r="DC409">
        <v>445</v>
      </c>
      <c r="DD409">
        <v>106</v>
      </c>
      <c r="DE409">
        <v>47</v>
      </c>
      <c r="DF409">
        <v>1780</v>
      </c>
      <c r="DG409">
        <v>1216</v>
      </c>
      <c r="DH409">
        <v>314</v>
      </c>
      <c r="DI409">
        <v>1935</v>
      </c>
      <c r="DJ409">
        <v>981</v>
      </c>
      <c r="DK409">
        <v>441</v>
      </c>
      <c r="DL409">
        <v>1434</v>
      </c>
      <c r="DM409">
        <v>4408</v>
      </c>
      <c r="DN409">
        <v>6568</v>
      </c>
      <c r="DO409">
        <v>2063</v>
      </c>
      <c r="DP409">
        <v>1044</v>
      </c>
      <c r="DQ409">
        <v>1793</v>
      </c>
      <c r="DR409">
        <v>605</v>
      </c>
      <c r="DS409">
        <v>443</v>
      </c>
      <c r="DT409">
        <v>1755</v>
      </c>
      <c r="DU409">
        <v>18651</v>
      </c>
      <c r="DV409">
        <v>7698</v>
      </c>
      <c r="DW409">
        <v>2948</v>
      </c>
      <c r="DX409">
        <v>1745</v>
      </c>
      <c r="DY409">
        <v>551</v>
      </c>
      <c r="DZ409">
        <v>3613</v>
      </c>
      <c r="EA409">
        <v>230</v>
      </c>
      <c r="EB409">
        <v>2765</v>
      </c>
      <c r="EC409">
        <v>5595</v>
      </c>
      <c r="ED409">
        <v>705</v>
      </c>
      <c r="EE409">
        <v>3701</v>
      </c>
      <c r="EF409">
        <v>4924</v>
      </c>
      <c r="EI409">
        <v>30315</v>
      </c>
      <c r="EJ409">
        <v>11555</v>
      </c>
      <c r="EK409">
        <v>827</v>
      </c>
      <c r="EL409">
        <v>825</v>
      </c>
      <c r="EM409">
        <v>1008</v>
      </c>
      <c r="EN409">
        <v>775</v>
      </c>
      <c r="EO409">
        <v>488</v>
      </c>
      <c r="EP409">
        <v>2144</v>
      </c>
      <c r="EQ409">
        <v>17111</v>
      </c>
      <c r="ER409">
        <v>18651</v>
      </c>
      <c r="ES409">
        <v>1364</v>
      </c>
      <c r="ET409">
        <v>6673</v>
      </c>
      <c r="EU409">
        <v>7184</v>
      </c>
      <c r="EV409">
        <v>2205</v>
      </c>
      <c r="EW409">
        <v>10614</v>
      </c>
      <c r="EX409">
        <v>18651</v>
      </c>
    </row>
    <row r="410" spans="1:154" x14ac:dyDescent="0.2">
      <c r="A410">
        <v>21702</v>
      </c>
      <c r="B410" t="s">
        <v>589</v>
      </c>
      <c r="C410" t="s">
        <v>347</v>
      </c>
      <c r="D410" t="s">
        <v>347</v>
      </c>
      <c r="H410">
        <v>48523</v>
      </c>
      <c r="I410">
        <v>4636</v>
      </c>
      <c r="J410">
        <v>6448</v>
      </c>
      <c r="K410">
        <v>932</v>
      </c>
      <c r="L410">
        <v>4320</v>
      </c>
      <c r="M410">
        <v>607</v>
      </c>
      <c r="N410">
        <v>15843</v>
      </c>
      <c r="O410">
        <v>2198</v>
      </c>
      <c r="P410">
        <v>26176</v>
      </c>
      <c r="Q410">
        <v>1506</v>
      </c>
      <c r="R410">
        <v>25731</v>
      </c>
      <c r="S410">
        <v>1447</v>
      </c>
      <c r="T410">
        <v>7998</v>
      </c>
      <c r="U410">
        <v>767</v>
      </c>
      <c r="V410">
        <v>247</v>
      </c>
      <c r="W410">
        <v>121</v>
      </c>
      <c r="X410">
        <v>2909</v>
      </c>
      <c r="Y410">
        <v>29</v>
      </c>
      <c r="Z410">
        <v>4789</v>
      </c>
      <c r="AA410">
        <v>1187</v>
      </c>
      <c r="AB410">
        <v>6834</v>
      </c>
      <c r="AC410">
        <v>1077</v>
      </c>
      <c r="AD410">
        <v>10615</v>
      </c>
      <c r="AE410">
        <v>2141</v>
      </c>
      <c r="AF410">
        <v>24737</v>
      </c>
      <c r="AG410">
        <v>1285</v>
      </c>
      <c r="AH410">
        <v>37987</v>
      </c>
      <c r="AI410">
        <v>2580</v>
      </c>
      <c r="AJ410">
        <v>10536</v>
      </c>
      <c r="AK410">
        <v>2056</v>
      </c>
      <c r="AL410">
        <v>5341</v>
      </c>
      <c r="AM410">
        <v>219</v>
      </c>
      <c r="AN410">
        <v>5195</v>
      </c>
      <c r="AO410">
        <v>1837</v>
      </c>
      <c r="AP410">
        <v>23428</v>
      </c>
      <c r="AQ410">
        <v>2564</v>
      </c>
      <c r="AR410">
        <v>25095</v>
      </c>
      <c r="AS410">
        <v>2072</v>
      </c>
      <c r="AT410">
        <v>5346</v>
      </c>
      <c r="AU410">
        <v>207</v>
      </c>
      <c r="AV410">
        <v>43177</v>
      </c>
      <c r="AW410">
        <v>4429</v>
      </c>
      <c r="AX410">
        <v>3573</v>
      </c>
      <c r="AY410">
        <v>957</v>
      </c>
      <c r="AZ410">
        <v>6675</v>
      </c>
      <c r="BA410">
        <v>819</v>
      </c>
      <c r="BB410">
        <v>8994</v>
      </c>
      <c r="BC410">
        <v>1122</v>
      </c>
      <c r="BD410">
        <v>13753</v>
      </c>
      <c r="BE410">
        <v>352</v>
      </c>
      <c r="BF410">
        <v>5390</v>
      </c>
      <c r="BG410">
        <v>833</v>
      </c>
      <c r="BH410">
        <v>24252</v>
      </c>
      <c r="BI410">
        <v>2847</v>
      </c>
      <c r="BJ410">
        <v>23478</v>
      </c>
      <c r="BK410">
        <v>2765</v>
      </c>
      <c r="BL410">
        <v>774</v>
      </c>
      <c r="BM410">
        <v>82</v>
      </c>
      <c r="BN410">
        <v>18020</v>
      </c>
      <c r="BO410">
        <v>2027</v>
      </c>
      <c r="BP410">
        <v>6754</v>
      </c>
      <c r="BQ410">
        <v>1000</v>
      </c>
      <c r="BR410">
        <v>4868</v>
      </c>
      <c r="BS410">
        <v>653</v>
      </c>
      <c r="BT410">
        <v>11863</v>
      </c>
      <c r="BU410">
        <v>926</v>
      </c>
      <c r="BV410">
        <v>29642</v>
      </c>
      <c r="BW410">
        <v>3680</v>
      </c>
      <c r="BX410">
        <v>7018</v>
      </c>
      <c r="BY410">
        <v>30</v>
      </c>
      <c r="BZ410">
        <v>3360</v>
      </c>
      <c r="CA410">
        <v>194</v>
      </c>
      <c r="CB410">
        <v>8503</v>
      </c>
      <c r="CC410">
        <v>732</v>
      </c>
      <c r="CD410">
        <v>3665</v>
      </c>
      <c r="CE410">
        <v>460</v>
      </c>
      <c r="CF410">
        <v>6083</v>
      </c>
      <c r="CG410">
        <v>971</v>
      </c>
      <c r="CH410">
        <v>7300</v>
      </c>
      <c r="CI410">
        <v>1289</v>
      </c>
      <c r="CJ410">
        <v>6741</v>
      </c>
      <c r="CK410">
        <v>446</v>
      </c>
      <c r="CL410">
        <v>5853</v>
      </c>
      <c r="CM410">
        <v>514</v>
      </c>
      <c r="CN410">
        <v>7018</v>
      </c>
      <c r="CO410">
        <v>30</v>
      </c>
      <c r="CP410">
        <v>4636</v>
      </c>
      <c r="CQ410">
        <v>43887</v>
      </c>
      <c r="CR410">
        <v>34067</v>
      </c>
      <c r="CS410">
        <v>15522</v>
      </c>
      <c r="CT410">
        <v>33970</v>
      </c>
      <c r="CU410">
        <v>12949</v>
      </c>
      <c r="CV410">
        <v>4854</v>
      </c>
      <c r="CW410">
        <v>8039</v>
      </c>
      <c r="CX410">
        <v>3328</v>
      </c>
      <c r="CY410">
        <v>1577</v>
      </c>
      <c r="CZ410">
        <v>539</v>
      </c>
      <c r="DA410">
        <v>1483</v>
      </c>
      <c r="DB410">
        <v>505</v>
      </c>
      <c r="DC410">
        <v>1850</v>
      </c>
      <c r="DD410">
        <v>482</v>
      </c>
      <c r="DE410">
        <v>132</v>
      </c>
      <c r="DF410">
        <v>2434</v>
      </c>
      <c r="DG410">
        <v>1766</v>
      </c>
      <c r="DH410">
        <v>317</v>
      </c>
      <c r="DI410">
        <v>3123</v>
      </c>
      <c r="DJ410">
        <v>1158</v>
      </c>
      <c r="DK410">
        <v>572</v>
      </c>
      <c r="DL410">
        <v>1515</v>
      </c>
      <c r="DM410">
        <v>4535</v>
      </c>
      <c r="DN410">
        <v>4595</v>
      </c>
      <c r="DO410">
        <v>1556</v>
      </c>
      <c r="DP410">
        <v>1130</v>
      </c>
      <c r="DQ410">
        <v>2426</v>
      </c>
      <c r="DR410">
        <v>631</v>
      </c>
      <c r="DS410">
        <v>460</v>
      </c>
      <c r="DT410">
        <v>2276</v>
      </c>
      <c r="DU410">
        <v>18525</v>
      </c>
      <c r="DV410">
        <v>9517</v>
      </c>
      <c r="DW410">
        <v>4194</v>
      </c>
      <c r="DX410">
        <v>1151</v>
      </c>
      <c r="DY410">
        <v>334</v>
      </c>
      <c r="DZ410">
        <v>2852</v>
      </c>
      <c r="EA410">
        <v>184</v>
      </c>
      <c r="EB410">
        <v>2054</v>
      </c>
      <c r="EC410">
        <v>5005</v>
      </c>
      <c r="ED410">
        <v>1274</v>
      </c>
      <c r="EE410">
        <v>2617</v>
      </c>
      <c r="EF410">
        <v>6406</v>
      </c>
      <c r="EI410">
        <v>33449</v>
      </c>
      <c r="EJ410">
        <v>15252</v>
      </c>
      <c r="EK410">
        <v>658</v>
      </c>
      <c r="EL410">
        <v>644</v>
      </c>
      <c r="EM410">
        <v>563</v>
      </c>
      <c r="EN410">
        <v>759</v>
      </c>
      <c r="EO410">
        <v>681</v>
      </c>
      <c r="EP410">
        <v>2783</v>
      </c>
      <c r="EQ410">
        <v>17285</v>
      </c>
      <c r="ER410">
        <v>18525</v>
      </c>
      <c r="ES410">
        <v>1179</v>
      </c>
      <c r="ET410">
        <v>5908</v>
      </c>
      <c r="EU410">
        <v>7141</v>
      </c>
      <c r="EV410">
        <v>2844</v>
      </c>
      <c r="EW410">
        <v>11438</v>
      </c>
      <c r="EX410">
        <v>18525</v>
      </c>
    </row>
    <row r="411" spans="1:154" x14ac:dyDescent="0.2">
      <c r="A411">
        <v>21703</v>
      </c>
      <c r="B411" t="s">
        <v>589</v>
      </c>
      <c r="C411" t="s">
        <v>347</v>
      </c>
      <c r="D411" t="s">
        <v>347</v>
      </c>
      <c r="H411">
        <v>41781</v>
      </c>
      <c r="I411">
        <v>2577</v>
      </c>
      <c r="J411">
        <v>5210</v>
      </c>
      <c r="K411">
        <v>597</v>
      </c>
      <c r="L411">
        <v>3593</v>
      </c>
      <c r="M411">
        <v>466</v>
      </c>
      <c r="N411">
        <v>15632</v>
      </c>
      <c r="O411">
        <v>1372</v>
      </c>
      <c r="P411">
        <v>20817</v>
      </c>
      <c r="Q411">
        <v>601</v>
      </c>
      <c r="R411">
        <v>20926</v>
      </c>
      <c r="S411">
        <v>861</v>
      </c>
      <c r="T411">
        <v>8274</v>
      </c>
      <c r="U411">
        <v>315</v>
      </c>
      <c r="V411">
        <v>66</v>
      </c>
      <c r="W411">
        <v>0</v>
      </c>
      <c r="X411">
        <v>3729</v>
      </c>
      <c r="Y411">
        <v>209</v>
      </c>
      <c r="Z411">
        <v>2430</v>
      </c>
      <c r="AA411">
        <v>648</v>
      </c>
      <c r="AB411">
        <v>6293</v>
      </c>
      <c r="AC411">
        <v>544</v>
      </c>
      <c r="AD411">
        <v>7822</v>
      </c>
      <c r="AE411">
        <v>1343</v>
      </c>
      <c r="AF411">
        <v>19309</v>
      </c>
      <c r="AG411">
        <v>634</v>
      </c>
      <c r="AH411">
        <v>33210</v>
      </c>
      <c r="AI411">
        <v>951</v>
      </c>
      <c r="AJ411">
        <v>8571</v>
      </c>
      <c r="AK411">
        <v>1626</v>
      </c>
      <c r="AL411">
        <v>4868</v>
      </c>
      <c r="AM411">
        <v>398</v>
      </c>
      <c r="AN411">
        <v>3703</v>
      </c>
      <c r="AO411">
        <v>1228</v>
      </c>
      <c r="AP411">
        <v>19786</v>
      </c>
      <c r="AQ411">
        <v>1363</v>
      </c>
      <c r="AR411">
        <v>21995</v>
      </c>
      <c r="AS411">
        <v>1214</v>
      </c>
      <c r="AT411">
        <v>3679</v>
      </c>
      <c r="AU411">
        <v>162</v>
      </c>
      <c r="AV411">
        <v>38102</v>
      </c>
      <c r="AW411">
        <v>2415</v>
      </c>
      <c r="AX411">
        <v>1981</v>
      </c>
      <c r="AY411">
        <v>695</v>
      </c>
      <c r="AZ411">
        <v>5975</v>
      </c>
      <c r="BA411">
        <v>590</v>
      </c>
      <c r="BB411">
        <v>7257</v>
      </c>
      <c r="BC411">
        <v>380</v>
      </c>
      <c r="BD411">
        <v>11530</v>
      </c>
      <c r="BE411">
        <v>384</v>
      </c>
      <c r="BF411">
        <v>4285</v>
      </c>
      <c r="BG411">
        <v>678</v>
      </c>
      <c r="BH411">
        <v>21513</v>
      </c>
      <c r="BI411">
        <v>1354</v>
      </c>
      <c r="BJ411">
        <v>20881</v>
      </c>
      <c r="BK411">
        <v>1283</v>
      </c>
      <c r="BL411">
        <v>632</v>
      </c>
      <c r="BM411">
        <v>71</v>
      </c>
      <c r="BN411">
        <v>16749</v>
      </c>
      <c r="BO411">
        <v>1005</v>
      </c>
      <c r="BP411">
        <v>5342</v>
      </c>
      <c r="BQ411">
        <v>491</v>
      </c>
      <c r="BR411">
        <v>3707</v>
      </c>
      <c r="BS411">
        <v>536</v>
      </c>
      <c r="BT411">
        <v>11415</v>
      </c>
      <c r="BU411">
        <v>415</v>
      </c>
      <c r="BV411">
        <v>25798</v>
      </c>
      <c r="BW411">
        <v>2032</v>
      </c>
      <c r="BX411">
        <v>4568</v>
      </c>
      <c r="BY411">
        <v>130</v>
      </c>
      <c r="BZ411">
        <v>4244</v>
      </c>
      <c r="CA411">
        <v>227</v>
      </c>
      <c r="CB411">
        <v>7171</v>
      </c>
      <c r="CC411">
        <v>188</v>
      </c>
      <c r="CD411">
        <v>3623</v>
      </c>
      <c r="CE411">
        <v>113</v>
      </c>
      <c r="CF411">
        <v>6156</v>
      </c>
      <c r="CG411">
        <v>409</v>
      </c>
      <c r="CH411">
        <v>6535</v>
      </c>
      <c r="CI411">
        <v>849</v>
      </c>
      <c r="CJ411">
        <v>4715</v>
      </c>
      <c r="CK411">
        <v>316</v>
      </c>
      <c r="CL411">
        <v>4769</v>
      </c>
      <c r="CM411">
        <v>345</v>
      </c>
      <c r="CN411">
        <v>4568</v>
      </c>
      <c r="CO411">
        <v>130</v>
      </c>
      <c r="CP411">
        <v>2577</v>
      </c>
      <c r="CQ411">
        <v>39204</v>
      </c>
      <c r="CR411">
        <v>31196</v>
      </c>
      <c r="CS411">
        <v>12351</v>
      </c>
      <c r="CT411">
        <v>28060</v>
      </c>
      <c r="CU411">
        <v>10026</v>
      </c>
      <c r="CV411">
        <v>3417</v>
      </c>
      <c r="CW411">
        <v>4686</v>
      </c>
      <c r="CX411">
        <v>1692</v>
      </c>
      <c r="CY411">
        <v>3007</v>
      </c>
      <c r="CZ411">
        <v>906</v>
      </c>
      <c r="DA411">
        <v>1740</v>
      </c>
      <c r="DB411">
        <v>711</v>
      </c>
      <c r="DC411">
        <v>593</v>
      </c>
      <c r="DD411">
        <v>108</v>
      </c>
      <c r="DE411">
        <v>176</v>
      </c>
      <c r="DF411">
        <v>1776</v>
      </c>
      <c r="DG411">
        <v>1372</v>
      </c>
      <c r="DH411">
        <v>396</v>
      </c>
      <c r="DI411">
        <v>2464</v>
      </c>
      <c r="DJ411">
        <v>1229</v>
      </c>
      <c r="DK411">
        <v>412</v>
      </c>
      <c r="DL411">
        <v>1090</v>
      </c>
      <c r="DM411">
        <v>4464</v>
      </c>
      <c r="DN411">
        <v>4698</v>
      </c>
      <c r="DO411">
        <v>1285</v>
      </c>
      <c r="DP411">
        <v>1096</v>
      </c>
      <c r="DQ411">
        <v>1985</v>
      </c>
      <c r="DR411">
        <v>667</v>
      </c>
      <c r="DS411">
        <v>366</v>
      </c>
      <c r="DT411">
        <v>1202</v>
      </c>
      <c r="DU411">
        <v>15517</v>
      </c>
      <c r="DV411">
        <v>6839</v>
      </c>
      <c r="DW411">
        <v>3679</v>
      </c>
      <c r="DX411">
        <v>1191</v>
      </c>
      <c r="DY411">
        <v>702</v>
      </c>
      <c r="DZ411">
        <v>2863</v>
      </c>
      <c r="EA411">
        <v>454</v>
      </c>
      <c r="EB411">
        <v>1717</v>
      </c>
      <c r="EC411">
        <v>4624</v>
      </c>
      <c r="ED411">
        <v>1317</v>
      </c>
      <c r="EE411">
        <v>2320</v>
      </c>
      <c r="EF411">
        <v>6534</v>
      </c>
      <c r="EI411">
        <v>29091</v>
      </c>
      <c r="EJ411">
        <v>12687</v>
      </c>
      <c r="EK411">
        <v>436</v>
      </c>
      <c r="EL411">
        <v>481</v>
      </c>
      <c r="EM411">
        <v>711</v>
      </c>
      <c r="EN411">
        <v>606</v>
      </c>
      <c r="EO411">
        <v>485</v>
      </c>
      <c r="EP411">
        <v>2321</v>
      </c>
      <c r="EQ411">
        <v>14593</v>
      </c>
      <c r="ER411">
        <v>15517</v>
      </c>
      <c r="ES411">
        <v>426</v>
      </c>
      <c r="ET411">
        <v>5395</v>
      </c>
      <c r="EU411">
        <v>6065</v>
      </c>
      <c r="EV411">
        <v>2349</v>
      </c>
      <c r="EW411">
        <v>9696</v>
      </c>
      <c r="EX411">
        <v>15517</v>
      </c>
    </row>
    <row r="412" spans="1:154" x14ac:dyDescent="0.2">
      <c r="A412">
        <v>21704</v>
      </c>
      <c r="B412" t="s">
        <v>589</v>
      </c>
      <c r="C412" t="s">
        <v>347</v>
      </c>
      <c r="D412" t="s">
        <v>347</v>
      </c>
      <c r="H412">
        <v>19575</v>
      </c>
      <c r="I412">
        <v>620</v>
      </c>
      <c r="J412">
        <v>890</v>
      </c>
      <c r="K412">
        <v>90</v>
      </c>
      <c r="L412">
        <v>581</v>
      </c>
      <c r="M412">
        <v>90</v>
      </c>
      <c r="N412">
        <v>5266</v>
      </c>
      <c r="O412">
        <v>198</v>
      </c>
      <c r="P412">
        <v>13419</v>
      </c>
      <c r="Q412">
        <v>332</v>
      </c>
      <c r="R412">
        <v>10159</v>
      </c>
      <c r="S412">
        <v>308</v>
      </c>
      <c r="T412">
        <v>2361</v>
      </c>
      <c r="U412">
        <v>108</v>
      </c>
      <c r="V412">
        <v>11</v>
      </c>
      <c r="W412">
        <v>0</v>
      </c>
      <c r="X412">
        <v>3589</v>
      </c>
      <c r="Y412">
        <v>111</v>
      </c>
      <c r="Z412">
        <v>629</v>
      </c>
      <c r="AA412">
        <v>28</v>
      </c>
      <c r="AB412">
        <v>2791</v>
      </c>
      <c r="AC412">
        <v>65</v>
      </c>
      <c r="AD412">
        <v>2866</v>
      </c>
      <c r="AE412">
        <v>61</v>
      </c>
      <c r="AF412">
        <v>9896</v>
      </c>
      <c r="AG412">
        <v>285</v>
      </c>
      <c r="AH412">
        <v>14951</v>
      </c>
      <c r="AI412">
        <v>517</v>
      </c>
      <c r="AJ412">
        <v>4624</v>
      </c>
      <c r="AK412">
        <v>103</v>
      </c>
      <c r="AL412">
        <v>2884</v>
      </c>
      <c r="AM412">
        <v>57</v>
      </c>
      <c r="AN412">
        <v>1740</v>
      </c>
      <c r="AO412">
        <v>46</v>
      </c>
      <c r="AP412">
        <v>10251</v>
      </c>
      <c r="AQ412">
        <v>400</v>
      </c>
      <c r="AR412">
        <v>9324</v>
      </c>
      <c r="AS412">
        <v>220</v>
      </c>
      <c r="AT412">
        <v>1246</v>
      </c>
      <c r="AU412">
        <v>0</v>
      </c>
      <c r="AV412">
        <v>18329</v>
      </c>
      <c r="AW412">
        <v>620</v>
      </c>
      <c r="AX412">
        <v>492</v>
      </c>
      <c r="AY412">
        <v>118</v>
      </c>
      <c r="AZ412">
        <v>2076</v>
      </c>
      <c r="BA412">
        <v>210</v>
      </c>
      <c r="BB412">
        <v>2357</v>
      </c>
      <c r="BC412">
        <v>77</v>
      </c>
      <c r="BD412">
        <v>6952</v>
      </c>
      <c r="BE412">
        <v>64</v>
      </c>
      <c r="BF412">
        <v>1667</v>
      </c>
      <c r="BG412">
        <v>220</v>
      </c>
      <c r="BH412">
        <v>9078</v>
      </c>
      <c r="BI412">
        <v>329</v>
      </c>
      <c r="BJ412">
        <v>8839</v>
      </c>
      <c r="BK412">
        <v>329</v>
      </c>
      <c r="BL412">
        <v>239</v>
      </c>
      <c r="BM412">
        <v>0</v>
      </c>
      <c r="BN412">
        <v>7046</v>
      </c>
      <c r="BO412">
        <v>329</v>
      </c>
      <c r="BP412">
        <v>2295</v>
      </c>
      <c r="BQ412">
        <v>81</v>
      </c>
      <c r="BR412">
        <v>1404</v>
      </c>
      <c r="BS412">
        <v>139</v>
      </c>
      <c r="BT412">
        <v>6658</v>
      </c>
      <c r="BU412">
        <v>71</v>
      </c>
      <c r="BV412">
        <v>10745</v>
      </c>
      <c r="BW412">
        <v>549</v>
      </c>
      <c r="BX412">
        <v>2172</v>
      </c>
      <c r="BY412">
        <v>0</v>
      </c>
      <c r="BZ412">
        <v>1463</v>
      </c>
      <c r="CA412">
        <v>12</v>
      </c>
      <c r="CB412">
        <v>5195</v>
      </c>
      <c r="CC412">
        <v>59</v>
      </c>
      <c r="CD412">
        <v>1040</v>
      </c>
      <c r="CE412">
        <v>80</v>
      </c>
      <c r="CF412">
        <v>1048</v>
      </c>
      <c r="CG412">
        <v>33</v>
      </c>
      <c r="CH412">
        <v>3771</v>
      </c>
      <c r="CI412">
        <v>145</v>
      </c>
      <c r="CJ412">
        <v>2966</v>
      </c>
      <c r="CK412">
        <v>178</v>
      </c>
      <c r="CL412">
        <v>1920</v>
      </c>
      <c r="CM412">
        <v>113</v>
      </c>
      <c r="CN412">
        <v>2172</v>
      </c>
      <c r="CO412">
        <v>0</v>
      </c>
      <c r="CP412">
        <v>620</v>
      </c>
      <c r="CQ412">
        <v>18955</v>
      </c>
      <c r="CR412">
        <v>17326</v>
      </c>
      <c r="CS412">
        <v>3672</v>
      </c>
      <c r="CT412">
        <v>12891</v>
      </c>
      <c r="CU412">
        <v>5847</v>
      </c>
      <c r="CV412">
        <v>1408</v>
      </c>
      <c r="CW412">
        <v>1675</v>
      </c>
      <c r="CX412">
        <v>401</v>
      </c>
      <c r="CY412">
        <v>2037</v>
      </c>
      <c r="CZ412">
        <v>263</v>
      </c>
      <c r="DA412">
        <v>1465</v>
      </c>
      <c r="DB412">
        <v>560</v>
      </c>
      <c r="DC412">
        <v>670</v>
      </c>
      <c r="DD412">
        <v>184</v>
      </c>
      <c r="DE412">
        <v>127</v>
      </c>
      <c r="DF412">
        <v>557</v>
      </c>
      <c r="DG412">
        <v>680</v>
      </c>
      <c r="DH412">
        <v>169</v>
      </c>
      <c r="DI412">
        <v>858</v>
      </c>
      <c r="DJ412">
        <v>148</v>
      </c>
      <c r="DK412">
        <v>171</v>
      </c>
      <c r="DL412">
        <v>525</v>
      </c>
      <c r="DM412">
        <v>2186</v>
      </c>
      <c r="DN412">
        <v>2089</v>
      </c>
      <c r="DO412">
        <v>624</v>
      </c>
      <c r="DP412">
        <v>505</v>
      </c>
      <c r="DQ412">
        <v>1080</v>
      </c>
      <c r="DR412">
        <v>119</v>
      </c>
      <c r="DS412">
        <v>103</v>
      </c>
      <c r="DT412">
        <v>265</v>
      </c>
      <c r="DU412">
        <v>6136</v>
      </c>
      <c r="DV412">
        <v>4279</v>
      </c>
      <c r="DW412">
        <v>2809</v>
      </c>
      <c r="DX412">
        <v>206</v>
      </c>
      <c r="DY412">
        <v>67</v>
      </c>
      <c r="DZ412">
        <v>632</v>
      </c>
      <c r="EA412">
        <v>162</v>
      </c>
      <c r="EB412">
        <v>336</v>
      </c>
      <c r="EC412">
        <v>1019</v>
      </c>
      <c r="ED412">
        <v>347</v>
      </c>
      <c r="EE412">
        <v>479</v>
      </c>
      <c r="EF412">
        <v>3462</v>
      </c>
      <c r="EI412">
        <v>16831</v>
      </c>
      <c r="EJ412">
        <v>2879</v>
      </c>
      <c r="EK412">
        <v>222</v>
      </c>
      <c r="EL412">
        <v>105</v>
      </c>
      <c r="EM412">
        <v>215</v>
      </c>
      <c r="EN412">
        <v>167</v>
      </c>
      <c r="EO412">
        <v>43</v>
      </c>
      <c r="EP412">
        <v>331</v>
      </c>
      <c r="EQ412">
        <v>5859</v>
      </c>
      <c r="ER412">
        <v>6136</v>
      </c>
      <c r="ES412">
        <v>305</v>
      </c>
      <c r="ET412">
        <v>1385</v>
      </c>
      <c r="EU412">
        <v>2797</v>
      </c>
      <c r="EV412">
        <v>1149</v>
      </c>
      <c r="EW412">
        <v>4446</v>
      </c>
      <c r="EX412">
        <v>6136</v>
      </c>
    </row>
    <row r="413" spans="1:154" x14ac:dyDescent="0.2">
      <c r="A413">
        <v>21713</v>
      </c>
      <c r="B413" t="s">
        <v>589</v>
      </c>
      <c r="C413" t="s">
        <v>696</v>
      </c>
      <c r="D413" t="s">
        <v>237</v>
      </c>
      <c r="H413">
        <v>9574</v>
      </c>
      <c r="I413">
        <v>490</v>
      </c>
      <c r="J413">
        <v>961</v>
      </c>
      <c r="K413">
        <v>83</v>
      </c>
      <c r="L413">
        <v>524</v>
      </c>
      <c r="M413">
        <v>37</v>
      </c>
      <c r="N413">
        <v>3727</v>
      </c>
      <c r="O413">
        <v>315</v>
      </c>
      <c r="P413">
        <v>4886</v>
      </c>
      <c r="Q413">
        <v>92</v>
      </c>
      <c r="R413">
        <v>9189</v>
      </c>
      <c r="S413">
        <v>455</v>
      </c>
      <c r="T413">
        <v>162</v>
      </c>
      <c r="U413">
        <v>13</v>
      </c>
      <c r="V413">
        <v>2</v>
      </c>
      <c r="W413">
        <v>0</v>
      </c>
      <c r="X413">
        <v>166</v>
      </c>
      <c r="Y413">
        <v>15</v>
      </c>
      <c r="Z413">
        <v>0</v>
      </c>
      <c r="AA413">
        <v>0</v>
      </c>
      <c r="AB413">
        <v>55</v>
      </c>
      <c r="AC413">
        <v>7</v>
      </c>
      <c r="AD413">
        <v>112</v>
      </c>
      <c r="AE413">
        <v>0</v>
      </c>
      <c r="AF413">
        <v>9077</v>
      </c>
      <c r="AG413">
        <v>455</v>
      </c>
      <c r="AH413">
        <v>9332</v>
      </c>
      <c r="AI413">
        <v>442</v>
      </c>
      <c r="AJ413">
        <v>242</v>
      </c>
      <c r="AK413">
        <v>48</v>
      </c>
      <c r="AL413">
        <v>133</v>
      </c>
      <c r="AM413">
        <v>15</v>
      </c>
      <c r="AN413">
        <v>109</v>
      </c>
      <c r="AO413">
        <v>33</v>
      </c>
      <c r="AP413">
        <v>5239</v>
      </c>
      <c r="AQ413">
        <v>367</v>
      </c>
      <c r="AR413">
        <v>4335</v>
      </c>
      <c r="AS413">
        <v>123</v>
      </c>
      <c r="AT413">
        <v>999</v>
      </c>
      <c r="AU413">
        <v>43</v>
      </c>
      <c r="AV413">
        <v>8575</v>
      </c>
      <c r="AW413">
        <v>447</v>
      </c>
      <c r="AX413">
        <v>424</v>
      </c>
      <c r="AY413">
        <v>22</v>
      </c>
      <c r="AZ413">
        <v>2554</v>
      </c>
      <c r="BA413">
        <v>174</v>
      </c>
      <c r="BB413">
        <v>1759</v>
      </c>
      <c r="BC413">
        <v>41</v>
      </c>
      <c r="BD413">
        <v>1850</v>
      </c>
      <c r="BE413">
        <v>97</v>
      </c>
      <c r="BF413">
        <v>783</v>
      </c>
      <c r="BG413">
        <v>54</v>
      </c>
      <c r="BH413">
        <v>4290</v>
      </c>
      <c r="BI413">
        <v>318</v>
      </c>
      <c r="BJ413">
        <v>4197</v>
      </c>
      <c r="BK413">
        <v>293</v>
      </c>
      <c r="BL413">
        <v>93</v>
      </c>
      <c r="BM413">
        <v>25</v>
      </c>
      <c r="BN413">
        <v>3441</v>
      </c>
      <c r="BO413">
        <v>204</v>
      </c>
      <c r="BP413">
        <v>870</v>
      </c>
      <c r="BQ413">
        <v>114</v>
      </c>
      <c r="BR413">
        <v>762</v>
      </c>
      <c r="BS413">
        <v>54</v>
      </c>
      <c r="BT413">
        <v>2390</v>
      </c>
      <c r="BU413">
        <v>103</v>
      </c>
      <c r="BV413">
        <v>5073</v>
      </c>
      <c r="BW413">
        <v>372</v>
      </c>
      <c r="BX413">
        <v>2111</v>
      </c>
      <c r="BY413">
        <v>15</v>
      </c>
      <c r="BZ413">
        <v>556</v>
      </c>
      <c r="CA413">
        <v>26</v>
      </c>
      <c r="CB413">
        <v>1834</v>
      </c>
      <c r="CC413">
        <v>77</v>
      </c>
      <c r="CD413">
        <v>597</v>
      </c>
      <c r="CE413">
        <v>53</v>
      </c>
      <c r="CF413">
        <v>801</v>
      </c>
      <c r="CG413">
        <v>35</v>
      </c>
      <c r="CH413">
        <v>974</v>
      </c>
      <c r="CI413">
        <v>99</v>
      </c>
      <c r="CJ413">
        <v>1323</v>
      </c>
      <c r="CK413">
        <v>98</v>
      </c>
      <c r="CL413">
        <v>1378</v>
      </c>
      <c r="CM413">
        <v>87</v>
      </c>
      <c r="CN413">
        <v>2111</v>
      </c>
      <c r="CO413">
        <v>15</v>
      </c>
      <c r="CP413">
        <v>490</v>
      </c>
      <c r="CQ413">
        <v>9084</v>
      </c>
      <c r="CR413">
        <v>7149</v>
      </c>
      <c r="CS413">
        <v>3513</v>
      </c>
      <c r="CT413">
        <v>9085</v>
      </c>
      <c r="CU413">
        <v>275</v>
      </c>
      <c r="CV413">
        <v>56</v>
      </c>
      <c r="CW413">
        <v>40</v>
      </c>
      <c r="CX413">
        <v>0</v>
      </c>
      <c r="CY413">
        <v>140</v>
      </c>
      <c r="CZ413">
        <v>40</v>
      </c>
      <c r="DA413">
        <v>64</v>
      </c>
      <c r="DB413">
        <v>16</v>
      </c>
      <c r="DC413">
        <v>31</v>
      </c>
      <c r="DD413">
        <v>0</v>
      </c>
      <c r="DE413">
        <v>28</v>
      </c>
      <c r="DF413">
        <v>431</v>
      </c>
      <c r="DG413">
        <v>260</v>
      </c>
      <c r="DH413">
        <v>160</v>
      </c>
      <c r="DI413">
        <v>469</v>
      </c>
      <c r="DJ413">
        <v>500</v>
      </c>
      <c r="DK413">
        <v>22</v>
      </c>
      <c r="DL413">
        <v>200</v>
      </c>
      <c r="DM413">
        <v>745</v>
      </c>
      <c r="DN413">
        <v>945</v>
      </c>
      <c r="DO413">
        <v>146</v>
      </c>
      <c r="DP413">
        <v>224</v>
      </c>
      <c r="DQ413">
        <v>449</v>
      </c>
      <c r="DR413">
        <v>129</v>
      </c>
      <c r="DS413">
        <v>45</v>
      </c>
      <c r="DT413">
        <v>148</v>
      </c>
      <c r="DU413">
        <v>3899</v>
      </c>
      <c r="DV413">
        <v>2094</v>
      </c>
      <c r="DW413">
        <v>646</v>
      </c>
      <c r="DX413">
        <v>282</v>
      </c>
      <c r="DY413">
        <v>109</v>
      </c>
      <c r="DZ413">
        <v>707</v>
      </c>
      <c r="EA413">
        <v>237</v>
      </c>
      <c r="EB413">
        <v>405</v>
      </c>
      <c r="EC413">
        <v>816</v>
      </c>
      <c r="ED413">
        <v>76</v>
      </c>
      <c r="EE413">
        <v>469</v>
      </c>
      <c r="EF413">
        <v>1118</v>
      </c>
      <c r="EI413">
        <v>8154</v>
      </c>
      <c r="EJ413">
        <v>1447</v>
      </c>
      <c r="EK413">
        <v>206</v>
      </c>
      <c r="EL413">
        <v>37</v>
      </c>
      <c r="EM413">
        <v>40</v>
      </c>
      <c r="EN413">
        <v>15</v>
      </c>
      <c r="EO413">
        <v>29</v>
      </c>
      <c r="EP413">
        <v>200</v>
      </c>
      <c r="EQ413">
        <v>3371</v>
      </c>
      <c r="ER413">
        <v>3899</v>
      </c>
      <c r="ES413">
        <v>172</v>
      </c>
      <c r="ET413">
        <v>749</v>
      </c>
      <c r="EU413">
        <v>1635</v>
      </c>
      <c r="EV413">
        <v>953</v>
      </c>
      <c r="EW413">
        <v>2978</v>
      </c>
      <c r="EX413">
        <v>3899</v>
      </c>
    </row>
    <row r="414" spans="1:154" x14ac:dyDescent="0.2">
      <c r="A414">
        <v>21716</v>
      </c>
      <c r="B414" t="s">
        <v>589</v>
      </c>
      <c r="C414" t="s">
        <v>697</v>
      </c>
      <c r="D414" t="s">
        <v>347</v>
      </c>
      <c r="H414">
        <v>7184</v>
      </c>
      <c r="I414">
        <v>229</v>
      </c>
      <c r="J414">
        <v>670</v>
      </c>
      <c r="K414">
        <v>10</v>
      </c>
      <c r="L414">
        <v>481</v>
      </c>
      <c r="M414">
        <v>10</v>
      </c>
      <c r="N414">
        <v>1854</v>
      </c>
      <c r="O414">
        <v>156</v>
      </c>
      <c r="P414">
        <v>4653</v>
      </c>
      <c r="Q414">
        <v>63</v>
      </c>
      <c r="R414">
        <v>5127</v>
      </c>
      <c r="S414">
        <v>161</v>
      </c>
      <c r="T414">
        <v>654</v>
      </c>
      <c r="U414">
        <v>26</v>
      </c>
      <c r="V414">
        <v>39</v>
      </c>
      <c r="W414">
        <v>0</v>
      </c>
      <c r="X414">
        <v>173</v>
      </c>
      <c r="Y414">
        <v>17</v>
      </c>
      <c r="Z414">
        <v>74</v>
      </c>
      <c r="AA414">
        <v>0</v>
      </c>
      <c r="AB414">
        <v>1117</v>
      </c>
      <c r="AC414">
        <v>25</v>
      </c>
      <c r="AD414">
        <v>739</v>
      </c>
      <c r="AE414">
        <v>14</v>
      </c>
      <c r="AF414">
        <v>5082</v>
      </c>
      <c r="AG414">
        <v>161</v>
      </c>
      <c r="AH414">
        <v>6552</v>
      </c>
      <c r="AI414">
        <v>229</v>
      </c>
      <c r="AJ414">
        <v>632</v>
      </c>
      <c r="AK414">
        <v>0</v>
      </c>
      <c r="AL414">
        <v>407</v>
      </c>
      <c r="AM414">
        <v>0</v>
      </c>
      <c r="AN414">
        <v>225</v>
      </c>
      <c r="AO414">
        <v>0</v>
      </c>
      <c r="AP414">
        <v>3289</v>
      </c>
      <c r="AQ414">
        <v>199</v>
      </c>
      <c r="AR414">
        <v>3895</v>
      </c>
      <c r="AS414">
        <v>30</v>
      </c>
      <c r="AT414">
        <v>1026</v>
      </c>
      <c r="AU414">
        <v>0</v>
      </c>
      <c r="AV414">
        <v>6158</v>
      </c>
      <c r="AW414">
        <v>229</v>
      </c>
      <c r="AX414">
        <v>341</v>
      </c>
      <c r="AY414">
        <v>0</v>
      </c>
      <c r="AZ414">
        <v>1579</v>
      </c>
      <c r="BA414">
        <v>71</v>
      </c>
      <c r="BB414">
        <v>1437</v>
      </c>
      <c r="BC414">
        <v>60</v>
      </c>
      <c r="BD414">
        <v>1679</v>
      </c>
      <c r="BE414">
        <v>30</v>
      </c>
      <c r="BF414">
        <v>641</v>
      </c>
      <c r="BG414">
        <v>52</v>
      </c>
      <c r="BH414">
        <v>3783</v>
      </c>
      <c r="BI414">
        <v>161</v>
      </c>
      <c r="BJ414">
        <v>3606</v>
      </c>
      <c r="BK414">
        <v>161</v>
      </c>
      <c r="BL414">
        <v>177</v>
      </c>
      <c r="BM414">
        <v>0</v>
      </c>
      <c r="BN414">
        <v>2940</v>
      </c>
      <c r="BO414">
        <v>93</v>
      </c>
      <c r="BP414">
        <v>896</v>
      </c>
      <c r="BQ414">
        <v>103</v>
      </c>
      <c r="BR414">
        <v>588</v>
      </c>
      <c r="BS414">
        <v>17</v>
      </c>
      <c r="BT414">
        <v>1724</v>
      </c>
      <c r="BU414">
        <v>16</v>
      </c>
      <c r="BV414">
        <v>4424</v>
      </c>
      <c r="BW414">
        <v>213</v>
      </c>
      <c r="BX414">
        <v>1036</v>
      </c>
      <c r="BY414">
        <v>0</v>
      </c>
      <c r="BZ414">
        <v>559</v>
      </c>
      <c r="CA414">
        <v>0</v>
      </c>
      <c r="CB414">
        <v>1165</v>
      </c>
      <c r="CC414">
        <v>16</v>
      </c>
      <c r="CD414">
        <v>424</v>
      </c>
      <c r="CE414">
        <v>52</v>
      </c>
      <c r="CF414">
        <v>943</v>
      </c>
      <c r="CG414">
        <v>45</v>
      </c>
      <c r="CH414">
        <v>1147</v>
      </c>
      <c r="CI414">
        <v>41</v>
      </c>
      <c r="CJ414">
        <v>953</v>
      </c>
      <c r="CK414">
        <v>35</v>
      </c>
      <c r="CL414">
        <v>957</v>
      </c>
      <c r="CM414">
        <v>40</v>
      </c>
      <c r="CN414">
        <v>1036</v>
      </c>
      <c r="CO414">
        <v>0</v>
      </c>
      <c r="CP414">
        <v>229</v>
      </c>
      <c r="CQ414">
        <v>6955</v>
      </c>
      <c r="CR414">
        <v>5834</v>
      </c>
      <c r="CS414">
        <v>1978</v>
      </c>
      <c r="CT414">
        <v>5966</v>
      </c>
      <c r="CU414">
        <v>804</v>
      </c>
      <c r="CV414">
        <v>189</v>
      </c>
      <c r="CW414">
        <v>503</v>
      </c>
      <c r="CX414">
        <v>154</v>
      </c>
      <c r="CY414">
        <v>251</v>
      </c>
      <c r="CZ414">
        <v>17</v>
      </c>
      <c r="DA414">
        <v>50</v>
      </c>
      <c r="DB414">
        <v>18</v>
      </c>
      <c r="DC414">
        <v>0</v>
      </c>
      <c r="DD414">
        <v>0</v>
      </c>
      <c r="DE414">
        <v>56</v>
      </c>
      <c r="DF414">
        <v>264</v>
      </c>
      <c r="DG414">
        <v>313</v>
      </c>
      <c r="DH414">
        <v>150</v>
      </c>
      <c r="DI414">
        <v>489</v>
      </c>
      <c r="DJ414">
        <v>132</v>
      </c>
      <c r="DK414">
        <v>93</v>
      </c>
      <c r="DL414">
        <v>296</v>
      </c>
      <c r="DM414">
        <v>694</v>
      </c>
      <c r="DN414">
        <v>763</v>
      </c>
      <c r="DO414">
        <v>222</v>
      </c>
      <c r="DP414">
        <v>230</v>
      </c>
      <c r="DQ414">
        <v>338</v>
      </c>
      <c r="DR414">
        <v>157</v>
      </c>
      <c r="DS414">
        <v>53</v>
      </c>
      <c r="DT414">
        <v>283</v>
      </c>
      <c r="DU414">
        <v>2924</v>
      </c>
      <c r="DV414">
        <v>1470</v>
      </c>
      <c r="DW414">
        <v>621</v>
      </c>
      <c r="DX414">
        <v>203</v>
      </c>
      <c r="DY414">
        <v>41</v>
      </c>
      <c r="DZ414">
        <v>491</v>
      </c>
      <c r="EA414">
        <v>0</v>
      </c>
      <c r="EB414">
        <v>407</v>
      </c>
      <c r="EC414">
        <v>760</v>
      </c>
      <c r="ED414">
        <v>100</v>
      </c>
      <c r="EE414">
        <v>465</v>
      </c>
      <c r="EF414">
        <v>778</v>
      </c>
      <c r="EI414">
        <v>6228</v>
      </c>
      <c r="EJ414">
        <v>972</v>
      </c>
      <c r="EK414">
        <v>26</v>
      </c>
      <c r="EL414">
        <v>124</v>
      </c>
      <c r="EM414">
        <v>76</v>
      </c>
      <c r="EN414">
        <v>79</v>
      </c>
      <c r="EO414">
        <v>31</v>
      </c>
      <c r="EP414">
        <v>100</v>
      </c>
      <c r="EQ414">
        <v>2599</v>
      </c>
      <c r="ER414">
        <v>2924</v>
      </c>
      <c r="ES414">
        <v>120</v>
      </c>
      <c r="ET414">
        <v>974</v>
      </c>
      <c r="EU414">
        <v>1241</v>
      </c>
      <c r="EV414">
        <v>319</v>
      </c>
      <c r="EW414">
        <v>1830</v>
      </c>
      <c r="EX414">
        <v>2924</v>
      </c>
    </row>
    <row r="415" spans="1:154" x14ac:dyDescent="0.2">
      <c r="A415">
        <v>21727</v>
      </c>
      <c r="B415" t="s">
        <v>589</v>
      </c>
      <c r="C415" t="s">
        <v>698</v>
      </c>
      <c r="D415" t="s">
        <v>347</v>
      </c>
      <c r="H415">
        <v>5974</v>
      </c>
      <c r="I415">
        <v>397</v>
      </c>
      <c r="J415">
        <v>601</v>
      </c>
      <c r="K415">
        <v>22</v>
      </c>
      <c r="L415">
        <v>471</v>
      </c>
      <c r="M415">
        <v>22</v>
      </c>
      <c r="N415">
        <v>2036</v>
      </c>
      <c r="O415">
        <v>242</v>
      </c>
      <c r="P415">
        <v>1760</v>
      </c>
      <c r="Q415">
        <v>72</v>
      </c>
      <c r="R415">
        <v>4722</v>
      </c>
      <c r="S415">
        <v>265</v>
      </c>
      <c r="T415">
        <v>461</v>
      </c>
      <c r="U415">
        <v>22</v>
      </c>
      <c r="V415">
        <v>68</v>
      </c>
      <c r="W415">
        <v>0</v>
      </c>
      <c r="X415">
        <v>73</v>
      </c>
      <c r="Y415">
        <v>0</v>
      </c>
      <c r="Z415">
        <v>139</v>
      </c>
      <c r="AA415">
        <v>0</v>
      </c>
      <c r="AB415">
        <v>504</v>
      </c>
      <c r="AC415">
        <v>110</v>
      </c>
      <c r="AD415">
        <v>631</v>
      </c>
      <c r="AE415">
        <v>121</v>
      </c>
      <c r="AF415">
        <v>4617</v>
      </c>
      <c r="AG415">
        <v>244</v>
      </c>
      <c r="AH415">
        <v>5369</v>
      </c>
      <c r="AI415">
        <v>305</v>
      </c>
      <c r="AJ415">
        <v>605</v>
      </c>
      <c r="AK415">
        <v>92</v>
      </c>
      <c r="AL415">
        <v>231</v>
      </c>
      <c r="AM415">
        <v>0</v>
      </c>
      <c r="AN415">
        <v>374</v>
      </c>
      <c r="AO415">
        <v>92</v>
      </c>
      <c r="AP415">
        <v>2756</v>
      </c>
      <c r="AQ415">
        <v>226</v>
      </c>
      <c r="AR415">
        <v>3218</v>
      </c>
      <c r="AS415">
        <v>171</v>
      </c>
      <c r="AT415">
        <v>816</v>
      </c>
      <c r="AU415">
        <v>10</v>
      </c>
      <c r="AV415">
        <v>5158</v>
      </c>
      <c r="AW415">
        <v>387</v>
      </c>
      <c r="AX415">
        <v>532</v>
      </c>
      <c r="AY415">
        <v>32</v>
      </c>
      <c r="AZ415">
        <v>1006</v>
      </c>
      <c r="BA415">
        <v>126</v>
      </c>
      <c r="BB415">
        <v>808</v>
      </c>
      <c r="BC415">
        <v>85</v>
      </c>
      <c r="BD415">
        <v>830</v>
      </c>
      <c r="BE415">
        <v>15</v>
      </c>
      <c r="BF415">
        <v>1245</v>
      </c>
      <c r="BG415">
        <v>43</v>
      </c>
      <c r="BH415">
        <v>2425</v>
      </c>
      <c r="BI415">
        <v>288</v>
      </c>
      <c r="BJ415">
        <v>2384</v>
      </c>
      <c r="BK415">
        <v>288</v>
      </c>
      <c r="BL415">
        <v>41</v>
      </c>
      <c r="BM415">
        <v>0</v>
      </c>
      <c r="BN415">
        <v>1484</v>
      </c>
      <c r="BO415">
        <v>192</v>
      </c>
      <c r="BP415">
        <v>1398</v>
      </c>
      <c r="BQ415">
        <v>111</v>
      </c>
      <c r="BR415">
        <v>788</v>
      </c>
      <c r="BS415">
        <v>28</v>
      </c>
      <c r="BT415">
        <v>1182</v>
      </c>
      <c r="BU415">
        <v>66</v>
      </c>
      <c r="BV415">
        <v>3670</v>
      </c>
      <c r="BW415">
        <v>331</v>
      </c>
      <c r="BX415">
        <v>1122</v>
      </c>
      <c r="BY415">
        <v>0</v>
      </c>
      <c r="BZ415">
        <v>237</v>
      </c>
      <c r="CA415">
        <v>0</v>
      </c>
      <c r="CB415">
        <v>945</v>
      </c>
      <c r="CC415">
        <v>66</v>
      </c>
      <c r="CD415">
        <v>1616</v>
      </c>
      <c r="CE415">
        <v>73</v>
      </c>
      <c r="CF415">
        <v>476</v>
      </c>
      <c r="CG415">
        <v>42</v>
      </c>
      <c r="CH415">
        <v>454</v>
      </c>
      <c r="CI415">
        <v>114</v>
      </c>
      <c r="CJ415">
        <v>516</v>
      </c>
      <c r="CK415">
        <v>37</v>
      </c>
      <c r="CL415">
        <v>608</v>
      </c>
      <c r="CM415">
        <v>65</v>
      </c>
      <c r="CN415">
        <v>1122</v>
      </c>
      <c r="CO415">
        <v>0</v>
      </c>
      <c r="CP415">
        <v>397</v>
      </c>
      <c r="CQ415">
        <v>5577</v>
      </c>
      <c r="CR415">
        <v>4531</v>
      </c>
      <c r="CS415">
        <v>2075</v>
      </c>
      <c r="CT415">
        <v>5055</v>
      </c>
      <c r="CU415">
        <v>786</v>
      </c>
      <c r="CV415">
        <v>253</v>
      </c>
      <c r="CW415">
        <v>508</v>
      </c>
      <c r="CX415">
        <v>166</v>
      </c>
      <c r="CY415">
        <v>120</v>
      </c>
      <c r="CZ415">
        <v>51</v>
      </c>
      <c r="DA415">
        <v>42</v>
      </c>
      <c r="DB415">
        <v>21</v>
      </c>
      <c r="DC415">
        <v>116</v>
      </c>
      <c r="DD415">
        <v>15</v>
      </c>
      <c r="DE415">
        <v>47</v>
      </c>
      <c r="DF415">
        <v>258</v>
      </c>
      <c r="DG415">
        <v>150</v>
      </c>
      <c r="DH415">
        <v>41</v>
      </c>
      <c r="DI415">
        <v>243</v>
      </c>
      <c r="DJ415">
        <v>126</v>
      </c>
      <c r="DK415">
        <v>32</v>
      </c>
      <c r="DL415">
        <v>110</v>
      </c>
      <c r="DM415">
        <v>238</v>
      </c>
      <c r="DN415">
        <v>778</v>
      </c>
      <c r="DO415">
        <v>439</v>
      </c>
      <c r="DP415">
        <v>66</v>
      </c>
      <c r="DQ415">
        <v>175</v>
      </c>
      <c r="DR415">
        <v>141</v>
      </c>
      <c r="DS415">
        <v>57</v>
      </c>
      <c r="DT415">
        <v>141</v>
      </c>
      <c r="DU415">
        <v>1673</v>
      </c>
      <c r="DV415">
        <v>931</v>
      </c>
      <c r="DW415">
        <v>307</v>
      </c>
      <c r="DX415">
        <v>104</v>
      </c>
      <c r="DY415">
        <v>55</v>
      </c>
      <c r="DZ415">
        <v>288</v>
      </c>
      <c r="EA415">
        <v>16</v>
      </c>
      <c r="EB415">
        <v>178</v>
      </c>
      <c r="EC415">
        <v>350</v>
      </c>
      <c r="ED415">
        <v>33</v>
      </c>
      <c r="EE415">
        <v>207</v>
      </c>
      <c r="EF415">
        <v>463</v>
      </c>
      <c r="EI415">
        <v>3443</v>
      </c>
      <c r="EJ415">
        <v>830</v>
      </c>
      <c r="EK415">
        <v>77</v>
      </c>
      <c r="EL415">
        <v>43</v>
      </c>
      <c r="EM415">
        <v>29</v>
      </c>
      <c r="EN415">
        <v>45</v>
      </c>
      <c r="EO415">
        <v>44</v>
      </c>
      <c r="EP415">
        <v>142</v>
      </c>
      <c r="EQ415">
        <v>1364</v>
      </c>
      <c r="ER415">
        <v>1673</v>
      </c>
      <c r="ES415">
        <v>76</v>
      </c>
      <c r="ET415">
        <v>406</v>
      </c>
      <c r="EU415">
        <v>529</v>
      </c>
      <c r="EV415">
        <v>343</v>
      </c>
      <c r="EW415">
        <v>1191</v>
      </c>
      <c r="EX415">
        <v>1673</v>
      </c>
    </row>
    <row r="416" spans="1:154" x14ac:dyDescent="0.2">
      <c r="A416">
        <v>21740</v>
      </c>
      <c r="B416" t="s">
        <v>589</v>
      </c>
      <c r="C416" t="s">
        <v>699</v>
      </c>
      <c r="D416" t="s">
        <v>237</v>
      </c>
      <c r="H416">
        <v>61148</v>
      </c>
      <c r="I416">
        <v>4486</v>
      </c>
      <c r="J416">
        <v>15710</v>
      </c>
      <c r="K416">
        <v>1074</v>
      </c>
      <c r="L416">
        <v>10538</v>
      </c>
      <c r="M416">
        <v>725</v>
      </c>
      <c r="N416">
        <v>27097</v>
      </c>
      <c r="O416">
        <v>2500</v>
      </c>
      <c r="P416">
        <v>17899</v>
      </c>
      <c r="Q416">
        <v>859</v>
      </c>
      <c r="R416">
        <v>39773</v>
      </c>
      <c r="S416">
        <v>2329</v>
      </c>
      <c r="T416">
        <v>9666</v>
      </c>
      <c r="U416">
        <v>887</v>
      </c>
      <c r="V416">
        <v>152</v>
      </c>
      <c r="W416">
        <v>23</v>
      </c>
      <c r="X416">
        <v>1156</v>
      </c>
      <c r="Y416">
        <v>19</v>
      </c>
      <c r="Z416">
        <v>2192</v>
      </c>
      <c r="AA416">
        <v>244</v>
      </c>
      <c r="AB416">
        <v>8129</v>
      </c>
      <c r="AC416">
        <v>980</v>
      </c>
      <c r="AD416">
        <v>7262</v>
      </c>
      <c r="AE416">
        <v>1218</v>
      </c>
      <c r="AF416">
        <v>38575</v>
      </c>
      <c r="AG416">
        <v>2191</v>
      </c>
      <c r="AH416">
        <v>55582</v>
      </c>
      <c r="AI416">
        <v>3292</v>
      </c>
      <c r="AJ416">
        <v>5566</v>
      </c>
      <c r="AK416">
        <v>1194</v>
      </c>
      <c r="AL416">
        <v>2410</v>
      </c>
      <c r="AM416">
        <v>125</v>
      </c>
      <c r="AN416">
        <v>3156</v>
      </c>
      <c r="AO416">
        <v>1069</v>
      </c>
      <c r="AP416">
        <v>29048</v>
      </c>
      <c r="AQ416">
        <v>2271</v>
      </c>
      <c r="AR416">
        <v>32100</v>
      </c>
      <c r="AS416">
        <v>2215</v>
      </c>
      <c r="AT416">
        <v>10609</v>
      </c>
      <c r="AU416">
        <v>629</v>
      </c>
      <c r="AV416">
        <v>50539</v>
      </c>
      <c r="AW416">
        <v>3857</v>
      </c>
      <c r="AX416">
        <v>5445</v>
      </c>
      <c r="AY416">
        <v>749</v>
      </c>
      <c r="AZ416">
        <v>13685</v>
      </c>
      <c r="BA416">
        <v>1394</v>
      </c>
      <c r="BB416">
        <v>12293</v>
      </c>
      <c r="BC416">
        <v>898</v>
      </c>
      <c r="BD416">
        <v>8934</v>
      </c>
      <c r="BE416">
        <v>355</v>
      </c>
      <c r="BF416">
        <v>8485</v>
      </c>
      <c r="BG416">
        <v>736</v>
      </c>
      <c r="BH416">
        <v>27248</v>
      </c>
      <c r="BI416">
        <v>3193</v>
      </c>
      <c r="BJ416">
        <v>25976</v>
      </c>
      <c r="BK416">
        <v>2957</v>
      </c>
      <c r="BL416">
        <v>1272</v>
      </c>
      <c r="BM416">
        <v>236</v>
      </c>
      <c r="BN416">
        <v>19817</v>
      </c>
      <c r="BO416">
        <v>1922</v>
      </c>
      <c r="BP416">
        <v>7735</v>
      </c>
      <c r="BQ416">
        <v>1216</v>
      </c>
      <c r="BR416">
        <v>8181</v>
      </c>
      <c r="BS416">
        <v>791</v>
      </c>
      <c r="BT416">
        <v>15467</v>
      </c>
      <c r="BU416">
        <v>469</v>
      </c>
      <c r="BV416">
        <v>35733</v>
      </c>
      <c r="BW416">
        <v>3929</v>
      </c>
      <c r="BX416">
        <v>9948</v>
      </c>
      <c r="BY416">
        <v>88</v>
      </c>
      <c r="BZ416">
        <v>4954</v>
      </c>
      <c r="CA416">
        <v>141</v>
      </c>
      <c r="CB416">
        <v>10513</v>
      </c>
      <c r="CC416">
        <v>328</v>
      </c>
      <c r="CD416">
        <v>5324</v>
      </c>
      <c r="CE416">
        <v>621</v>
      </c>
      <c r="CF416">
        <v>6994</v>
      </c>
      <c r="CG416">
        <v>920</v>
      </c>
      <c r="CH416">
        <v>8509</v>
      </c>
      <c r="CI416">
        <v>1203</v>
      </c>
      <c r="CJ416">
        <v>7516</v>
      </c>
      <c r="CK416">
        <v>697</v>
      </c>
      <c r="CL416">
        <v>7390</v>
      </c>
      <c r="CM416">
        <v>488</v>
      </c>
      <c r="CN416">
        <v>9948</v>
      </c>
      <c r="CO416">
        <v>88</v>
      </c>
      <c r="CP416">
        <v>4486</v>
      </c>
      <c r="CQ416">
        <v>56662</v>
      </c>
      <c r="CR416">
        <v>34885</v>
      </c>
      <c r="CS416">
        <v>30636</v>
      </c>
      <c r="CT416">
        <v>52505</v>
      </c>
      <c r="CU416">
        <v>8475</v>
      </c>
      <c r="CV416">
        <v>2989</v>
      </c>
      <c r="CW416">
        <v>5480</v>
      </c>
      <c r="CX416">
        <v>2042</v>
      </c>
      <c r="CY416">
        <v>1304</v>
      </c>
      <c r="CZ416">
        <v>398</v>
      </c>
      <c r="DA416">
        <v>898</v>
      </c>
      <c r="DB416">
        <v>454</v>
      </c>
      <c r="DC416">
        <v>793</v>
      </c>
      <c r="DD416">
        <v>95</v>
      </c>
      <c r="DE416">
        <v>330</v>
      </c>
      <c r="DF416">
        <v>2447</v>
      </c>
      <c r="DG416">
        <v>1908</v>
      </c>
      <c r="DH416">
        <v>484</v>
      </c>
      <c r="DI416">
        <v>3810</v>
      </c>
      <c r="DJ416">
        <v>2603</v>
      </c>
      <c r="DK416">
        <v>568</v>
      </c>
      <c r="DL416">
        <v>1685</v>
      </c>
      <c r="DM416">
        <v>3025</v>
      </c>
      <c r="DN416">
        <v>6620</v>
      </c>
      <c r="DO416">
        <v>2155</v>
      </c>
      <c r="DP416">
        <v>1087</v>
      </c>
      <c r="DQ416">
        <v>1854</v>
      </c>
      <c r="DR416">
        <v>1888</v>
      </c>
      <c r="DS416">
        <v>1058</v>
      </c>
      <c r="DT416">
        <v>5726</v>
      </c>
      <c r="DU416">
        <v>25276</v>
      </c>
      <c r="DV416">
        <v>9549</v>
      </c>
      <c r="DW416">
        <v>3774</v>
      </c>
      <c r="DX416">
        <v>2577</v>
      </c>
      <c r="DY416">
        <v>817</v>
      </c>
      <c r="DZ416">
        <v>4941</v>
      </c>
      <c r="EA416">
        <v>429</v>
      </c>
      <c r="EB416">
        <v>3633</v>
      </c>
      <c r="EC416">
        <v>8209</v>
      </c>
      <c r="ED416">
        <v>1724</v>
      </c>
      <c r="EE416">
        <v>4419</v>
      </c>
      <c r="EF416">
        <v>7642</v>
      </c>
      <c r="EI416">
        <v>36178</v>
      </c>
      <c r="EJ416">
        <v>24736</v>
      </c>
      <c r="EK416">
        <v>1323</v>
      </c>
      <c r="EL416">
        <v>1055</v>
      </c>
      <c r="EM416">
        <v>1607</v>
      </c>
      <c r="EN416">
        <v>1483</v>
      </c>
      <c r="EO416">
        <v>909</v>
      </c>
      <c r="EP416">
        <v>4416</v>
      </c>
      <c r="EQ416">
        <v>22072</v>
      </c>
      <c r="ER416">
        <v>25276</v>
      </c>
      <c r="ES416">
        <v>3127</v>
      </c>
      <c r="ET416">
        <v>9114</v>
      </c>
      <c r="EU416">
        <v>8107</v>
      </c>
      <c r="EV416">
        <v>3615</v>
      </c>
      <c r="EW416">
        <v>13035</v>
      </c>
      <c r="EX416">
        <v>25276</v>
      </c>
    </row>
    <row r="417" spans="1:154" x14ac:dyDescent="0.2">
      <c r="A417">
        <v>21742</v>
      </c>
      <c r="B417" t="s">
        <v>589</v>
      </c>
      <c r="C417" t="s">
        <v>699</v>
      </c>
      <c r="D417" t="s">
        <v>237</v>
      </c>
      <c r="H417">
        <v>33654</v>
      </c>
      <c r="I417">
        <v>1931</v>
      </c>
      <c r="J417">
        <v>5875</v>
      </c>
      <c r="K417">
        <v>632</v>
      </c>
      <c r="L417">
        <v>4126</v>
      </c>
      <c r="M417">
        <v>450</v>
      </c>
      <c r="N417">
        <v>12650</v>
      </c>
      <c r="O417">
        <v>742</v>
      </c>
      <c r="P417">
        <v>15001</v>
      </c>
      <c r="Q417">
        <v>557</v>
      </c>
      <c r="R417">
        <v>24476</v>
      </c>
      <c r="S417">
        <v>1425</v>
      </c>
      <c r="T417">
        <v>3897</v>
      </c>
      <c r="U417">
        <v>223</v>
      </c>
      <c r="V417">
        <v>81</v>
      </c>
      <c r="W417">
        <v>52</v>
      </c>
      <c r="X417">
        <v>988</v>
      </c>
      <c r="Y417">
        <v>18</v>
      </c>
      <c r="Z417">
        <v>941</v>
      </c>
      <c r="AA417">
        <v>108</v>
      </c>
      <c r="AB417">
        <v>3271</v>
      </c>
      <c r="AC417">
        <v>105</v>
      </c>
      <c r="AD417">
        <v>3371</v>
      </c>
      <c r="AE417">
        <v>544</v>
      </c>
      <c r="AF417">
        <v>23514</v>
      </c>
      <c r="AG417">
        <v>1120</v>
      </c>
      <c r="AH417">
        <v>30585</v>
      </c>
      <c r="AI417">
        <v>1227</v>
      </c>
      <c r="AJ417">
        <v>3069</v>
      </c>
      <c r="AK417">
        <v>704</v>
      </c>
      <c r="AL417">
        <v>1810</v>
      </c>
      <c r="AM417">
        <v>126</v>
      </c>
      <c r="AN417">
        <v>1259</v>
      </c>
      <c r="AO417">
        <v>578</v>
      </c>
      <c r="AP417">
        <v>16496</v>
      </c>
      <c r="AQ417">
        <v>886</v>
      </c>
      <c r="AR417">
        <v>17158</v>
      </c>
      <c r="AS417">
        <v>1045</v>
      </c>
      <c r="AT417">
        <v>5181</v>
      </c>
      <c r="AU417">
        <v>30</v>
      </c>
      <c r="AV417">
        <v>28473</v>
      </c>
      <c r="AW417">
        <v>1901</v>
      </c>
      <c r="AX417">
        <v>2149</v>
      </c>
      <c r="AY417">
        <v>489</v>
      </c>
      <c r="AZ417">
        <v>6630</v>
      </c>
      <c r="BA417">
        <v>572</v>
      </c>
      <c r="BB417">
        <v>7052</v>
      </c>
      <c r="BC417">
        <v>341</v>
      </c>
      <c r="BD417">
        <v>7123</v>
      </c>
      <c r="BE417">
        <v>211</v>
      </c>
      <c r="BF417">
        <v>4108</v>
      </c>
      <c r="BG417">
        <v>392</v>
      </c>
      <c r="BH417">
        <v>15029</v>
      </c>
      <c r="BI417">
        <v>1104</v>
      </c>
      <c r="BJ417">
        <v>14370</v>
      </c>
      <c r="BK417">
        <v>890</v>
      </c>
      <c r="BL417">
        <v>659</v>
      </c>
      <c r="BM417">
        <v>214</v>
      </c>
      <c r="BN417">
        <v>10678</v>
      </c>
      <c r="BO417">
        <v>580</v>
      </c>
      <c r="BP417">
        <v>4737</v>
      </c>
      <c r="BQ417">
        <v>792</v>
      </c>
      <c r="BR417">
        <v>3722</v>
      </c>
      <c r="BS417">
        <v>124</v>
      </c>
      <c r="BT417">
        <v>8204</v>
      </c>
      <c r="BU417">
        <v>260</v>
      </c>
      <c r="BV417">
        <v>19137</v>
      </c>
      <c r="BW417">
        <v>1496</v>
      </c>
      <c r="BX417">
        <v>6313</v>
      </c>
      <c r="BY417">
        <v>175</v>
      </c>
      <c r="BZ417">
        <v>2692</v>
      </c>
      <c r="CA417">
        <v>96</v>
      </c>
      <c r="CB417">
        <v>5512</v>
      </c>
      <c r="CC417">
        <v>164</v>
      </c>
      <c r="CD417">
        <v>2496</v>
      </c>
      <c r="CE417">
        <v>58</v>
      </c>
      <c r="CF417">
        <v>3767</v>
      </c>
      <c r="CG417">
        <v>508</v>
      </c>
      <c r="CH417">
        <v>3742</v>
      </c>
      <c r="CI417">
        <v>184</v>
      </c>
      <c r="CJ417">
        <v>4179</v>
      </c>
      <c r="CK417">
        <v>462</v>
      </c>
      <c r="CL417">
        <v>4953</v>
      </c>
      <c r="CM417">
        <v>284</v>
      </c>
      <c r="CN417">
        <v>6313</v>
      </c>
      <c r="CO417">
        <v>175</v>
      </c>
      <c r="CP417">
        <v>1931</v>
      </c>
      <c r="CQ417">
        <v>31723</v>
      </c>
      <c r="CR417">
        <v>23328</v>
      </c>
      <c r="CS417">
        <v>14261</v>
      </c>
      <c r="CT417">
        <v>28168</v>
      </c>
      <c r="CU417">
        <v>3433</v>
      </c>
      <c r="CV417">
        <v>1330</v>
      </c>
      <c r="CW417">
        <v>1911</v>
      </c>
      <c r="CX417">
        <v>1106</v>
      </c>
      <c r="CY417">
        <v>840</v>
      </c>
      <c r="CZ417">
        <v>184</v>
      </c>
      <c r="DA417">
        <v>386</v>
      </c>
      <c r="DB417">
        <v>40</v>
      </c>
      <c r="DC417">
        <v>296</v>
      </c>
      <c r="DD417">
        <v>0</v>
      </c>
      <c r="DE417">
        <v>85</v>
      </c>
      <c r="DF417">
        <v>1245</v>
      </c>
      <c r="DG417">
        <v>1220</v>
      </c>
      <c r="DH417">
        <v>370</v>
      </c>
      <c r="DI417">
        <v>1743</v>
      </c>
      <c r="DJ417">
        <v>1374</v>
      </c>
      <c r="DK417">
        <v>331</v>
      </c>
      <c r="DL417">
        <v>1020</v>
      </c>
      <c r="DM417">
        <v>2139</v>
      </c>
      <c r="DN417">
        <v>3667</v>
      </c>
      <c r="DO417">
        <v>1031</v>
      </c>
      <c r="DP417">
        <v>794</v>
      </c>
      <c r="DQ417">
        <v>1115</v>
      </c>
      <c r="DR417">
        <v>610</v>
      </c>
      <c r="DS417">
        <v>357</v>
      </c>
      <c r="DT417">
        <v>1588</v>
      </c>
      <c r="DU417">
        <v>13231</v>
      </c>
      <c r="DV417">
        <v>6398</v>
      </c>
      <c r="DW417">
        <v>2343</v>
      </c>
      <c r="DX417">
        <v>1060</v>
      </c>
      <c r="DY417">
        <v>586</v>
      </c>
      <c r="DZ417">
        <v>2122</v>
      </c>
      <c r="EA417">
        <v>220</v>
      </c>
      <c r="EB417">
        <v>1506</v>
      </c>
      <c r="EC417">
        <v>3651</v>
      </c>
      <c r="ED417">
        <v>615</v>
      </c>
      <c r="EE417">
        <v>2191</v>
      </c>
      <c r="EF417">
        <v>4101</v>
      </c>
      <c r="EI417">
        <v>23670</v>
      </c>
      <c r="EJ417">
        <v>9937</v>
      </c>
      <c r="EK417">
        <v>732</v>
      </c>
      <c r="EL417">
        <v>437</v>
      </c>
      <c r="EM417">
        <v>627</v>
      </c>
      <c r="EN417">
        <v>544</v>
      </c>
      <c r="EO417">
        <v>221</v>
      </c>
      <c r="EP417">
        <v>1307</v>
      </c>
      <c r="EQ417">
        <v>12075</v>
      </c>
      <c r="ER417">
        <v>13231</v>
      </c>
      <c r="ES417">
        <v>791</v>
      </c>
      <c r="ET417">
        <v>4401</v>
      </c>
      <c r="EU417">
        <v>4932</v>
      </c>
      <c r="EV417">
        <v>2208</v>
      </c>
      <c r="EW417">
        <v>8039</v>
      </c>
      <c r="EX417">
        <v>13231</v>
      </c>
    </row>
    <row r="418" spans="1:154" x14ac:dyDescent="0.2">
      <c r="A418">
        <v>21769</v>
      </c>
      <c r="B418" t="s">
        <v>589</v>
      </c>
      <c r="C418" t="s">
        <v>700</v>
      </c>
      <c r="D418" t="s">
        <v>347</v>
      </c>
      <c r="H418">
        <v>11922</v>
      </c>
      <c r="I418">
        <v>289</v>
      </c>
      <c r="J418">
        <v>357</v>
      </c>
      <c r="K418">
        <v>54</v>
      </c>
      <c r="L418">
        <v>159</v>
      </c>
      <c r="M418">
        <v>11</v>
      </c>
      <c r="N418">
        <v>2773</v>
      </c>
      <c r="O418">
        <v>80</v>
      </c>
      <c r="P418">
        <v>8792</v>
      </c>
      <c r="Q418">
        <v>155</v>
      </c>
      <c r="R418">
        <v>10223</v>
      </c>
      <c r="S418">
        <v>277</v>
      </c>
      <c r="T418">
        <v>121</v>
      </c>
      <c r="U418">
        <v>0</v>
      </c>
      <c r="V418">
        <v>122</v>
      </c>
      <c r="W418">
        <v>0</v>
      </c>
      <c r="X418">
        <v>478</v>
      </c>
      <c r="Y418">
        <v>0</v>
      </c>
      <c r="Z418">
        <v>53</v>
      </c>
      <c r="AA418">
        <v>0</v>
      </c>
      <c r="AB418">
        <v>925</v>
      </c>
      <c r="AC418">
        <v>12</v>
      </c>
      <c r="AD418">
        <v>461</v>
      </c>
      <c r="AE418">
        <v>12</v>
      </c>
      <c r="AF418">
        <v>10155</v>
      </c>
      <c r="AG418">
        <v>277</v>
      </c>
      <c r="AH418">
        <v>11328</v>
      </c>
      <c r="AI418">
        <v>289</v>
      </c>
      <c r="AJ418">
        <v>594</v>
      </c>
      <c r="AK418">
        <v>0</v>
      </c>
      <c r="AL418">
        <v>440</v>
      </c>
      <c r="AM418">
        <v>0</v>
      </c>
      <c r="AN418">
        <v>154</v>
      </c>
      <c r="AO418">
        <v>0</v>
      </c>
      <c r="AP418">
        <v>6097</v>
      </c>
      <c r="AQ418">
        <v>173</v>
      </c>
      <c r="AR418">
        <v>5825</v>
      </c>
      <c r="AS418">
        <v>116</v>
      </c>
      <c r="AT418">
        <v>1053</v>
      </c>
      <c r="AU418">
        <v>11</v>
      </c>
      <c r="AV418">
        <v>10869</v>
      </c>
      <c r="AW418">
        <v>278</v>
      </c>
      <c r="AX418">
        <v>246</v>
      </c>
      <c r="AY418">
        <v>0</v>
      </c>
      <c r="AZ418">
        <v>2193</v>
      </c>
      <c r="BA418">
        <v>112</v>
      </c>
      <c r="BB418">
        <v>1888</v>
      </c>
      <c r="BC418">
        <v>50</v>
      </c>
      <c r="BD418">
        <v>3971</v>
      </c>
      <c r="BE418">
        <v>107</v>
      </c>
      <c r="BF418">
        <v>1062</v>
      </c>
      <c r="BG418">
        <v>63</v>
      </c>
      <c r="BH418">
        <v>5564</v>
      </c>
      <c r="BI418">
        <v>219</v>
      </c>
      <c r="BJ418">
        <v>5381</v>
      </c>
      <c r="BK418">
        <v>169</v>
      </c>
      <c r="BL418">
        <v>183</v>
      </c>
      <c r="BM418">
        <v>50</v>
      </c>
      <c r="BN418">
        <v>4061</v>
      </c>
      <c r="BO418">
        <v>108</v>
      </c>
      <c r="BP418">
        <v>1605</v>
      </c>
      <c r="BQ418">
        <v>122</v>
      </c>
      <c r="BR418">
        <v>960</v>
      </c>
      <c r="BS418">
        <v>52</v>
      </c>
      <c r="BT418">
        <v>3020</v>
      </c>
      <c r="BU418">
        <v>7</v>
      </c>
      <c r="BV418">
        <v>6626</v>
      </c>
      <c r="BW418">
        <v>282</v>
      </c>
      <c r="BX418">
        <v>2276</v>
      </c>
      <c r="BY418">
        <v>0</v>
      </c>
      <c r="BZ418">
        <v>683</v>
      </c>
      <c r="CA418">
        <v>0</v>
      </c>
      <c r="CB418">
        <v>2337</v>
      </c>
      <c r="CC418">
        <v>7</v>
      </c>
      <c r="CD418">
        <v>604</v>
      </c>
      <c r="CE418">
        <v>13</v>
      </c>
      <c r="CF418">
        <v>941</v>
      </c>
      <c r="CG418">
        <v>107</v>
      </c>
      <c r="CH418">
        <v>1584</v>
      </c>
      <c r="CI418">
        <v>47</v>
      </c>
      <c r="CJ418">
        <v>1685</v>
      </c>
      <c r="CK418">
        <v>70</v>
      </c>
      <c r="CL418">
        <v>1812</v>
      </c>
      <c r="CM418">
        <v>45</v>
      </c>
      <c r="CN418">
        <v>2276</v>
      </c>
      <c r="CO418">
        <v>0</v>
      </c>
      <c r="CP418">
        <v>289</v>
      </c>
      <c r="CQ418">
        <v>11633</v>
      </c>
      <c r="CR418">
        <v>10437</v>
      </c>
      <c r="CS418">
        <v>3023</v>
      </c>
      <c r="CT418">
        <v>10785</v>
      </c>
      <c r="CU418">
        <v>619</v>
      </c>
      <c r="CV418">
        <v>150</v>
      </c>
      <c r="CW418">
        <v>302</v>
      </c>
      <c r="CX418">
        <v>73</v>
      </c>
      <c r="CY418">
        <v>88</v>
      </c>
      <c r="CZ418">
        <v>17</v>
      </c>
      <c r="DA418">
        <v>229</v>
      </c>
      <c r="DB418">
        <v>60</v>
      </c>
      <c r="DC418">
        <v>0</v>
      </c>
      <c r="DD418">
        <v>0</v>
      </c>
      <c r="DE418">
        <v>113</v>
      </c>
      <c r="DF418">
        <v>517</v>
      </c>
      <c r="DG418">
        <v>380</v>
      </c>
      <c r="DH418">
        <v>131</v>
      </c>
      <c r="DI418">
        <v>417</v>
      </c>
      <c r="DJ418">
        <v>319</v>
      </c>
      <c r="DK418">
        <v>107</v>
      </c>
      <c r="DL418">
        <v>231</v>
      </c>
      <c r="DM418">
        <v>1158</v>
      </c>
      <c r="DN418">
        <v>1317</v>
      </c>
      <c r="DO418">
        <v>373</v>
      </c>
      <c r="DP418">
        <v>377</v>
      </c>
      <c r="DQ418">
        <v>670</v>
      </c>
      <c r="DR418">
        <v>131</v>
      </c>
      <c r="DS418">
        <v>88</v>
      </c>
      <c r="DT418">
        <v>144</v>
      </c>
      <c r="DU418">
        <v>4146</v>
      </c>
      <c r="DV418">
        <v>2990</v>
      </c>
      <c r="DW418">
        <v>1160</v>
      </c>
      <c r="DX418">
        <v>198</v>
      </c>
      <c r="DY418">
        <v>59</v>
      </c>
      <c r="DZ418">
        <v>412</v>
      </c>
      <c r="EA418">
        <v>71</v>
      </c>
      <c r="EB418">
        <v>291</v>
      </c>
      <c r="EC418">
        <v>546</v>
      </c>
      <c r="ED418">
        <v>93</v>
      </c>
      <c r="EE418">
        <v>265</v>
      </c>
      <c r="EF418">
        <v>1512</v>
      </c>
      <c r="EI418">
        <v>10646</v>
      </c>
      <c r="EJ418">
        <v>1313</v>
      </c>
      <c r="EK418">
        <v>167</v>
      </c>
      <c r="EL418">
        <v>114</v>
      </c>
      <c r="EM418">
        <v>59</v>
      </c>
      <c r="EN418">
        <v>26</v>
      </c>
      <c r="EO418">
        <v>23</v>
      </c>
      <c r="EP418">
        <v>124</v>
      </c>
      <c r="EQ418">
        <v>3968</v>
      </c>
      <c r="ER418">
        <v>4146</v>
      </c>
      <c r="ES418">
        <v>68</v>
      </c>
      <c r="ET418">
        <v>658</v>
      </c>
      <c r="EU418">
        <v>1888</v>
      </c>
      <c r="EV418">
        <v>950</v>
      </c>
      <c r="EW418">
        <v>3420</v>
      </c>
      <c r="EX418">
        <v>4146</v>
      </c>
    </row>
    <row r="419" spans="1:154" x14ac:dyDescent="0.2">
      <c r="A419">
        <v>21771</v>
      </c>
      <c r="B419" t="s">
        <v>589</v>
      </c>
      <c r="C419" t="s">
        <v>701</v>
      </c>
      <c r="D419" t="s">
        <v>347</v>
      </c>
      <c r="H419">
        <v>32801</v>
      </c>
      <c r="I419">
        <v>1020</v>
      </c>
      <c r="J419">
        <v>1665</v>
      </c>
      <c r="K419">
        <v>269</v>
      </c>
      <c r="L419">
        <v>1027</v>
      </c>
      <c r="M419">
        <v>120</v>
      </c>
      <c r="N419">
        <v>6446</v>
      </c>
      <c r="O419">
        <v>317</v>
      </c>
      <c r="P419">
        <v>24652</v>
      </c>
      <c r="Q419">
        <v>424</v>
      </c>
      <c r="R419">
        <v>27869</v>
      </c>
      <c r="S419">
        <v>486</v>
      </c>
      <c r="T419">
        <v>1155</v>
      </c>
      <c r="U419">
        <v>33</v>
      </c>
      <c r="V419">
        <v>216</v>
      </c>
      <c r="W419">
        <v>153</v>
      </c>
      <c r="X419">
        <v>472</v>
      </c>
      <c r="Y419">
        <v>13</v>
      </c>
      <c r="Z419">
        <v>1129</v>
      </c>
      <c r="AA419">
        <v>251</v>
      </c>
      <c r="AB419">
        <v>1951</v>
      </c>
      <c r="AC419">
        <v>84</v>
      </c>
      <c r="AD419">
        <v>2696</v>
      </c>
      <c r="AE419">
        <v>508</v>
      </c>
      <c r="AF419">
        <v>27342</v>
      </c>
      <c r="AG419">
        <v>442</v>
      </c>
      <c r="AH419">
        <v>30047</v>
      </c>
      <c r="AI419">
        <v>615</v>
      </c>
      <c r="AJ419">
        <v>2754</v>
      </c>
      <c r="AK419">
        <v>405</v>
      </c>
      <c r="AL419">
        <v>1626</v>
      </c>
      <c r="AM419">
        <v>16</v>
      </c>
      <c r="AN419">
        <v>1128</v>
      </c>
      <c r="AO419">
        <v>389</v>
      </c>
      <c r="AP419">
        <v>16603</v>
      </c>
      <c r="AQ419">
        <v>571</v>
      </c>
      <c r="AR419">
        <v>16198</v>
      </c>
      <c r="AS419">
        <v>449</v>
      </c>
      <c r="AT419">
        <v>3358</v>
      </c>
      <c r="AU419">
        <v>24</v>
      </c>
      <c r="AV419">
        <v>29443</v>
      </c>
      <c r="AW419">
        <v>996</v>
      </c>
      <c r="AX419">
        <v>881</v>
      </c>
      <c r="AY419">
        <v>103</v>
      </c>
      <c r="AZ419">
        <v>4525</v>
      </c>
      <c r="BA419">
        <v>361</v>
      </c>
      <c r="BB419">
        <v>5842</v>
      </c>
      <c r="BC419">
        <v>133</v>
      </c>
      <c r="BD419">
        <v>10892</v>
      </c>
      <c r="BE419">
        <v>108</v>
      </c>
      <c r="BF419">
        <v>2401</v>
      </c>
      <c r="BG419">
        <v>106</v>
      </c>
      <c r="BH419">
        <v>17035</v>
      </c>
      <c r="BI419">
        <v>763</v>
      </c>
      <c r="BJ419">
        <v>16253</v>
      </c>
      <c r="BK419">
        <v>601</v>
      </c>
      <c r="BL419">
        <v>782</v>
      </c>
      <c r="BM419">
        <v>162</v>
      </c>
      <c r="BN419">
        <v>12537</v>
      </c>
      <c r="BO419">
        <v>460</v>
      </c>
      <c r="BP419">
        <v>4513</v>
      </c>
      <c r="BQ419">
        <v>267</v>
      </c>
      <c r="BR419">
        <v>2386</v>
      </c>
      <c r="BS419">
        <v>142</v>
      </c>
      <c r="BT419">
        <v>8330</v>
      </c>
      <c r="BU419">
        <v>142</v>
      </c>
      <c r="BV419">
        <v>19436</v>
      </c>
      <c r="BW419">
        <v>869</v>
      </c>
      <c r="BX419">
        <v>5035</v>
      </c>
      <c r="BY419">
        <v>9</v>
      </c>
      <c r="BZ419">
        <v>2632</v>
      </c>
      <c r="CA419">
        <v>37</v>
      </c>
      <c r="CB419">
        <v>5698</v>
      </c>
      <c r="CC419">
        <v>105</v>
      </c>
      <c r="CD419">
        <v>2331</v>
      </c>
      <c r="CE419">
        <v>173</v>
      </c>
      <c r="CF419">
        <v>2957</v>
      </c>
      <c r="CG419">
        <v>175</v>
      </c>
      <c r="CH419">
        <v>4251</v>
      </c>
      <c r="CI419">
        <v>227</v>
      </c>
      <c r="CJ419">
        <v>4353</v>
      </c>
      <c r="CK419">
        <v>177</v>
      </c>
      <c r="CL419">
        <v>5544</v>
      </c>
      <c r="CM419">
        <v>117</v>
      </c>
      <c r="CN419">
        <v>5035</v>
      </c>
      <c r="CO419">
        <v>9</v>
      </c>
      <c r="CP419">
        <v>1020</v>
      </c>
      <c r="CQ419">
        <v>31781</v>
      </c>
      <c r="CR419">
        <v>29111</v>
      </c>
      <c r="CS419">
        <v>6817</v>
      </c>
      <c r="CT419">
        <v>27504</v>
      </c>
      <c r="CU419">
        <v>3351</v>
      </c>
      <c r="CV419">
        <v>1179</v>
      </c>
      <c r="CW419">
        <v>1960</v>
      </c>
      <c r="CX419">
        <v>702</v>
      </c>
      <c r="CY419">
        <v>558</v>
      </c>
      <c r="CZ419">
        <v>93</v>
      </c>
      <c r="DA419">
        <v>216</v>
      </c>
      <c r="DB419">
        <v>109</v>
      </c>
      <c r="DC419">
        <v>617</v>
      </c>
      <c r="DD419">
        <v>275</v>
      </c>
      <c r="DE419">
        <v>143</v>
      </c>
      <c r="DF419">
        <v>1894</v>
      </c>
      <c r="DG419">
        <v>1126</v>
      </c>
      <c r="DH419">
        <v>263</v>
      </c>
      <c r="DI419">
        <v>1750</v>
      </c>
      <c r="DJ419">
        <v>593</v>
      </c>
      <c r="DK419">
        <v>282</v>
      </c>
      <c r="DL419">
        <v>1069</v>
      </c>
      <c r="DM419">
        <v>3436</v>
      </c>
      <c r="DN419">
        <v>3168</v>
      </c>
      <c r="DO419">
        <v>1305</v>
      </c>
      <c r="DP419">
        <v>725</v>
      </c>
      <c r="DQ419">
        <v>2189</v>
      </c>
      <c r="DR419">
        <v>201</v>
      </c>
      <c r="DS419">
        <v>185</v>
      </c>
      <c r="DT419">
        <v>427</v>
      </c>
      <c r="DU419">
        <v>11226</v>
      </c>
      <c r="DV419">
        <v>7731</v>
      </c>
      <c r="DW419">
        <v>3105</v>
      </c>
      <c r="DX419">
        <v>632</v>
      </c>
      <c r="DY419">
        <v>176</v>
      </c>
      <c r="DZ419">
        <v>1116</v>
      </c>
      <c r="EA419">
        <v>56</v>
      </c>
      <c r="EB419">
        <v>763</v>
      </c>
      <c r="EC419">
        <v>1747</v>
      </c>
      <c r="ED419">
        <v>421</v>
      </c>
      <c r="EE419">
        <v>981</v>
      </c>
      <c r="EF419">
        <v>3937</v>
      </c>
      <c r="EI419">
        <v>30987</v>
      </c>
      <c r="EJ419">
        <v>1876</v>
      </c>
      <c r="EK419">
        <v>98</v>
      </c>
      <c r="EL419">
        <v>73</v>
      </c>
      <c r="EM419">
        <v>73</v>
      </c>
      <c r="EN419">
        <v>72</v>
      </c>
      <c r="EO419">
        <v>73</v>
      </c>
      <c r="EP419">
        <v>216</v>
      </c>
      <c r="EQ419">
        <v>10667</v>
      </c>
      <c r="ER419">
        <v>11226</v>
      </c>
      <c r="ES419">
        <v>218</v>
      </c>
      <c r="ET419">
        <v>1639</v>
      </c>
      <c r="EU419">
        <v>4487</v>
      </c>
      <c r="EV419">
        <v>2555</v>
      </c>
      <c r="EW419">
        <v>9369</v>
      </c>
      <c r="EX419">
        <v>11226</v>
      </c>
    </row>
    <row r="420" spans="1:154" x14ac:dyDescent="0.2">
      <c r="A420">
        <v>21774</v>
      </c>
      <c r="B420" t="s">
        <v>589</v>
      </c>
      <c r="C420" t="s">
        <v>702</v>
      </c>
      <c r="D420" t="s">
        <v>347</v>
      </c>
      <c r="H420">
        <v>17082</v>
      </c>
      <c r="I420">
        <v>357</v>
      </c>
      <c r="J420">
        <v>569</v>
      </c>
      <c r="K420">
        <v>95</v>
      </c>
      <c r="L420">
        <v>378</v>
      </c>
      <c r="M420">
        <v>83</v>
      </c>
      <c r="N420">
        <v>3126</v>
      </c>
      <c r="O420">
        <v>85</v>
      </c>
      <c r="P420">
        <v>13357</v>
      </c>
      <c r="Q420">
        <v>159</v>
      </c>
      <c r="R420">
        <v>13349</v>
      </c>
      <c r="S420">
        <v>152</v>
      </c>
      <c r="T420">
        <v>947</v>
      </c>
      <c r="U420">
        <v>78</v>
      </c>
      <c r="V420">
        <v>49</v>
      </c>
      <c r="W420">
        <v>4</v>
      </c>
      <c r="X420">
        <v>652</v>
      </c>
      <c r="Y420">
        <v>12</v>
      </c>
      <c r="Z420">
        <v>281</v>
      </c>
      <c r="AA420">
        <v>91</v>
      </c>
      <c r="AB420">
        <v>1803</v>
      </c>
      <c r="AC420">
        <v>20</v>
      </c>
      <c r="AD420">
        <v>1549</v>
      </c>
      <c r="AE420">
        <v>174</v>
      </c>
      <c r="AF420">
        <v>13050</v>
      </c>
      <c r="AG420">
        <v>139</v>
      </c>
      <c r="AH420">
        <v>15537</v>
      </c>
      <c r="AI420">
        <v>242</v>
      </c>
      <c r="AJ420">
        <v>1545</v>
      </c>
      <c r="AK420">
        <v>115</v>
      </c>
      <c r="AL420">
        <v>857</v>
      </c>
      <c r="AM420">
        <v>27</v>
      </c>
      <c r="AN420">
        <v>688</v>
      </c>
      <c r="AO420">
        <v>88</v>
      </c>
      <c r="AP420">
        <v>8431</v>
      </c>
      <c r="AQ420">
        <v>105</v>
      </c>
      <c r="AR420">
        <v>8651</v>
      </c>
      <c r="AS420">
        <v>252</v>
      </c>
      <c r="AT420">
        <v>1190</v>
      </c>
      <c r="AU420">
        <v>60</v>
      </c>
      <c r="AV420">
        <v>15892</v>
      </c>
      <c r="AW420">
        <v>297</v>
      </c>
      <c r="AX420">
        <v>310</v>
      </c>
      <c r="AY420">
        <v>38</v>
      </c>
      <c r="AZ420">
        <v>1483</v>
      </c>
      <c r="BA420">
        <v>82</v>
      </c>
      <c r="BB420">
        <v>2285</v>
      </c>
      <c r="BC420">
        <v>52</v>
      </c>
      <c r="BD420">
        <v>6482</v>
      </c>
      <c r="BE420">
        <v>67</v>
      </c>
      <c r="BF420">
        <v>1343</v>
      </c>
      <c r="BG420">
        <v>63</v>
      </c>
      <c r="BH420">
        <v>8769</v>
      </c>
      <c r="BI420">
        <v>199</v>
      </c>
      <c r="BJ420">
        <v>8596</v>
      </c>
      <c r="BK420">
        <v>159</v>
      </c>
      <c r="BL420">
        <v>173</v>
      </c>
      <c r="BM420">
        <v>40</v>
      </c>
      <c r="BN420">
        <v>6741</v>
      </c>
      <c r="BO420">
        <v>79</v>
      </c>
      <c r="BP420">
        <v>2247</v>
      </c>
      <c r="BQ420">
        <v>153</v>
      </c>
      <c r="BR420">
        <v>1124</v>
      </c>
      <c r="BS420">
        <v>30</v>
      </c>
      <c r="BT420">
        <v>5352</v>
      </c>
      <c r="BU420">
        <v>62</v>
      </c>
      <c r="BV420">
        <v>10112</v>
      </c>
      <c r="BW420">
        <v>262</v>
      </c>
      <c r="BX420">
        <v>1618</v>
      </c>
      <c r="BY420">
        <v>33</v>
      </c>
      <c r="BZ420">
        <v>1507</v>
      </c>
      <c r="CA420">
        <v>23</v>
      </c>
      <c r="CB420">
        <v>3845</v>
      </c>
      <c r="CC420">
        <v>39</v>
      </c>
      <c r="CD420">
        <v>1170</v>
      </c>
      <c r="CE420">
        <v>56</v>
      </c>
      <c r="CF420">
        <v>1741</v>
      </c>
      <c r="CG420">
        <v>29</v>
      </c>
      <c r="CH420">
        <v>2695</v>
      </c>
      <c r="CI420">
        <v>20</v>
      </c>
      <c r="CJ420">
        <v>2400</v>
      </c>
      <c r="CK420">
        <v>120</v>
      </c>
      <c r="CL420">
        <v>2106</v>
      </c>
      <c r="CM420">
        <v>37</v>
      </c>
      <c r="CN420">
        <v>1618</v>
      </c>
      <c r="CO420">
        <v>33</v>
      </c>
      <c r="CP420">
        <v>357</v>
      </c>
      <c r="CQ420">
        <v>16725</v>
      </c>
      <c r="CR420">
        <v>15397</v>
      </c>
      <c r="CS420">
        <v>2821</v>
      </c>
      <c r="CT420">
        <v>14115</v>
      </c>
      <c r="CU420">
        <v>1839</v>
      </c>
      <c r="CV420">
        <v>421</v>
      </c>
      <c r="CW420">
        <v>863</v>
      </c>
      <c r="CX420">
        <v>225</v>
      </c>
      <c r="CY420">
        <v>491</v>
      </c>
      <c r="CZ420">
        <v>63</v>
      </c>
      <c r="DA420">
        <v>339</v>
      </c>
      <c r="DB420">
        <v>133</v>
      </c>
      <c r="DC420">
        <v>146</v>
      </c>
      <c r="DD420">
        <v>0</v>
      </c>
      <c r="DE420">
        <v>25</v>
      </c>
      <c r="DF420">
        <v>522</v>
      </c>
      <c r="DG420">
        <v>467</v>
      </c>
      <c r="DH420">
        <v>243</v>
      </c>
      <c r="DI420">
        <v>625</v>
      </c>
      <c r="DJ420">
        <v>122</v>
      </c>
      <c r="DK420">
        <v>197</v>
      </c>
      <c r="DL420">
        <v>573</v>
      </c>
      <c r="DM420">
        <v>1955</v>
      </c>
      <c r="DN420">
        <v>2254</v>
      </c>
      <c r="DO420">
        <v>637</v>
      </c>
      <c r="DP420">
        <v>484</v>
      </c>
      <c r="DQ420">
        <v>1208</v>
      </c>
      <c r="DR420">
        <v>36</v>
      </c>
      <c r="DS420">
        <v>38</v>
      </c>
      <c r="DT420">
        <v>126</v>
      </c>
      <c r="DU420">
        <v>5647</v>
      </c>
      <c r="DV420">
        <v>4102</v>
      </c>
      <c r="DW420">
        <v>2308</v>
      </c>
      <c r="DX420">
        <v>176</v>
      </c>
      <c r="DY420">
        <v>68</v>
      </c>
      <c r="DZ420">
        <v>403</v>
      </c>
      <c r="EA420">
        <v>68</v>
      </c>
      <c r="EB420">
        <v>276</v>
      </c>
      <c r="EC420">
        <v>966</v>
      </c>
      <c r="ED420">
        <v>134</v>
      </c>
      <c r="EE420">
        <v>542</v>
      </c>
      <c r="EF420">
        <v>2693</v>
      </c>
      <c r="EI420">
        <v>16119</v>
      </c>
      <c r="EJ420">
        <v>1015</v>
      </c>
      <c r="EK420">
        <v>9</v>
      </c>
      <c r="EL420">
        <v>34</v>
      </c>
      <c r="EM420">
        <v>89</v>
      </c>
      <c r="EN420">
        <v>73</v>
      </c>
      <c r="EO420">
        <v>0</v>
      </c>
      <c r="EP420">
        <v>145</v>
      </c>
      <c r="EQ420">
        <v>5542</v>
      </c>
      <c r="ER420">
        <v>5647</v>
      </c>
      <c r="ES420">
        <v>150</v>
      </c>
      <c r="ET420">
        <v>1000</v>
      </c>
      <c r="EU420">
        <v>2699</v>
      </c>
      <c r="EV420">
        <v>1337</v>
      </c>
      <c r="EW420">
        <v>4497</v>
      </c>
      <c r="EX420">
        <v>5647</v>
      </c>
    </row>
    <row r="421" spans="1:154" x14ac:dyDescent="0.2">
      <c r="A421">
        <v>21783</v>
      </c>
      <c r="B421" t="s">
        <v>589</v>
      </c>
      <c r="C421" t="s">
        <v>703</v>
      </c>
      <c r="D421" t="s">
        <v>237</v>
      </c>
      <c r="H421">
        <v>9867</v>
      </c>
      <c r="I421">
        <v>713</v>
      </c>
      <c r="J421">
        <v>998</v>
      </c>
      <c r="K421">
        <v>44</v>
      </c>
      <c r="L421">
        <v>720</v>
      </c>
      <c r="M421">
        <v>35</v>
      </c>
      <c r="N421">
        <v>3927</v>
      </c>
      <c r="O421">
        <v>389</v>
      </c>
      <c r="P421">
        <v>4924</v>
      </c>
      <c r="Q421">
        <v>280</v>
      </c>
      <c r="R421">
        <v>8899</v>
      </c>
      <c r="S421">
        <v>701</v>
      </c>
      <c r="T421">
        <v>123</v>
      </c>
      <c r="U421">
        <v>0</v>
      </c>
      <c r="V421">
        <v>0</v>
      </c>
      <c r="W421">
        <v>0</v>
      </c>
      <c r="X421">
        <v>95</v>
      </c>
      <c r="Y421">
        <v>0</v>
      </c>
      <c r="Z421">
        <v>4</v>
      </c>
      <c r="AA421">
        <v>4</v>
      </c>
      <c r="AB421">
        <v>746</v>
      </c>
      <c r="AC421">
        <v>8</v>
      </c>
      <c r="AD421">
        <v>372</v>
      </c>
      <c r="AE421">
        <v>4</v>
      </c>
      <c r="AF421">
        <v>8882</v>
      </c>
      <c r="AG421">
        <v>701</v>
      </c>
      <c r="AH421">
        <v>9624</v>
      </c>
      <c r="AI421">
        <v>709</v>
      </c>
      <c r="AJ421">
        <v>243</v>
      </c>
      <c r="AK421">
        <v>4</v>
      </c>
      <c r="AL421">
        <v>190</v>
      </c>
      <c r="AM421">
        <v>0</v>
      </c>
      <c r="AN421">
        <v>53</v>
      </c>
      <c r="AO421">
        <v>4</v>
      </c>
      <c r="AP421">
        <v>4996</v>
      </c>
      <c r="AQ421">
        <v>307</v>
      </c>
      <c r="AR421">
        <v>4871</v>
      </c>
      <c r="AS421">
        <v>406</v>
      </c>
      <c r="AT421">
        <v>1344</v>
      </c>
      <c r="AU421">
        <v>38</v>
      </c>
      <c r="AV421">
        <v>8523</v>
      </c>
      <c r="AW421">
        <v>675</v>
      </c>
      <c r="AX421">
        <v>637</v>
      </c>
      <c r="AY421">
        <v>220</v>
      </c>
      <c r="AZ421">
        <v>2813</v>
      </c>
      <c r="BA421">
        <v>102</v>
      </c>
      <c r="BB421">
        <v>2101</v>
      </c>
      <c r="BC421">
        <v>56</v>
      </c>
      <c r="BD421">
        <v>1622</v>
      </c>
      <c r="BE421">
        <v>49</v>
      </c>
      <c r="BF421">
        <v>1145</v>
      </c>
      <c r="BG421">
        <v>215</v>
      </c>
      <c r="BH421">
        <v>4751</v>
      </c>
      <c r="BI421">
        <v>240</v>
      </c>
      <c r="BJ421">
        <v>4690</v>
      </c>
      <c r="BK421">
        <v>240</v>
      </c>
      <c r="BL421">
        <v>61</v>
      </c>
      <c r="BM421">
        <v>0</v>
      </c>
      <c r="BN421">
        <v>3599</v>
      </c>
      <c r="BO421">
        <v>181</v>
      </c>
      <c r="BP421">
        <v>1311</v>
      </c>
      <c r="BQ421">
        <v>59</v>
      </c>
      <c r="BR421">
        <v>986</v>
      </c>
      <c r="BS421">
        <v>215</v>
      </c>
      <c r="BT421">
        <v>2147</v>
      </c>
      <c r="BU421">
        <v>251</v>
      </c>
      <c r="BV421">
        <v>5896</v>
      </c>
      <c r="BW421">
        <v>455</v>
      </c>
      <c r="BX421">
        <v>1824</v>
      </c>
      <c r="BY421">
        <v>7</v>
      </c>
      <c r="BZ421">
        <v>825</v>
      </c>
      <c r="CA421">
        <v>192</v>
      </c>
      <c r="CB421">
        <v>1322</v>
      </c>
      <c r="CC421">
        <v>59</v>
      </c>
      <c r="CD421">
        <v>547</v>
      </c>
      <c r="CE421">
        <v>35</v>
      </c>
      <c r="CF421">
        <v>1388</v>
      </c>
      <c r="CG421">
        <v>146</v>
      </c>
      <c r="CH421">
        <v>1042</v>
      </c>
      <c r="CI421">
        <v>95</v>
      </c>
      <c r="CJ421">
        <v>1291</v>
      </c>
      <c r="CK421">
        <v>66</v>
      </c>
      <c r="CL421">
        <v>1628</v>
      </c>
      <c r="CM421">
        <v>113</v>
      </c>
      <c r="CN421">
        <v>1824</v>
      </c>
      <c r="CO421">
        <v>7</v>
      </c>
      <c r="CP421">
        <v>713</v>
      </c>
      <c r="CQ421">
        <v>9154</v>
      </c>
      <c r="CR421">
        <v>7186</v>
      </c>
      <c r="CS421">
        <v>3486</v>
      </c>
      <c r="CT421">
        <v>9052</v>
      </c>
      <c r="CU421">
        <v>332</v>
      </c>
      <c r="CV421">
        <v>102</v>
      </c>
      <c r="CW421">
        <v>124</v>
      </c>
      <c r="CX421">
        <v>21</v>
      </c>
      <c r="CY421">
        <v>123</v>
      </c>
      <c r="CZ421">
        <v>41</v>
      </c>
      <c r="DA421">
        <v>74</v>
      </c>
      <c r="DB421">
        <v>29</v>
      </c>
      <c r="DC421">
        <v>11</v>
      </c>
      <c r="DD421">
        <v>11</v>
      </c>
      <c r="DE421">
        <v>106</v>
      </c>
      <c r="DF421">
        <v>450</v>
      </c>
      <c r="DG421">
        <v>405</v>
      </c>
      <c r="DH421">
        <v>150</v>
      </c>
      <c r="DI421">
        <v>680</v>
      </c>
      <c r="DJ421">
        <v>320</v>
      </c>
      <c r="DK421">
        <v>103</v>
      </c>
      <c r="DL421">
        <v>199</v>
      </c>
      <c r="DM421">
        <v>572</v>
      </c>
      <c r="DN421">
        <v>1016</v>
      </c>
      <c r="DO421">
        <v>289</v>
      </c>
      <c r="DP421">
        <v>264</v>
      </c>
      <c r="DQ421">
        <v>464</v>
      </c>
      <c r="DR421">
        <v>125</v>
      </c>
      <c r="DS421">
        <v>50</v>
      </c>
      <c r="DT421">
        <v>251</v>
      </c>
      <c r="DU421">
        <v>3632</v>
      </c>
      <c r="DV421">
        <v>2071</v>
      </c>
      <c r="DW421">
        <v>647</v>
      </c>
      <c r="DX421">
        <v>396</v>
      </c>
      <c r="DY421">
        <v>241</v>
      </c>
      <c r="DZ421">
        <v>611</v>
      </c>
      <c r="EA421">
        <v>47</v>
      </c>
      <c r="EB421">
        <v>429</v>
      </c>
      <c r="EC421">
        <v>554</v>
      </c>
      <c r="ED421">
        <v>71</v>
      </c>
      <c r="EE421">
        <v>243</v>
      </c>
      <c r="EF421">
        <v>1108</v>
      </c>
      <c r="EI421">
        <v>7916</v>
      </c>
      <c r="EJ421">
        <v>1880</v>
      </c>
      <c r="EK421">
        <v>123</v>
      </c>
      <c r="EL421">
        <v>56</v>
      </c>
      <c r="EM421">
        <v>100</v>
      </c>
      <c r="EN421">
        <v>202</v>
      </c>
      <c r="EO421">
        <v>30</v>
      </c>
      <c r="EP421">
        <v>100</v>
      </c>
      <c r="EQ421">
        <v>3235</v>
      </c>
      <c r="ER421">
        <v>3632</v>
      </c>
      <c r="ES421">
        <v>57</v>
      </c>
      <c r="ET421">
        <v>591</v>
      </c>
      <c r="EU421">
        <v>1367</v>
      </c>
      <c r="EV421">
        <v>1009</v>
      </c>
      <c r="EW421">
        <v>2984</v>
      </c>
      <c r="EX421">
        <v>3632</v>
      </c>
    </row>
    <row r="422" spans="1:154" x14ac:dyDescent="0.2">
      <c r="A422">
        <v>21784</v>
      </c>
      <c r="B422" t="s">
        <v>589</v>
      </c>
      <c r="C422" t="s">
        <v>704</v>
      </c>
      <c r="D422" t="s">
        <v>343</v>
      </c>
      <c r="H422">
        <v>38162</v>
      </c>
      <c r="I422">
        <v>992</v>
      </c>
      <c r="J422">
        <v>2529</v>
      </c>
      <c r="K422">
        <v>245</v>
      </c>
      <c r="L422">
        <v>1688</v>
      </c>
      <c r="M422">
        <v>109</v>
      </c>
      <c r="N422">
        <v>10390</v>
      </c>
      <c r="O422">
        <v>456</v>
      </c>
      <c r="P422">
        <v>25087</v>
      </c>
      <c r="Q422">
        <v>262</v>
      </c>
      <c r="R422">
        <v>30365</v>
      </c>
      <c r="S422">
        <v>483</v>
      </c>
      <c r="T422">
        <v>2331</v>
      </c>
      <c r="U422">
        <v>87</v>
      </c>
      <c r="V422">
        <v>183</v>
      </c>
      <c r="W422">
        <v>62</v>
      </c>
      <c r="X422">
        <v>1638</v>
      </c>
      <c r="Y422">
        <v>178</v>
      </c>
      <c r="Z422">
        <v>982</v>
      </c>
      <c r="AA422">
        <v>83</v>
      </c>
      <c r="AB422">
        <v>2663</v>
      </c>
      <c r="AC422">
        <v>99</v>
      </c>
      <c r="AD422">
        <v>2596</v>
      </c>
      <c r="AE422">
        <v>211</v>
      </c>
      <c r="AF422">
        <v>29643</v>
      </c>
      <c r="AG422">
        <v>483</v>
      </c>
      <c r="AH422">
        <v>35436</v>
      </c>
      <c r="AI422">
        <v>664</v>
      </c>
      <c r="AJ422">
        <v>2726</v>
      </c>
      <c r="AK422">
        <v>328</v>
      </c>
      <c r="AL422">
        <v>1621</v>
      </c>
      <c r="AM422">
        <v>142</v>
      </c>
      <c r="AN422">
        <v>1105</v>
      </c>
      <c r="AO422">
        <v>186</v>
      </c>
      <c r="AP422">
        <v>18851</v>
      </c>
      <c r="AQ422">
        <v>521</v>
      </c>
      <c r="AR422">
        <v>19311</v>
      </c>
      <c r="AS422">
        <v>471</v>
      </c>
      <c r="AT422">
        <v>3867</v>
      </c>
      <c r="AU422">
        <v>73</v>
      </c>
      <c r="AV422">
        <v>34295</v>
      </c>
      <c r="AW422">
        <v>919</v>
      </c>
      <c r="AX422">
        <v>824</v>
      </c>
      <c r="AY422">
        <v>113</v>
      </c>
      <c r="AZ422">
        <v>4722</v>
      </c>
      <c r="BA422">
        <v>208</v>
      </c>
      <c r="BB422">
        <v>5973</v>
      </c>
      <c r="BC422">
        <v>193</v>
      </c>
      <c r="BD422">
        <v>13543</v>
      </c>
      <c r="BE422">
        <v>243</v>
      </c>
      <c r="BF422">
        <v>3106</v>
      </c>
      <c r="BG422">
        <v>270</v>
      </c>
      <c r="BH422">
        <v>18694</v>
      </c>
      <c r="BI422">
        <v>594</v>
      </c>
      <c r="BJ422">
        <v>17983</v>
      </c>
      <c r="BK422">
        <v>507</v>
      </c>
      <c r="BL422">
        <v>711</v>
      </c>
      <c r="BM422">
        <v>87</v>
      </c>
      <c r="BN422">
        <v>14260</v>
      </c>
      <c r="BO422">
        <v>243</v>
      </c>
      <c r="BP422">
        <v>4885</v>
      </c>
      <c r="BQ422">
        <v>446</v>
      </c>
      <c r="BR422">
        <v>2655</v>
      </c>
      <c r="BS422">
        <v>175</v>
      </c>
      <c r="BT422">
        <v>10440</v>
      </c>
      <c r="BU422">
        <v>128</v>
      </c>
      <c r="BV422">
        <v>21800</v>
      </c>
      <c r="BW422">
        <v>864</v>
      </c>
      <c r="BX422">
        <v>5922</v>
      </c>
      <c r="BY422">
        <v>0</v>
      </c>
      <c r="BZ422">
        <v>3010</v>
      </c>
      <c r="CA422">
        <v>7</v>
      </c>
      <c r="CB422">
        <v>7430</v>
      </c>
      <c r="CC422">
        <v>121</v>
      </c>
      <c r="CD422">
        <v>2660</v>
      </c>
      <c r="CE422">
        <v>107</v>
      </c>
      <c r="CF422">
        <v>4070</v>
      </c>
      <c r="CG422">
        <v>158</v>
      </c>
      <c r="CH422">
        <v>5358</v>
      </c>
      <c r="CI422">
        <v>236</v>
      </c>
      <c r="CJ422">
        <v>5330</v>
      </c>
      <c r="CK422">
        <v>247</v>
      </c>
      <c r="CL422">
        <v>4382</v>
      </c>
      <c r="CM422">
        <v>116</v>
      </c>
      <c r="CN422">
        <v>5922</v>
      </c>
      <c r="CO422">
        <v>0</v>
      </c>
      <c r="CP422">
        <v>992</v>
      </c>
      <c r="CQ422">
        <v>37170</v>
      </c>
      <c r="CR422">
        <v>33199</v>
      </c>
      <c r="CS422">
        <v>9178</v>
      </c>
      <c r="CT422">
        <v>33522</v>
      </c>
      <c r="CU422">
        <v>3411</v>
      </c>
      <c r="CV422">
        <v>985</v>
      </c>
      <c r="CW422">
        <v>1038</v>
      </c>
      <c r="CX422">
        <v>355</v>
      </c>
      <c r="CY422">
        <v>1225</v>
      </c>
      <c r="CZ422">
        <v>230</v>
      </c>
      <c r="DA422">
        <v>809</v>
      </c>
      <c r="DB422">
        <v>355</v>
      </c>
      <c r="DC422">
        <v>339</v>
      </c>
      <c r="DD422">
        <v>45</v>
      </c>
      <c r="DE422">
        <v>119</v>
      </c>
      <c r="DF422">
        <v>1709</v>
      </c>
      <c r="DG422">
        <v>1299</v>
      </c>
      <c r="DH422">
        <v>395</v>
      </c>
      <c r="DI422">
        <v>1562</v>
      </c>
      <c r="DJ422">
        <v>409</v>
      </c>
      <c r="DK422">
        <v>300</v>
      </c>
      <c r="DL422">
        <v>1459</v>
      </c>
      <c r="DM422">
        <v>3407</v>
      </c>
      <c r="DN422">
        <v>5205</v>
      </c>
      <c r="DO422">
        <v>1457</v>
      </c>
      <c r="DP422">
        <v>928</v>
      </c>
      <c r="DQ422">
        <v>1727</v>
      </c>
      <c r="DR422">
        <v>224</v>
      </c>
      <c r="DS422">
        <v>188</v>
      </c>
      <c r="DT422">
        <v>424</v>
      </c>
      <c r="DU422">
        <v>13416</v>
      </c>
      <c r="DV422">
        <v>9222</v>
      </c>
      <c r="DW422">
        <v>4335</v>
      </c>
      <c r="DX422">
        <v>484</v>
      </c>
      <c r="DY422">
        <v>146</v>
      </c>
      <c r="DZ422">
        <v>1275</v>
      </c>
      <c r="EA422">
        <v>55</v>
      </c>
      <c r="EB422">
        <v>929</v>
      </c>
      <c r="EC422">
        <v>2435</v>
      </c>
      <c r="ED422">
        <v>545</v>
      </c>
      <c r="EE422">
        <v>1421</v>
      </c>
      <c r="EF422">
        <v>5465</v>
      </c>
      <c r="EI422">
        <v>34529</v>
      </c>
      <c r="EJ422">
        <v>3616</v>
      </c>
      <c r="EK422">
        <v>266</v>
      </c>
      <c r="EL422">
        <v>223</v>
      </c>
      <c r="EM422">
        <v>260</v>
      </c>
      <c r="EN422">
        <v>151</v>
      </c>
      <c r="EO422">
        <v>134</v>
      </c>
      <c r="EP422">
        <v>505</v>
      </c>
      <c r="EQ422">
        <v>12896</v>
      </c>
      <c r="ER422">
        <v>13416</v>
      </c>
      <c r="ES422">
        <v>316</v>
      </c>
      <c r="ET422">
        <v>2796</v>
      </c>
      <c r="EU422">
        <v>5978</v>
      </c>
      <c r="EV422">
        <v>2710</v>
      </c>
      <c r="EW422">
        <v>10304</v>
      </c>
      <c r="EX422">
        <v>13416</v>
      </c>
    </row>
    <row r="423" spans="1:154" x14ac:dyDescent="0.2">
      <c r="A423">
        <v>21787</v>
      </c>
      <c r="B423" t="s">
        <v>589</v>
      </c>
      <c r="C423" t="s">
        <v>705</v>
      </c>
      <c r="D423" t="s">
        <v>343</v>
      </c>
      <c r="H423">
        <v>11529</v>
      </c>
      <c r="I423">
        <v>453</v>
      </c>
      <c r="J423">
        <v>1640</v>
      </c>
      <c r="K423">
        <v>52</v>
      </c>
      <c r="L423">
        <v>1106</v>
      </c>
      <c r="M423">
        <v>21</v>
      </c>
      <c r="N423">
        <v>4360</v>
      </c>
      <c r="O423">
        <v>139</v>
      </c>
      <c r="P423">
        <v>5477</v>
      </c>
      <c r="Q423">
        <v>262</v>
      </c>
      <c r="R423">
        <v>10118</v>
      </c>
      <c r="S423">
        <v>390</v>
      </c>
      <c r="T423">
        <v>724</v>
      </c>
      <c r="U423">
        <v>63</v>
      </c>
      <c r="V423">
        <v>3</v>
      </c>
      <c r="W423">
        <v>0</v>
      </c>
      <c r="X423">
        <v>57</v>
      </c>
      <c r="Y423">
        <v>0</v>
      </c>
      <c r="Z423">
        <v>0</v>
      </c>
      <c r="AA423">
        <v>0</v>
      </c>
      <c r="AB423">
        <v>627</v>
      </c>
      <c r="AC423">
        <v>0</v>
      </c>
      <c r="AD423">
        <v>662</v>
      </c>
      <c r="AE423">
        <v>0</v>
      </c>
      <c r="AF423">
        <v>9688</v>
      </c>
      <c r="AG423">
        <v>390</v>
      </c>
      <c r="AH423">
        <v>11113</v>
      </c>
      <c r="AI423">
        <v>390</v>
      </c>
      <c r="AJ423">
        <v>416</v>
      </c>
      <c r="AK423">
        <v>63</v>
      </c>
      <c r="AL423">
        <v>364</v>
      </c>
      <c r="AM423">
        <v>63</v>
      </c>
      <c r="AN423">
        <v>52</v>
      </c>
      <c r="AO423">
        <v>0</v>
      </c>
      <c r="AP423">
        <v>5510</v>
      </c>
      <c r="AQ423">
        <v>262</v>
      </c>
      <c r="AR423">
        <v>6019</v>
      </c>
      <c r="AS423">
        <v>191</v>
      </c>
      <c r="AT423">
        <v>1417</v>
      </c>
      <c r="AU423">
        <v>10</v>
      </c>
      <c r="AV423">
        <v>10112</v>
      </c>
      <c r="AW423">
        <v>443</v>
      </c>
      <c r="AX423">
        <v>461</v>
      </c>
      <c r="AY423">
        <v>11</v>
      </c>
      <c r="AZ423">
        <v>2919</v>
      </c>
      <c r="BA423">
        <v>93</v>
      </c>
      <c r="BB423">
        <v>2719</v>
      </c>
      <c r="BC423">
        <v>90</v>
      </c>
      <c r="BD423">
        <v>1715</v>
      </c>
      <c r="BE423">
        <v>43</v>
      </c>
      <c r="BF423">
        <v>1205</v>
      </c>
      <c r="BG423">
        <v>79</v>
      </c>
      <c r="BH423">
        <v>5007</v>
      </c>
      <c r="BI423">
        <v>257</v>
      </c>
      <c r="BJ423">
        <v>4842</v>
      </c>
      <c r="BK423">
        <v>247</v>
      </c>
      <c r="BL423">
        <v>165</v>
      </c>
      <c r="BM423">
        <v>10</v>
      </c>
      <c r="BN423">
        <v>3694</v>
      </c>
      <c r="BO423">
        <v>131</v>
      </c>
      <c r="BP423">
        <v>1499</v>
      </c>
      <c r="BQ423">
        <v>135</v>
      </c>
      <c r="BR423">
        <v>1019</v>
      </c>
      <c r="BS423">
        <v>70</v>
      </c>
      <c r="BT423">
        <v>2917</v>
      </c>
      <c r="BU423">
        <v>91</v>
      </c>
      <c r="BV423">
        <v>6212</v>
      </c>
      <c r="BW423">
        <v>336</v>
      </c>
      <c r="BX423">
        <v>2400</v>
      </c>
      <c r="BY423">
        <v>26</v>
      </c>
      <c r="BZ423">
        <v>977</v>
      </c>
      <c r="CA423">
        <v>0</v>
      </c>
      <c r="CB423">
        <v>1940</v>
      </c>
      <c r="CC423">
        <v>91</v>
      </c>
      <c r="CD423">
        <v>798</v>
      </c>
      <c r="CE423">
        <v>125</v>
      </c>
      <c r="CF423">
        <v>1191</v>
      </c>
      <c r="CG423">
        <v>69</v>
      </c>
      <c r="CH423">
        <v>1505</v>
      </c>
      <c r="CI423">
        <v>66</v>
      </c>
      <c r="CJ423">
        <v>1258</v>
      </c>
      <c r="CK423">
        <v>60</v>
      </c>
      <c r="CL423">
        <v>1460</v>
      </c>
      <c r="CM423">
        <v>16</v>
      </c>
      <c r="CN423">
        <v>2400</v>
      </c>
      <c r="CO423">
        <v>26</v>
      </c>
      <c r="CP423">
        <v>453</v>
      </c>
      <c r="CQ423">
        <v>11076</v>
      </c>
      <c r="CR423">
        <v>8664</v>
      </c>
      <c r="CS423">
        <v>4726</v>
      </c>
      <c r="CT423">
        <v>10163</v>
      </c>
      <c r="CU423">
        <v>702</v>
      </c>
      <c r="CV423">
        <v>117</v>
      </c>
      <c r="CW423">
        <v>232</v>
      </c>
      <c r="CX423">
        <v>45</v>
      </c>
      <c r="CY423">
        <v>308</v>
      </c>
      <c r="CZ423">
        <v>10</v>
      </c>
      <c r="DA423">
        <v>16</v>
      </c>
      <c r="DB423">
        <v>0</v>
      </c>
      <c r="DC423">
        <v>146</v>
      </c>
      <c r="DD423">
        <v>62</v>
      </c>
      <c r="DE423">
        <v>77</v>
      </c>
      <c r="DF423">
        <v>576</v>
      </c>
      <c r="DG423">
        <v>401</v>
      </c>
      <c r="DH423">
        <v>133</v>
      </c>
      <c r="DI423">
        <v>553</v>
      </c>
      <c r="DJ423">
        <v>172</v>
      </c>
      <c r="DK423">
        <v>42</v>
      </c>
      <c r="DL423">
        <v>319</v>
      </c>
      <c r="DM423">
        <v>745</v>
      </c>
      <c r="DN423">
        <v>1234</v>
      </c>
      <c r="DO423">
        <v>379</v>
      </c>
      <c r="DP423">
        <v>193</v>
      </c>
      <c r="DQ423">
        <v>522</v>
      </c>
      <c r="DR423">
        <v>131</v>
      </c>
      <c r="DS423">
        <v>73</v>
      </c>
      <c r="DT423">
        <v>495</v>
      </c>
      <c r="DU423">
        <v>4431</v>
      </c>
      <c r="DV423">
        <v>2270</v>
      </c>
      <c r="DW423">
        <v>912</v>
      </c>
      <c r="DX423">
        <v>363</v>
      </c>
      <c r="DY423">
        <v>199</v>
      </c>
      <c r="DZ423">
        <v>654</v>
      </c>
      <c r="EA423">
        <v>16</v>
      </c>
      <c r="EB423">
        <v>546</v>
      </c>
      <c r="EC423">
        <v>1144</v>
      </c>
      <c r="ED423">
        <v>221</v>
      </c>
      <c r="EE423">
        <v>683</v>
      </c>
      <c r="EF423">
        <v>1540</v>
      </c>
      <c r="EI423">
        <v>9682</v>
      </c>
      <c r="EJ423">
        <v>1858</v>
      </c>
      <c r="EK423">
        <v>145</v>
      </c>
      <c r="EL423">
        <v>24</v>
      </c>
      <c r="EM423">
        <v>29</v>
      </c>
      <c r="EN423">
        <v>197</v>
      </c>
      <c r="EO423">
        <v>63</v>
      </c>
      <c r="EP423">
        <v>470</v>
      </c>
      <c r="EQ423">
        <v>3962</v>
      </c>
      <c r="ER423">
        <v>4431</v>
      </c>
      <c r="ES423">
        <v>59</v>
      </c>
      <c r="ET423">
        <v>1454</v>
      </c>
      <c r="EU423">
        <v>1527</v>
      </c>
      <c r="EV423">
        <v>817</v>
      </c>
      <c r="EW423">
        <v>2918</v>
      </c>
      <c r="EX423">
        <v>4431</v>
      </c>
    </row>
    <row r="424" spans="1:154" x14ac:dyDescent="0.2">
      <c r="A424">
        <v>21788</v>
      </c>
      <c r="B424" t="s">
        <v>589</v>
      </c>
      <c r="C424" t="s">
        <v>706</v>
      </c>
      <c r="D424" t="s">
        <v>347</v>
      </c>
      <c r="H424">
        <v>11640</v>
      </c>
      <c r="I424">
        <v>651</v>
      </c>
      <c r="J424">
        <v>1282</v>
      </c>
      <c r="K424">
        <v>51</v>
      </c>
      <c r="L424">
        <v>1007</v>
      </c>
      <c r="M424">
        <v>51</v>
      </c>
      <c r="N424">
        <v>3684</v>
      </c>
      <c r="O424">
        <v>464</v>
      </c>
      <c r="P424">
        <v>6669</v>
      </c>
      <c r="Q424">
        <v>136</v>
      </c>
      <c r="R424">
        <v>10488</v>
      </c>
      <c r="S424">
        <v>506</v>
      </c>
      <c r="T424">
        <v>103</v>
      </c>
      <c r="U424">
        <v>15</v>
      </c>
      <c r="V424">
        <v>17</v>
      </c>
      <c r="W424">
        <v>17</v>
      </c>
      <c r="X424">
        <v>198</v>
      </c>
      <c r="Y424">
        <v>0</v>
      </c>
      <c r="Z424">
        <v>331</v>
      </c>
      <c r="AA424">
        <v>108</v>
      </c>
      <c r="AB424">
        <v>489</v>
      </c>
      <c r="AC424">
        <v>5</v>
      </c>
      <c r="AD424">
        <v>620</v>
      </c>
      <c r="AE424">
        <v>125</v>
      </c>
      <c r="AF424">
        <v>10440</v>
      </c>
      <c r="AG424">
        <v>506</v>
      </c>
      <c r="AH424">
        <v>11275</v>
      </c>
      <c r="AI424">
        <v>572</v>
      </c>
      <c r="AJ424">
        <v>365</v>
      </c>
      <c r="AK424">
        <v>79</v>
      </c>
      <c r="AL424">
        <v>237</v>
      </c>
      <c r="AM424">
        <v>15</v>
      </c>
      <c r="AN424">
        <v>128</v>
      </c>
      <c r="AO424">
        <v>64</v>
      </c>
      <c r="AP424">
        <v>5917</v>
      </c>
      <c r="AQ424">
        <v>360</v>
      </c>
      <c r="AR424">
        <v>5723</v>
      </c>
      <c r="AS424">
        <v>291</v>
      </c>
      <c r="AT424">
        <v>1338</v>
      </c>
      <c r="AU424">
        <v>23</v>
      </c>
      <c r="AV424">
        <v>10302</v>
      </c>
      <c r="AW424">
        <v>628</v>
      </c>
      <c r="AX424">
        <v>627</v>
      </c>
      <c r="AY424">
        <v>82</v>
      </c>
      <c r="AZ424">
        <v>2886</v>
      </c>
      <c r="BA424">
        <v>130</v>
      </c>
      <c r="BB424">
        <v>2308</v>
      </c>
      <c r="BC424">
        <v>184</v>
      </c>
      <c r="BD424">
        <v>2668</v>
      </c>
      <c r="BE424">
        <v>67</v>
      </c>
      <c r="BF424">
        <v>850</v>
      </c>
      <c r="BG424">
        <v>118</v>
      </c>
      <c r="BH424">
        <v>6118</v>
      </c>
      <c r="BI424">
        <v>419</v>
      </c>
      <c r="BJ424">
        <v>5987</v>
      </c>
      <c r="BK424">
        <v>387</v>
      </c>
      <c r="BL424">
        <v>131</v>
      </c>
      <c r="BM424">
        <v>32</v>
      </c>
      <c r="BN424">
        <v>4354</v>
      </c>
      <c r="BO424">
        <v>345</v>
      </c>
      <c r="BP424">
        <v>1917</v>
      </c>
      <c r="BQ424">
        <v>126</v>
      </c>
      <c r="BR424">
        <v>697</v>
      </c>
      <c r="BS424">
        <v>66</v>
      </c>
      <c r="BT424">
        <v>2329</v>
      </c>
      <c r="BU424">
        <v>114</v>
      </c>
      <c r="BV424">
        <v>6968</v>
      </c>
      <c r="BW424">
        <v>537</v>
      </c>
      <c r="BX424">
        <v>2343</v>
      </c>
      <c r="BY424">
        <v>0</v>
      </c>
      <c r="BZ424">
        <v>602</v>
      </c>
      <c r="CA424">
        <v>0</v>
      </c>
      <c r="CB424">
        <v>1727</v>
      </c>
      <c r="CC424">
        <v>114</v>
      </c>
      <c r="CD424">
        <v>822</v>
      </c>
      <c r="CE424">
        <v>74</v>
      </c>
      <c r="CF424">
        <v>1320</v>
      </c>
      <c r="CG424">
        <v>160</v>
      </c>
      <c r="CH424">
        <v>1415</v>
      </c>
      <c r="CI424">
        <v>131</v>
      </c>
      <c r="CJ424">
        <v>1473</v>
      </c>
      <c r="CK424">
        <v>74</v>
      </c>
      <c r="CL424">
        <v>1938</v>
      </c>
      <c r="CM424">
        <v>98</v>
      </c>
      <c r="CN424">
        <v>2343</v>
      </c>
      <c r="CO424">
        <v>0</v>
      </c>
      <c r="CP424">
        <v>651</v>
      </c>
      <c r="CQ424">
        <v>10989</v>
      </c>
      <c r="CR424">
        <v>9386</v>
      </c>
      <c r="CS424">
        <v>3597</v>
      </c>
      <c r="CT424">
        <v>10485</v>
      </c>
      <c r="CU424">
        <v>673</v>
      </c>
      <c r="CV424">
        <v>197</v>
      </c>
      <c r="CW424">
        <v>363</v>
      </c>
      <c r="CX424">
        <v>115</v>
      </c>
      <c r="CY424">
        <v>136</v>
      </c>
      <c r="CZ424">
        <v>7</v>
      </c>
      <c r="DA424">
        <v>134</v>
      </c>
      <c r="DB424">
        <v>75</v>
      </c>
      <c r="DC424">
        <v>40</v>
      </c>
      <c r="DD424">
        <v>0</v>
      </c>
      <c r="DE424">
        <v>77</v>
      </c>
      <c r="DF424">
        <v>821</v>
      </c>
      <c r="DG424">
        <v>310</v>
      </c>
      <c r="DH424">
        <v>48</v>
      </c>
      <c r="DI424">
        <v>828</v>
      </c>
      <c r="DJ424">
        <v>113</v>
      </c>
      <c r="DK424">
        <v>179</v>
      </c>
      <c r="DL424">
        <v>519</v>
      </c>
      <c r="DM424">
        <v>980</v>
      </c>
      <c r="DN424">
        <v>1418</v>
      </c>
      <c r="DO424">
        <v>304</v>
      </c>
      <c r="DP424">
        <v>491</v>
      </c>
      <c r="DQ424">
        <v>481</v>
      </c>
      <c r="DR424">
        <v>107</v>
      </c>
      <c r="DS424">
        <v>25</v>
      </c>
      <c r="DT424">
        <v>350</v>
      </c>
      <c r="DU424">
        <v>4649</v>
      </c>
      <c r="DV424">
        <v>2818</v>
      </c>
      <c r="DW424">
        <v>962</v>
      </c>
      <c r="DX424">
        <v>295</v>
      </c>
      <c r="DY424">
        <v>100</v>
      </c>
      <c r="DZ424">
        <v>627</v>
      </c>
      <c r="EA424">
        <v>27</v>
      </c>
      <c r="EB424">
        <v>505</v>
      </c>
      <c r="EC424">
        <v>909</v>
      </c>
      <c r="ED424">
        <v>184</v>
      </c>
      <c r="EE424">
        <v>475</v>
      </c>
      <c r="EF424">
        <v>1385</v>
      </c>
      <c r="EI424">
        <v>9800</v>
      </c>
      <c r="EJ424">
        <v>1850</v>
      </c>
      <c r="EK424">
        <v>178</v>
      </c>
      <c r="EL424">
        <v>100</v>
      </c>
      <c r="EM424">
        <v>33</v>
      </c>
      <c r="EN424">
        <v>74</v>
      </c>
      <c r="EO424">
        <v>76</v>
      </c>
      <c r="EP424">
        <v>253</v>
      </c>
      <c r="EQ424">
        <v>4097</v>
      </c>
      <c r="ER424">
        <v>4649</v>
      </c>
      <c r="ES424">
        <v>120</v>
      </c>
      <c r="ET424">
        <v>1107</v>
      </c>
      <c r="EU424">
        <v>1633</v>
      </c>
      <c r="EV424">
        <v>1271</v>
      </c>
      <c r="EW424">
        <v>3422</v>
      </c>
      <c r="EX424">
        <v>4649</v>
      </c>
    </row>
    <row r="425" spans="1:154" x14ac:dyDescent="0.2">
      <c r="A425">
        <v>21791</v>
      </c>
      <c r="B425" t="s">
        <v>589</v>
      </c>
      <c r="C425" t="s">
        <v>707</v>
      </c>
      <c r="D425" t="s">
        <v>343</v>
      </c>
      <c r="H425">
        <v>5309</v>
      </c>
      <c r="I425">
        <v>564</v>
      </c>
      <c r="J425">
        <v>366</v>
      </c>
      <c r="K425">
        <v>0</v>
      </c>
      <c r="L425">
        <v>274</v>
      </c>
      <c r="M425">
        <v>0</v>
      </c>
      <c r="N425">
        <v>2601</v>
      </c>
      <c r="O425">
        <v>486</v>
      </c>
      <c r="P425">
        <v>2327</v>
      </c>
      <c r="Q425">
        <v>78</v>
      </c>
      <c r="R425">
        <v>4980</v>
      </c>
      <c r="S425">
        <v>564</v>
      </c>
      <c r="T425">
        <v>95</v>
      </c>
      <c r="U425">
        <v>0</v>
      </c>
      <c r="V425">
        <v>2</v>
      </c>
      <c r="W425">
        <v>0</v>
      </c>
      <c r="X425">
        <v>164</v>
      </c>
      <c r="Y425">
        <v>0</v>
      </c>
      <c r="Z425">
        <v>8</v>
      </c>
      <c r="AA425">
        <v>0</v>
      </c>
      <c r="AB425">
        <v>60</v>
      </c>
      <c r="AC425">
        <v>0</v>
      </c>
      <c r="AD425">
        <v>55</v>
      </c>
      <c r="AE425">
        <v>0</v>
      </c>
      <c r="AF425">
        <v>4962</v>
      </c>
      <c r="AG425">
        <v>564</v>
      </c>
      <c r="AH425">
        <v>5191</v>
      </c>
      <c r="AI425">
        <v>564</v>
      </c>
      <c r="AJ425">
        <v>118</v>
      </c>
      <c r="AK425">
        <v>0</v>
      </c>
      <c r="AL425">
        <v>101</v>
      </c>
      <c r="AM425">
        <v>0</v>
      </c>
      <c r="AN425">
        <v>17</v>
      </c>
      <c r="AO425">
        <v>0</v>
      </c>
      <c r="AP425">
        <v>2677</v>
      </c>
      <c r="AQ425">
        <v>184</v>
      </c>
      <c r="AR425">
        <v>2632</v>
      </c>
      <c r="AS425">
        <v>380</v>
      </c>
      <c r="AT425">
        <v>734</v>
      </c>
      <c r="AU425">
        <v>28</v>
      </c>
      <c r="AV425">
        <v>4575</v>
      </c>
      <c r="AW425">
        <v>536</v>
      </c>
      <c r="AX425">
        <v>258</v>
      </c>
      <c r="AY425">
        <v>88</v>
      </c>
      <c r="AZ425">
        <v>1437</v>
      </c>
      <c r="BA425">
        <v>135</v>
      </c>
      <c r="BB425">
        <v>899</v>
      </c>
      <c r="BC425">
        <v>4</v>
      </c>
      <c r="BD425">
        <v>934</v>
      </c>
      <c r="BE425">
        <v>19</v>
      </c>
      <c r="BF425">
        <v>474</v>
      </c>
      <c r="BG425">
        <v>85</v>
      </c>
      <c r="BH425">
        <v>2466</v>
      </c>
      <c r="BI425">
        <v>355</v>
      </c>
      <c r="BJ425">
        <v>2414</v>
      </c>
      <c r="BK425">
        <v>355</v>
      </c>
      <c r="BL425">
        <v>52</v>
      </c>
      <c r="BM425">
        <v>0</v>
      </c>
      <c r="BN425">
        <v>1797</v>
      </c>
      <c r="BO425">
        <v>213</v>
      </c>
      <c r="BP425">
        <v>739</v>
      </c>
      <c r="BQ425">
        <v>177</v>
      </c>
      <c r="BR425">
        <v>404</v>
      </c>
      <c r="BS425">
        <v>50</v>
      </c>
      <c r="BT425">
        <v>1342</v>
      </c>
      <c r="BU425">
        <v>124</v>
      </c>
      <c r="BV425">
        <v>2940</v>
      </c>
      <c r="BW425">
        <v>440</v>
      </c>
      <c r="BX425">
        <v>1027</v>
      </c>
      <c r="BY425">
        <v>0</v>
      </c>
      <c r="BZ425">
        <v>355</v>
      </c>
      <c r="CA425">
        <v>0</v>
      </c>
      <c r="CB425">
        <v>987</v>
      </c>
      <c r="CC425">
        <v>124</v>
      </c>
      <c r="CD425">
        <v>439</v>
      </c>
      <c r="CE425">
        <v>194</v>
      </c>
      <c r="CF425">
        <v>706</v>
      </c>
      <c r="CG425">
        <v>42</v>
      </c>
      <c r="CH425">
        <v>684</v>
      </c>
      <c r="CI425">
        <v>109</v>
      </c>
      <c r="CJ425">
        <v>403</v>
      </c>
      <c r="CK425">
        <v>41</v>
      </c>
      <c r="CL425">
        <v>708</v>
      </c>
      <c r="CM425">
        <v>54</v>
      </c>
      <c r="CN425">
        <v>1027</v>
      </c>
      <c r="CO425">
        <v>0</v>
      </c>
      <c r="CP425">
        <v>564</v>
      </c>
      <c r="CQ425">
        <v>4745</v>
      </c>
      <c r="CR425">
        <v>3914</v>
      </c>
      <c r="CS425">
        <v>1748</v>
      </c>
      <c r="CT425">
        <v>4937</v>
      </c>
      <c r="CU425">
        <v>95</v>
      </c>
      <c r="CV425">
        <v>30</v>
      </c>
      <c r="CW425">
        <v>17</v>
      </c>
      <c r="CX425">
        <v>3</v>
      </c>
      <c r="CY425">
        <v>45</v>
      </c>
      <c r="CZ425">
        <v>10</v>
      </c>
      <c r="DA425">
        <v>33</v>
      </c>
      <c r="DB425">
        <v>17</v>
      </c>
      <c r="DC425">
        <v>0</v>
      </c>
      <c r="DD425">
        <v>0</v>
      </c>
      <c r="DE425">
        <v>232</v>
      </c>
      <c r="DF425">
        <v>300</v>
      </c>
      <c r="DG425">
        <v>149</v>
      </c>
      <c r="DH425">
        <v>13</v>
      </c>
      <c r="DI425">
        <v>327</v>
      </c>
      <c r="DJ425">
        <v>188</v>
      </c>
      <c r="DK425">
        <v>11</v>
      </c>
      <c r="DL425">
        <v>110</v>
      </c>
      <c r="DM425">
        <v>419</v>
      </c>
      <c r="DN425">
        <v>321</v>
      </c>
      <c r="DO425">
        <v>220</v>
      </c>
      <c r="DP425">
        <v>127</v>
      </c>
      <c r="DQ425">
        <v>264</v>
      </c>
      <c r="DR425">
        <v>85</v>
      </c>
      <c r="DS425">
        <v>54</v>
      </c>
      <c r="DT425">
        <v>113</v>
      </c>
      <c r="DU425">
        <v>1968</v>
      </c>
      <c r="DV425">
        <v>1163</v>
      </c>
      <c r="DW425">
        <v>461</v>
      </c>
      <c r="DX425">
        <v>201</v>
      </c>
      <c r="DY425">
        <v>119</v>
      </c>
      <c r="DZ425">
        <v>326</v>
      </c>
      <c r="EA425">
        <v>0</v>
      </c>
      <c r="EB425">
        <v>295</v>
      </c>
      <c r="EC425">
        <v>278</v>
      </c>
      <c r="ED425">
        <v>55</v>
      </c>
      <c r="EE425">
        <v>182</v>
      </c>
      <c r="EF425">
        <v>679</v>
      </c>
      <c r="EI425">
        <v>4467</v>
      </c>
      <c r="EJ425">
        <v>868</v>
      </c>
      <c r="EK425">
        <v>60</v>
      </c>
      <c r="EL425">
        <v>11</v>
      </c>
      <c r="EM425">
        <v>29</v>
      </c>
      <c r="EN425">
        <v>45</v>
      </c>
      <c r="EO425">
        <v>12</v>
      </c>
      <c r="EP425">
        <v>143</v>
      </c>
      <c r="EQ425">
        <v>1690</v>
      </c>
      <c r="ER425">
        <v>1968</v>
      </c>
      <c r="ES425">
        <v>28</v>
      </c>
      <c r="ET425">
        <v>560</v>
      </c>
      <c r="EU425">
        <v>475</v>
      </c>
      <c r="EV425">
        <v>528</v>
      </c>
      <c r="EW425">
        <v>1380</v>
      </c>
      <c r="EX425">
        <v>1968</v>
      </c>
    </row>
    <row r="426" spans="1:154" x14ac:dyDescent="0.2">
      <c r="A426">
        <v>21793</v>
      </c>
      <c r="B426" t="s">
        <v>589</v>
      </c>
      <c r="C426" t="s">
        <v>708</v>
      </c>
      <c r="D426" t="s">
        <v>347</v>
      </c>
      <c r="H426">
        <v>10590</v>
      </c>
      <c r="I426">
        <v>391</v>
      </c>
      <c r="J426">
        <v>565</v>
      </c>
      <c r="K426">
        <v>99</v>
      </c>
      <c r="L426">
        <v>302</v>
      </c>
      <c r="M426">
        <v>30</v>
      </c>
      <c r="N426">
        <v>4235</v>
      </c>
      <c r="O426">
        <v>188</v>
      </c>
      <c r="P426">
        <v>5790</v>
      </c>
      <c r="Q426">
        <v>104</v>
      </c>
      <c r="R426">
        <v>7727</v>
      </c>
      <c r="S426">
        <v>146</v>
      </c>
      <c r="T426">
        <v>523</v>
      </c>
      <c r="U426">
        <v>58</v>
      </c>
      <c r="V426">
        <v>3</v>
      </c>
      <c r="W426">
        <v>0</v>
      </c>
      <c r="X426">
        <v>368</v>
      </c>
      <c r="Y426">
        <v>0</v>
      </c>
      <c r="Z426">
        <v>768</v>
      </c>
      <c r="AA426">
        <v>73</v>
      </c>
      <c r="AB426">
        <v>1201</v>
      </c>
      <c r="AC426">
        <v>114</v>
      </c>
      <c r="AD426">
        <v>2071</v>
      </c>
      <c r="AE426">
        <v>139</v>
      </c>
      <c r="AF426">
        <v>7148</v>
      </c>
      <c r="AG426">
        <v>146</v>
      </c>
      <c r="AH426">
        <v>9164</v>
      </c>
      <c r="AI426">
        <v>203</v>
      </c>
      <c r="AJ426">
        <v>1426</v>
      </c>
      <c r="AK426">
        <v>188</v>
      </c>
      <c r="AL426">
        <v>847</v>
      </c>
      <c r="AM426">
        <v>58</v>
      </c>
      <c r="AN426">
        <v>579</v>
      </c>
      <c r="AO426">
        <v>130</v>
      </c>
      <c r="AP426">
        <v>5315</v>
      </c>
      <c r="AQ426">
        <v>204</v>
      </c>
      <c r="AR426">
        <v>5275</v>
      </c>
      <c r="AS426">
        <v>187</v>
      </c>
      <c r="AT426">
        <v>905</v>
      </c>
      <c r="AU426">
        <v>26</v>
      </c>
      <c r="AV426">
        <v>9685</v>
      </c>
      <c r="AW426">
        <v>365</v>
      </c>
      <c r="AX426">
        <v>395</v>
      </c>
      <c r="AY426">
        <v>46</v>
      </c>
      <c r="AZ426">
        <v>1941</v>
      </c>
      <c r="BA426">
        <v>190</v>
      </c>
      <c r="BB426">
        <v>2119</v>
      </c>
      <c r="BC426">
        <v>46</v>
      </c>
      <c r="BD426">
        <v>2980</v>
      </c>
      <c r="BE426">
        <v>15</v>
      </c>
      <c r="BF426">
        <v>966</v>
      </c>
      <c r="BG426">
        <v>86</v>
      </c>
      <c r="BH426">
        <v>5606</v>
      </c>
      <c r="BI426">
        <v>232</v>
      </c>
      <c r="BJ426">
        <v>5473</v>
      </c>
      <c r="BK426">
        <v>223</v>
      </c>
      <c r="BL426">
        <v>133</v>
      </c>
      <c r="BM426">
        <v>9</v>
      </c>
      <c r="BN426">
        <v>4132</v>
      </c>
      <c r="BO426">
        <v>181</v>
      </c>
      <c r="BP426">
        <v>1523</v>
      </c>
      <c r="BQ426">
        <v>51</v>
      </c>
      <c r="BR426">
        <v>917</v>
      </c>
      <c r="BS426">
        <v>86</v>
      </c>
      <c r="BT426">
        <v>2484</v>
      </c>
      <c r="BU426">
        <v>58</v>
      </c>
      <c r="BV426">
        <v>6572</v>
      </c>
      <c r="BW426">
        <v>318</v>
      </c>
      <c r="BX426">
        <v>1534</v>
      </c>
      <c r="BY426">
        <v>15</v>
      </c>
      <c r="BZ426">
        <v>746</v>
      </c>
      <c r="CA426">
        <v>22</v>
      </c>
      <c r="CB426">
        <v>1738</v>
      </c>
      <c r="CC426">
        <v>36</v>
      </c>
      <c r="CD426">
        <v>671</v>
      </c>
      <c r="CE426">
        <v>36</v>
      </c>
      <c r="CF426">
        <v>1046</v>
      </c>
      <c r="CG426">
        <v>65</v>
      </c>
      <c r="CH426">
        <v>1814</v>
      </c>
      <c r="CI426">
        <v>104</v>
      </c>
      <c r="CJ426">
        <v>1340</v>
      </c>
      <c r="CK426">
        <v>99</v>
      </c>
      <c r="CL426">
        <v>1701</v>
      </c>
      <c r="CM426">
        <v>14</v>
      </c>
      <c r="CN426">
        <v>1534</v>
      </c>
      <c r="CO426">
        <v>15</v>
      </c>
      <c r="CP426">
        <v>391</v>
      </c>
      <c r="CQ426">
        <v>10199</v>
      </c>
      <c r="CR426">
        <v>8702</v>
      </c>
      <c r="CS426">
        <v>3060</v>
      </c>
      <c r="CT426">
        <v>8342</v>
      </c>
      <c r="CU426">
        <v>1734</v>
      </c>
      <c r="CV426">
        <v>842</v>
      </c>
      <c r="CW426">
        <v>1327</v>
      </c>
      <c r="CX426">
        <v>798</v>
      </c>
      <c r="CY426">
        <v>338</v>
      </c>
      <c r="CZ426">
        <v>16</v>
      </c>
      <c r="DA426">
        <v>60</v>
      </c>
      <c r="DB426">
        <v>28</v>
      </c>
      <c r="DC426">
        <v>9</v>
      </c>
      <c r="DD426">
        <v>0</v>
      </c>
      <c r="DE426">
        <v>110</v>
      </c>
      <c r="DF426">
        <v>651</v>
      </c>
      <c r="DG426">
        <v>438</v>
      </c>
      <c r="DH426">
        <v>24</v>
      </c>
      <c r="DI426">
        <v>645</v>
      </c>
      <c r="DJ426">
        <v>199</v>
      </c>
      <c r="DK426">
        <v>92</v>
      </c>
      <c r="DL426">
        <v>275</v>
      </c>
      <c r="DM426">
        <v>1077</v>
      </c>
      <c r="DN426">
        <v>1619</v>
      </c>
      <c r="DO426">
        <v>386</v>
      </c>
      <c r="DP426">
        <v>294</v>
      </c>
      <c r="DQ426">
        <v>359</v>
      </c>
      <c r="DR426">
        <v>133</v>
      </c>
      <c r="DS426">
        <v>56</v>
      </c>
      <c r="DT426">
        <v>117</v>
      </c>
      <c r="DU426">
        <v>3890</v>
      </c>
      <c r="DV426">
        <v>2395</v>
      </c>
      <c r="DW426">
        <v>963</v>
      </c>
      <c r="DX426">
        <v>180</v>
      </c>
      <c r="DY426">
        <v>60</v>
      </c>
      <c r="DZ426">
        <v>475</v>
      </c>
      <c r="EA426">
        <v>49</v>
      </c>
      <c r="EB426">
        <v>308</v>
      </c>
      <c r="EC426">
        <v>840</v>
      </c>
      <c r="ED426">
        <v>79</v>
      </c>
      <c r="EE426">
        <v>595</v>
      </c>
      <c r="EF426">
        <v>1324</v>
      </c>
      <c r="EI426">
        <v>9656</v>
      </c>
      <c r="EJ426">
        <v>943</v>
      </c>
      <c r="EK426">
        <v>54</v>
      </c>
      <c r="EL426">
        <v>123</v>
      </c>
      <c r="EM426">
        <v>0</v>
      </c>
      <c r="EN426">
        <v>50</v>
      </c>
      <c r="EO426">
        <v>8</v>
      </c>
      <c r="EP426">
        <v>187</v>
      </c>
      <c r="EQ426">
        <v>3588</v>
      </c>
      <c r="ER426">
        <v>3890</v>
      </c>
      <c r="ES426">
        <v>294</v>
      </c>
      <c r="ET426">
        <v>691</v>
      </c>
      <c r="EU426">
        <v>1517</v>
      </c>
      <c r="EV426">
        <v>911</v>
      </c>
      <c r="EW426">
        <v>2905</v>
      </c>
      <c r="EX426">
        <v>3890</v>
      </c>
    </row>
    <row r="427" spans="1:154" x14ac:dyDescent="0.2">
      <c r="A427">
        <v>21801</v>
      </c>
      <c r="B427" t="s">
        <v>589</v>
      </c>
      <c r="C427" t="s">
        <v>709</v>
      </c>
      <c r="D427" t="s">
        <v>358</v>
      </c>
      <c r="H427">
        <v>29579</v>
      </c>
      <c r="I427">
        <v>1933</v>
      </c>
      <c r="J427">
        <v>6421</v>
      </c>
      <c r="K427">
        <v>432</v>
      </c>
      <c r="L427">
        <v>4337</v>
      </c>
      <c r="M427">
        <v>369</v>
      </c>
      <c r="N427">
        <v>10134</v>
      </c>
      <c r="O427">
        <v>1132</v>
      </c>
      <c r="P427">
        <v>11170</v>
      </c>
      <c r="Q427">
        <v>245</v>
      </c>
      <c r="R427">
        <v>15120</v>
      </c>
      <c r="S427">
        <v>425</v>
      </c>
      <c r="T427">
        <v>9925</v>
      </c>
      <c r="U427">
        <v>666</v>
      </c>
      <c r="V427">
        <v>11</v>
      </c>
      <c r="W427">
        <v>0</v>
      </c>
      <c r="X427">
        <v>630</v>
      </c>
      <c r="Y427">
        <v>14</v>
      </c>
      <c r="Z427">
        <v>1280</v>
      </c>
      <c r="AA427">
        <v>279</v>
      </c>
      <c r="AB427">
        <v>2609</v>
      </c>
      <c r="AC427">
        <v>549</v>
      </c>
      <c r="AD427">
        <v>1921</v>
      </c>
      <c r="AE427">
        <v>326</v>
      </c>
      <c r="AF427">
        <v>14755</v>
      </c>
      <c r="AG427">
        <v>406</v>
      </c>
      <c r="AH427">
        <v>26574</v>
      </c>
      <c r="AI427">
        <v>1030</v>
      </c>
      <c r="AJ427">
        <v>3005</v>
      </c>
      <c r="AK427">
        <v>903</v>
      </c>
      <c r="AL427">
        <v>1133</v>
      </c>
      <c r="AM427">
        <v>0</v>
      </c>
      <c r="AN427">
        <v>1872</v>
      </c>
      <c r="AO427">
        <v>903</v>
      </c>
      <c r="AP427">
        <v>14159</v>
      </c>
      <c r="AQ427">
        <v>1097</v>
      </c>
      <c r="AR427">
        <v>15420</v>
      </c>
      <c r="AS427">
        <v>836</v>
      </c>
      <c r="AT427">
        <v>3632</v>
      </c>
      <c r="AU427">
        <v>32</v>
      </c>
      <c r="AV427">
        <v>25947</v>
      </c>
      <c r="AW427">
        <v>1901</v>
      </c>
      <c r="AX427">
        <v>1955</v>
      </c>
      <c r="AY427">
        <v>256</v>
      </c>
      <c r="AZ427">
        <v>5451</v>
      </c>
      <c r="BA427">
        <v>408</v>
      </c>
      <c r="BB427">
        <v>4541</v>
      </c>
      <c r="BC427">
        <v>254</v>
      </c>
      <c r="BD427">
        <v>6202</v>
      </c>
      <c r="BE427">
        <v>137</v>
      </c>
      <c r="BF427">
        <v>3696</v>
      </c>
      <c r="BG427">
        <v>418</v>
      </c>
      <c r="BH427">
        <v>12721</v>
      </c>
      <c r="BI427">
        <v>857</v>
      </c>
      <c r="BJ427">
        <v>11959</v>
      </c>
      <c r="BK427">
        <v>814</v>
      </c>
      <c r="BL427">
        <v>762</v>
      </c>
      <c r="BM427">
        <v>43</v>
      </c>
      <c r="BN427">
        <v>8898</v>
      </c>
      <c r="BO427">
        <v>491</v>
      </c>
      <c r="BP427">
        <v>4280</v>
      </c>
      <c r="BQ427">
        <v>451</v>
      </c>
      <c r="BR427">
        <v>3239</v>
      </c>
      <c r="BS427">
        <v>333</v>
      </c>
      <c r="BT427">
        <v>7777</v>
      </c>
      <c r="BU427">
        <v>637</v>
      </c>
      <c r="BV427">
        <v>16417</v>
      </c>
      <c r="BW427">
        <v>1275</v>
      </c>
      <c r="BX427">
        <v>5385</v>
      </c>
      <c r="BY427">
        <v>21</v>
      </c>
      <c r="BZ427">
        <v>2141</v>
      </c>
      <c r="CA427">
        <v>28</v>
      </c>
      <c r="CB427">
        <v>5636</v>
      </c>
      <c r="CC427">
        <v>609</v>
      </c>
      <c r="CD427">
        <v>3653</v>
      </c>
      <c r="CE427">
        <v>241</v>
      </c>
      <c r="CF427">
        <v>2788</v>
      </c>
      <c r="CG427">
        <v>265</v>
      </c>
      <c r="CH427">
        <v>3171</v>
      </c>
      <c r="CI427">
        <v>391</v>
      </c>
      <c r="CJ427">
        <v>2775</v>
      </c>
      <c r="CK427">
        <v>217</v>
      </c>
      <c r="CL427">
        <v>4030</v>
      </c>
      <c r="CM427">
        <v>161</v>
      </c>
      <c r="CN427">
        <v>5385</v>
      </c>
      <c r="CO427">
        <v>21</v>
      </c>
      <c r="CP427">
        <v>1933</v>
      </c>
      <c r="CQ427">
        <v>27646</v>
      </c>
      <c r="CR427">
        <v>18068</v>
      </c>
      <c r="CS427">
        <v>13322</v>
      </c>
      <c r="CT427">
        <v>24409</v>
      </c>
      <c r="CU427">
        <v>4117</v>
      </c>
      <c r="CV427">
        <v>2111</v>
      </c>
      <c r="CW427">
        <v>1322</v>
      </c>
      <c r="CX427">
        <v>422</v>
      </c>
      <c r="CY427">
        <v>2305</v>
      </c>
      <c r="CZ427">
        <v>1534</v>
      </c>
      <c r="DA427">
        <v>395</v>
      </c>
      <c r="DB427">
        <v>117</v>
      </c>
      <c r="DC427">
        <v>95</v>
      </c>
      <c r="DD427">
        <v>38</v>
      </c>
      <c r="DE427">
        <v>250</v>
      </c>
      <c r="DF427">
        <v>900</v>
      </c>
      <c r="DG427">
        <v>1630</v>
      </c>
      <c r="DH427">
        <v>158</v>
      </c>
      <c r="DI427">
        <v>1331</v>
      </c>
      <c r="DJ427">
        <v>466</v>
      </c>
      <c r="DK427">
        <v>195</v>
      </c>
      <c r="DL427">
        <v>589</v>
      </c>
      <c r="DM427">
        <v>1196</v>
      </c>
      <c r="DN427">
        <v>4515</v>
      </c>
      <c r="DO427">
        <v>1300</v>
      </c>
      <c r="DP427">
        <v>497</v>
      </c>
      <c r="DQ427">
        <v>676</v>
      </c>
      <c r="DR427">
        <v>958</v>
      </c>
      <c r="DS427">
        <v>235</v>
      </c>
      <c r="DT427">
        <v>2659</v>
      </c>
      <c r="DU427">
        <v>11348</v>
      </c>
      <c r="DV427">
        <v>4625</v>
      </c>
      <c r="DW427">
        <v>1556</v>
      </c>
      <c r="DX427">
        <v>1077</v>
      </c>
      <c r="DY427">
        <v>179</v>
      </c>
      <c r="DZ427">
        <v>1792</v>
      </c>
      <c r="EA427">
        <v>209</v>
      </c>
      <c r="EB427">
        <v>1125</v>
      </c>
      <c r="EC427">
        <v>3854</v>
      </c>
      <c r="ED427">
        <v>727</v>
      </c>
      <c r="EE427">
        <v>2084</v>
      </c>
      <c r="EF427">
        <v>3013</v>
      </c>
      <c r="EI427">
        <v>16218</v>
      </c>
      <c r="EJ427">
        <v>11292</v>
      </c>
      <c r="EK427">
        <v>567</v>
      </c>
      <c r="EL427">
        <v>447</v>
      </c>
      <c r="EM427">
        <v>635</v>
      </c>
      <c r="EN427">
        <v>426</v>
      </c>
      <c r="EO427">
        <v>568</v>
      </c>
      <c r="EP427">
        <v>1800</v>
      </c>
      <c r="EQ427">
        <v>9829</v>
      </c>
      <c r="ER427">
        <v>11348</v>
      </c>
      <c r="ES427">
        <v>1171</v>
      </c>
      <c r="ET427">
        <v>3444</v>
      </c>
      <c r="EU427">
        <v>4018</v>
      </c>
      <c r="EV427">
        <v>1380</v>
      </c>
      <c r="EW427">
        <v>6733</v>
      </c>
      <c r="EX427">
        <v>11348</v>
      </c>
    </row>
    <row r="428" spans="1:154" x14ac:dyDescent="0.2">
      <c r="A428">
        <v>21804</v>
      </c>
      <c r="B428" t="s">
        <v>589</v>
      </c>
      <c r="C428" t="s">
        <v>709</v>
      </c>
      <c r="D428" t="s">
        <v>358</v>
      </c>
      <c r="H428">
        <v>40087</v>
      </c>
      <c r="I428">
        <v>3320</v>
      </c>
      <c r="J428">
        <v>9608</v>
      </c>
      <c r="K428">
        <v>1034</v>
      </c>
      <c r="L428">
        <v>6568</v>
      </c>
      <c r="M428">
        <v>841</v>
      </c>
      <c r="N428">
        <v>15928</v>
      </c>
      <c r="O428">
        <v>1024</v>
      </c>
      <c r="P428">
        <v>13643</v>
      </c>
      <c r="Q428">
        <v>1225</v>
      </c>
      <c r="R428">
        <v>22051</v>
      </c>
      <c r="S428">
        <v>1584</v>
      </c>
      <c r="T428">
        <v>12218</v>
      </c>
      <c r="U428">
        <v>1176</v>
      </c>
      <c r="V428">
        <v>75</v>
      </c>
      <c r="W428">
        <v>0</v>
      </c>
      <c r="X428">
        <v>1300</v>
      </c>
      <c r="Y428">
        <v>63</v>
      </c>
      <c r="Z428">
        <v>609</v>
      </c>
      <c r="AA428">
        <v>136</v>
      </c>
      <c r="AB428">
        <v>3818</v>
      </c>
      <c r="AC428">
        <v>361</v>
      </c>
      <c r="AD428">
        <v>3193</v>
      </c>
      <c r="AE428">
        <v>836</v>
      </c>
      <c r="AF428">
        <v>21457</v>
      </c>
      <c r="AG428">
        <v>1149</v>
      </c>
      <c r="AH428">
        <v>35049</v>
      </c>
      <c r="AI428">
        <v>2257</v>
      </c>
      <c r="AJ428">
        <v>5038</v>
      </c>
      <c r="AK428">
        <v>1063</v>
      </c>
      <c r="AL428">
        <v>2340</v>
      </c>
      <c r="AM428">
        <v>228</v>
      </c>
      <c r="AN428">
        <v>2698</v>
      </c>
      <c r="AO428">
        <v>835</v>
      </c>
      <c r="AP428">
        <v>19764</v>
      </c>
      <c r="AQ428">
        <v>1898</v>
      </c>
      <c r="AR428">
        <v>20323</v>
      </c>
      <c r="AS428">
        <v>1422</v>
      </c>
      <c r="AT428">
        <v>4598</v>
      </c>
      <c r="AU428">
        <v>254</v>
      </c>
      <c r="AV428">
        <v>35489</v>
      </c>
      <c r="AW428">
        <v>3066</v>
      </c>
      <c r="AX428">
        <v>2180</v>
      </c>
      <c r="AY428">
        <v>291</v>
      </c>
      <c r="AZ428">
        <v>7858</v>
      </c>
      <c r="BA428">
        <v>969</v>
      </c>
      <c r="BB428">
        <v>7126</v>
      </c>
      <c r="BC428">
        <v>731</v>
      </c>
      <c r="BD428">
        <v>6912</v>
      </c>
      <c r="BE428">
        <v>198</v>
      </c>
      <c r="BF428">
        <v>4941</v>
      </c>
      <c r="BG428">
        <v>602</v>
      </c>
      <c r="BH428">
        <v>20450</v>
      </c>
      <c r="BI428">
        <v>2306</v>
      </c>
      <c r="BJ428">
        <v>19100</v>
      </c>
      <c r="BK428">
        <v>1847</v>
      </c>
      <c r="BL428">
        <v>1350</v>
      </c>
      <c r="BM428">
        <v>459</v>
      </c>
      <c r="BN428">
        <v>13846</v>
      </c>
      <c r="BO428">
        <v>1314</v>
      </c>
      <c r="BP428">
        <v>7750</v>
      </c>
      <c r="BQ428">
        <v>961</v>
      </c>
      <c r="BR428">
        <v>3795</v>
      </c>
      <c r="BS428">
        <v>633</v>
      </c>
      <c r="BT428">
        <v>9077</v>
      </c>
      <c r="BU428">
        <v>398</v>
      </c>
      <c r="BV428">
        <v>25391</v>
      </c>
      <c r="BW428">
        <v>2908</v>
      </c>
      <c r="BX428">
        <v>5619</v>
      </c>
      <c r="BY428">
        <v>14</v>
      </c>
      <c r="BZ428">
        <v>2839</v>
      </c>
      <c r="CA428">
        <v>208</v>
      </c>
      <c r="CB428">
        <v>6238</v>
      </c>
      <c r="CC428">
        <v>190</v>
      </c>
      <c r="CD428">
        <v>6934</v>
      </c>
      <c r="CE428">
        <v>733</v>
      </c>
      <c r="CF428">
        <v>5333</v>
      </c>
      <c r="CG428">
        <v>1061</v>
      </c>
      <c r="CH428">
        <v>4152</v>
      </c>
      <c r="CI428">
        <v>615</v>
      </c>
      <c r="CJ428">
        <v>4776</v>
      </c>
      <c r="CK428">
        <v>336</v>
      </c>
      <c r="CL428">
        <v>4196</v>
      </c>
      <c r="CM428">
        <v>163</v>
      </c>
      <c r="CN428">
        <v>5619</v>
      </c>
      <c r="CO428">
        <v>14</v>
      </c>
      <c r="CP428">
        <v>3320</v>
      </c>
      <c r="CQ428">
        <v>36767</v>
      </c>
      <c r="CR428">
        <v>24699</v>
      </c>
      <c r="CS428">
        <v>17446</v>
      </c>
      <c r="CT428">
        <v>31325</v>
      </c>
      <c r="CU428">
        <v>6652</v>
      </c>
      <c r="CV428">
        <v>3305</v>
      </c>
      <c r="CW428">
        <v>2257</v>
      </c>
      <c r="CX428">
        <v>686</v>
      </c>
      <c r="CY428">
        <v>3675</v>
      </c>
      <c r="CZ428">
        <v>2181</v>
      </c>
      <c r="DA428">
        <v>601</v>
      </c>
      <c r="DB428">
        <v>426</v>
      </c>
      <c r="DC428">
        <v>119</v>
      </c>
      <c r="DD428">
        <v>12</v>
      </c>
      <c r="DE428">
        <v>277</v>
      </c>
      <c r="DF428">
        <v>1066</v>
      </c>
      <c r="DG428">
        <v>2437</v>
      </c>
      <c r="DH428">
        <v>495</v>
      </c>
      <c r="DI428">
        <v>2500</v>
      </c>
      <c r="DJ428">
        <v>903</v>
      </c>
      <c r="DK428">
        <v>306</v>
      </c>
      <c r="DL428">
        <v>917</v>
      </c>
      <c r="DM428">
        <v>1672</v>
      </c>
      <c r="DN428">
        <v>5985</v>
      </c>
      <c r="DO428">
        <v>2078</v>
      </c>
      <c r="DP428">
        <v>1331</v>
      </c>
      <c r="DQ428">
        <v>1050</v>
      </c>
      <c r="DR428">
        <v>765</v>
      </c>
      <c r="DS428">
        <v>389</v>
      </c>
      <c r="DT428">
        <v>2519</v>
      </c>
      <c r="DU428">
        <v>15707</v>
      </c>
      <c r="DV428">
        <v>6197</v>
      </c>
      <c r="DW428">
        <v>2174</v>
      </c>
      <c r="DX428">
        <v>1638</v>
      </c>
      <c r="DY428">
        <v>512</v>
      </c>
      <c r="DZ428">
        <v>2952</v>
      </c>
      <c r="EA428">
        <v>221</v>
      </c>
      <c r="EB428">
        <v>1696</v>
      </c>
      <c r="EC428">
        <v>4920</v>
      </c>
      <c r="ED428">
        <v>948</v>
      </c>
      <c r="EE428">
        <v>2487</v>
      </c>
      <c r="EF428">
        <v>4195</v>
      </c>
      <c r="EI428">
        <v>20787</v>
      </c>
      <c r="EJ428">
        <v>18241</v>
      </c>
      <c r="EK428">
        <v>1152</v>
      </c>
      <c r="EL428">
        <v>989</v>
      </c>
      <c r="EM428">
        <v>1082</v>
      </c>
      <c r="EN428">
        <v>565</v>
      </c>
      <c r="EO428">
        <v>692</v>
      </c>
      <c r="EP428">
        <v>2996</v>
      </c>
      <c r="EQ428">
        <v>14250</v>
      </c>
      <c r="ER428">
        <v>15707</v>
      </c>
      <c r="ES428">
        <v>850</v>
      </c>
      <c r="ET428">
        <v>5595</v>
      </c>
      <c r="EU428">
        <v>5706</v>
      </c>
      <c r="EV428">
        <v>2407</v>
      </c>
      <c r="EW428">
        <v>9262</v>
      </c>
      <c r="EX428">
        <v>15707</v>
      </c>
    </row>
    <row r="429" spans="1:154" x14ac:dyDescent="0.2">
      <c r="A429">
        <v>21811</v>
      </c>
      <c r="B429" t="s">
        <v>589</v>
      </c>
      <c r="C429" t="s">
        <v>710</v>
      </c>
      <c r="D429" t="s">
        <v>359</v>
      </c>
      <c r="H429">
        <v>24115</v>
      </c>
      <c r="I429">
        <v>920</v>
      </c>
      <c r="J429">
        <v>2980</v>
      </c>
      <c r="K429">
        <v>233</v>
      </c>
      <c r="L429">
        <v>2359</v>
      </c>
      <c r="M429">
        <v>203</v>
      </c>
      <c r="N429">
        <v>8421</v>
      </c>
      <c r="O429">
        <v>392</v>
      </c>
      <c r="P429">
        <v>12649</v>
      </c>
      <c r="Q429">
        <v>295</v>
      </c>
      <c r="R429">
        <v>19587</v>
      </c>
      <c r="S429">
        <v>655</v>
      </c>
      <c r="T429">
        <v>2279</v>
      </c>
      <c r="U429">
        <v>121</v>
      </c>
      <c r="V429">
        <v>12</v>
      </c>
      <c r="W429">
        <v>0</v>
      </c>
      <c r="X429">
        <v>392</v>
      </c>
      <c r="Y429">
        <v>24</v>
      </c>
      <c r="Z429">
        <v>294</v>
      </c>
      <c r="AA429">
        <v>21</v>
      </c>
      <c r="AB429">
        <v>1551</v>
      </c>
      <c r="AC429">
        <v>99</v>
      </c>
      <c r="AD429">
        <v>741</v>
      </c>
      <c r="AE429">
        <v>101</v>
      </c>
      <c r="AF429">
        <v>19370</v>
      </c>
      <c r="AG429">
        <v>655</v>
      </c>
      <c r="AH429">
        <v>23079</v>
      </c>
      <c r="AI429">
        <v>749</v>
      </c>
      <c r="AJ429">
        <v>1036</v>
      </c>
      <c r="AK429">
        <v>171</v>
      </c>
      <c r="AL429">
        <v>551</v>
      </c>
      <c r="AM429">
        <v>16</v>
      </c>
      <c r="AN429">
        <v>485</v>
      </c>
      <c r="AO429">
        <v>155</v>
      </c>
      <c r="AP429">
        <v>11418</v>
      </c>
      <c r="AQ429">
        <v>452</v>
      </c>
      <c r="AR429">
        <v>12697</v>
      </c>
      <c r="AS429">
        <v>468</v>
      </c>
      <c r="AT429">
        <v>3367</v>
      </c>
      <c r="AU429">
        <v>58</v>
      </c>
      <c r="AV429">
        <v>20748</v>
      </c>
      <c r="AW429">
        <v>862</v>
      </c>
      <c r="AX429">
        <v>1006</v>
      </c>
      <c r="AY429">
        <v>56</v>
      </c>
      <c r="AZ429">
        <v>4470</v>
      </c>
      <c r="BA429">
        <v>218</v>
      </c>
      <c r="BB429">
        <v>5519</v>
      </c>
      <c r="BC429">
        <v>94</v>
      </c>
      <c r="BD429">
        <v>7470</v>
      </c>
      <c r="BE429">
        <v>208</v>
      </c>
      <c r="BF429">
        <v>2633</v>
      </c>
      <c r="BG429">
        <v>223</v>
      </c>
      <c r="BH429">
        <v>8911</v>
      </c>
      <c r="BI429">
        <v>449</v>
      </c>
      <c r="BJ429">
        <v>8401</v>
      </c>
      <c r="BK429">
        <v>383</v>
      </c>
      <c r="BL429">
        <v>510</v>
      </c>
      <c r="BM429">
        <v>66</v>
      </c>
      <c r="BN429">
        <v>6029</v>
      </c>
      <c r="BO429">
        <v>261</v>
      </c>
      <c r="BP429">
        <v>3134</v>
      </c>
      <c r="BQ429">
        <v>191</v>
      </c>
      <c r="BR429">
        <v>2381</v>
      </c>
      <c r="BS429">
        <v>220</v>
      </c>
      <c r="BT429">
        <v>4234</v>
      </c>
      <c r="BU429">
        <v>237</v>
      </c>
      <c r="BV429">
        <v>11544</v>
      </c>
      <c r="BW429">
        <v>672</v>
      </c>
      <c r="BX429">
        <v>8337</v>
      </c>
      <c r="BY429">
        <v>11</v>
      </c>
      <c r="BZ429">
        <v>905</v>
      </c>
      <c r="CA429">
        <v>15</v>
      </c>
      <c r="CB429">
        <v>3329</v>
      </c>
      <c r="CC429">
        <v>222</v>
      </c>
      <c r="CD429">
        <v>1416</v>
      </c>
      <c r="CE429">
        <v>107</v>
      </c>
      <c r="CF429">
        <v>1426</v>
      </c>
      <c r="CG429">
        <v>106</v>
      </c>
      <c r="CH429">
        <v>2370</v>
      </c>
      <c r="CI429">
        <v>216</v>
      </c>
      <c r="CJ429">
        <v>2734</v>
      </c>
      <c r="CK429">
        <v>113</v>
      </c>
      <c r="CL429">
        <v>3598</v>
      </c>
      <c r="CM429">
        <v>130</v>
      </c>
      <c r="CN429">
        <v>8337</v>
      </c>
      <c r="CO429">
        <v>11</v>
      </c>
      <c r="CP429">
        <v>920</v>
      </c>
      <c r="CQ429">
        <v>23195</v>
      </c>
      <c r="CR429">
        <v>16687</v>
      </c>
      <c r="CS429">
        <v>12344</v>
      </c>
      <c r="CT429">
        <v>22326</v>
      </c>
      <c r="CU429">
        <v>1280</v>
      </c>
      <c r="CV429">
        <v>351</v>
      </c>
      <c r="CW429">
        <v>321</v>
      </c>
      <c r="CX429">
        <v>94</v>
      </c>
      <c r="CY429">
        <v>682</v>
      </c>
      <c r="CZ429">
        <v>62</v>
      </c>
      <c r="DA429">
        <v>210</v>
      </c>
      <c r="DB429">
        <v>130</v>
      </c>
      <c r="DC429">
        <v>67</v>
      </c>
      <c r="DD429">
        <v>65</v>
      </c>
      <c r="DE429">
        <v>162</v>
      </c>
      <c r="DF429">
        <v>925</v>
      </c>
      <c r="DG429">
        <v>410</v>
      </c>
      <c r="DH429">
        <v>179</v>
      </c>
      <c r="DI429">
        <v>1044</v>
      </c>
      <c r="DJ429">
        <v>163</v>
      </c>
      <c r="DK429">
        <v>154</v>
      </c>
      <c r="DL429">
        <v>775</v>
      </c>
      <c r="DM429">
        <v>1468</v>
      </c>
      <c r="DN429">
        <v>2164</v>
      </c>
      <c r="DO429">
        <v>1788</v>
      </c>
      <c r="DP429">
        <v>370</v>
      </c>
      <c r="DQ429">
        <v>661</v>
      </c>
      <c r="DR429">
        <v>502</v>
      </c>
      <c r="DS429">
        <v>303</v>
      </c>
      <c r="DT429">
        <v>760</v>
      </c>
      <c r="DU429">
        <v>10749</v>
      </c>
      <c r="DV429">
        <v>5823</v>
      </c>
      <c r="DW429">
        <v>1296</v>
      </c>
      <c r="DX429">
        <v>573</v>
      </c>
      <c r="DY429">
        <v>101</v>
      </c>
      <c r="DZ429">
        <v>1224</v>
      </c>
      <c r="EA429">
        <v>134</v>
      </c>
      <c r="EB429">
        <v>777</v>
      </c>
      <c r="EC429">
        <v>3129</v>
      </c>
      <c r="ED429">
        <v>537</v>
      </c>
      <c r="EE429">
        <v>1851</v>
      </c>
      <c r="EF429">
        <v>2350</v>
      </c>
      <c r="EI429">
        <v>19881</v>
      </c>
      <c r="EJ429">
        <v>4254</v>
      </c>
      <c r="EK429">
        <v>216</v>
      </c>
      <c r="EL429">
        <v>120</v>
      </c>
      <c r="EM429">
        <v>135</v>
      </c>
      <c r="EN429">
        <v>131</v>
      </c>
      <c r="EO429">
        <v>106</v>
      </c>
      <c r="EP429">
        <v>817</v>
      </c>
      <c r="EQ429">
        <v>9887</v>
      </c>
      <c r="ER429">
        <v>10749</v>
      </c>
      <c r="ES429">
        <v>720</v>
      </c>
      <c r="ET429">
        <v>3124</v>
      </c>
      <c r="EU429">
        <v>4399</v>
      </c>
      <c r="EV429">
        <v>1835</v>
      </c>
      <c r="EW429">
        <v>6905</v>
      </c>
      <c r="EX429">
        <v>10749</v>
      </c>
    </row>
    <row r="430" spans="1:154" x14ac:dyDescent="0.2">
      <c r="A430">
        <v>21842</v>
      </c>
      <c r="B430" t="s">
        <v>589</v>
      </c>
      <c r="C430" t="s">
        <v>711</v>
      </c>
      <c r="D430" t="s">
        <v>359</v>
      </c>
      <c r="H430">
        <v>11093</v>
      </c>
      <c r="I430">
        <v>754</v>
      </c>
      <c r="J430">
        <v>1508</v>
      </c>
      <c r="K430">
        <v>166</v>
      </c>
      <c r="L430">
        <v>1040</v>
      </c>
      <c r="M430">
        <v>69</v>
      </c>
      <c r="N430">
        <v>3842</v>
      </c>
      <c r="O430">
        <v>480</v>
      </c>
      <c r="P430">
        <v>5699</v>
      </c>
      <c r="Q430">
        <v>64</v>
      </c>
      <c r="R430">
        <v>9712</v>
      </c>
      <c r="S430">
        <v>365</v>
      </c>
      <c r="T430">
        <v>171</v>
      </c>
      <c r="U430">
        <v>24</v>
      </c>
      <c r="V430">
        <v>17</v>
      </c>
      <c r="W430">
        <v>8</v>
      </c>
      <c r="X430">
        <v>73</v>
      </c>
      <c r="Y430">
        <v>0</v>
      </c>
      <c r="Z430">
        <v>442</v>
      </c>
      <c r="AA430">
        <v>268</v>
      </c>
      <c r="AB430">
        <v>649</v>
      </c>
      <c r="AC430">
        <v>89</v>
      </c>
      <c r="AD430">
        <v>910</v>
      </c>
      <c r="AE430">
        <v>304</v>
      </c>
      <c r="AF430">
        <v>9606</v>
      </c>
      <c r="AG430">
        <v>362</v>
      </c>
      <c r="AH430">
        <v>10084</v>
      </c>
      <c r="AI430">
        <v>428</v>
      </c>
      <c r="AJ430">
        <v>1009</v>
      </c>
      <c r="AK430">
        <v>326</v>
      </c>
      <c r="AL430">
        <v>440</v>
      </c>
      <c r="AM430">
        <v>32</v>
      </c>
      <c r="AN430">
        <v>569</v>
      </c>
      <c r="AO430">
        <v>294</v>
      </c>
      <c r="AP430">
        <v>5428</v>
      </c>
      <c r="AQ430">
        <v>413</v>
      </c>
      <c r="AR430">
        <v>5665</v>
      </c>
      <c r="AS430">
        <v>341</v>
      </c>
      <c r="AT430">
        <v>1620</v>
      </c>
      <c r="AU430">
        <v>69</v>
      </c>
      <c r="AV430">
        <v>9473</v>
      </c>
      <c r="AW430">
        <v>685</v>
      </c>
      <c r="AX430">
        <v>464</v>
      </c>
      <c r="AY430">
        <v>94</v>
      </c>
      <c r="AZ430">
        <v>2428</v>
      </c>
      <c r="BA430">
        <v>278</v>
      </c>
      <c r="BB430">
        <v>2316</v>
      </c>
      <c r="BC430">
        <v>23</v>
      </c>
      <c r="BD430">
        <v>3512</v>
      </c>
      <c r="BE430">
        <v>176</v>
      </c>
      <c r="BF430">
        <v>1125</v>
      </c>
      <c r="BG430">
        <v>65</v>
      </c>
      <c r="BH430">
        <v>5374</v>
      </c>
      <c r="BI430">
        <v>562</v>
      </c>
      <c r="BJ430">
        <v>4962</v>
      </c>
      <c r="BK430">
        <v>511</v>
      </c>
      <c r="BL430">
        <v>412</v>
      </c>
      <c r="BM430">
        <v>51</v>
      </c>
      <c r="BN430">
        <v>3510</v>
      </c>
      <c r="BO430">
        <v>317</v>
      </c>
      <c r="BP430">
        <v>2124</v>
      </c>
      <c r="BQ430">
        <v>229</v>
      </c>
      <c r="BR430">
        <v>865</v>
      </c>
      <c r="BS430">
        <v>81</v>
      </c>
      <c r="BT430">
        <v>1520</v>
      </c>
      <c r="BU430">
        <v>74</v>
      </c>
      <c r="BV430">
        <v>6499</v>
      </c>
      <c r="BW430">
        <v>627</v>
      </c>
      <c r="BX430">
        <v>3074</v>
      </c>
      <c r="BY430">
        <v>53</v>
      </c>
      <c r="BZ430">
        <v>606</v>
      </c>
      <c r="CA430">
        <v>14</v>
      </c>
      <c r="CB430">
        <v>914</v>
      </c>
      <c r="CC430">
        <v>60</v>
      </c>
      <c r="CD430">
        <v>853</v>
      </c>
      <c r="CE430">
        <v>109</v>
      </c>
      <c r="CF430">
        <v>1058</v>
      </c>
      <c r="CG430">
        <v>196</v>
      </c>
      <c r="CH430">
        <v>1014</v>
      </c>
      <c r="CI430">
        <v>89</v>
      </c>
      <c r="CJ430">
        <v>1253</v>
      </c>
      <c r="CK430">
        <v>114</v>
      </c>
      <c r="CL430">
        <v>2321</v>
      </c>
      <c r="CM430">
        <v>119</v>
      </c>
      <c r="CN430">
        <v>3074</v>
      </c>
      <c r="CO430">
        <v>53</v>
      </c>
      <c r="CP430">
        <v>754</v>
      </c>
      <c r="CQ430">
        <v>10339</v>
      </c>
      <c r="CR430">
        <v>8060</v>
      </c>
      <c r="CS430">
        <v>4867</v>
      </c>
      <c r="CT430">
        <v>9356</v>
      </c>
      <c r="CU430">
        <v>1297</v>
      </c>
      <c r="CV430">
        <v>412</v>
      </c>
      <c r="CW430">
        <v>671</v>
      </c>
      <c r="CX430">
        <v>281</v>
      </c>
      <c r="CY430">
        <v>462</v>
      </c>
      <c r="CZ430">
        <v>114</v>
      </c>
      <c r="DA430">
        <v>80</v>
      </c>
      <c r="DB430">
        <v>1</v>
      </c>
      <c r="DC430">
        <v>84</v>
      </c>
      <c r="DD430">
        <v>16</v>
      </c>
      <c r="DE430">
        <v>79</v>
      </c>
      <c r="DF430">
        <v>307</v>
      </c>
      <c r="DG430">
        <v>209</v>
      </c>
      <c r="DH430">
        <v>39</v>
      </c>
      <c r="DI430">
        <v>381</v>
      </c>
      <c r="DJ430">
        <v>243</v>
      </c>
      <c r="DK430">
        <v>80</v>
      </c>
      <c r="DL430">
        <v>538</v>
      </c>
      <c r="DM430">
        <v>942</v>
      </c>
      <c r="DN430">
        <v>889</v>
      </c>
      <c r="DO430">
        <v>1504</v>
      </c>
      <c r="DP430">
        <v>121</v>
      </c>
      <c r="DQ430">
        <v>465</v>
      </c>
      <c r="DR430">
        <v>52</v>
      </c>
      <c r="DS430">
        <v>129</v>
      </c>
      <c r="DT430">
        <v>178</v>
      </c>
      <c r="DU430">
        <v>5751</v>
      </c>
      <c r="DV430">
        <v>2404</v>
      </c>
      <c r="DW430">
        <v>546</v>
      </c>
      <c r="DX430">
        <v>289</v>
      </c>
      <c r="DY430">
        <v>39</v>
      </c>
      <c r="DZ430">
        <v>1224</v>
      </c>
      <c r="EA430">
        <v>0</v>
      </c>
      <c r="EB430">
        <v>1023</v>
      </c>
      <c r="EC430">
        <v>1834</v>
      </c>
      <c r="ED430">
        <v>198</v>
      </c>
      <c r="EE430">
        <v>1250</v>
      </c>
      <c r="EF430">
        <v>810</v>
      </c>
      <c r="EI430">
        <v>8472</v>
      </c>
      <c r="EJ430">
        <v>2586</v>
      </c>
      <c r="EK430">
        <v>100</v>
      </c>
      <c r="EL430">
        <v>94</v>
      </c>
      <c r="EM430">
        <v>149</v>
      </c>
      <c r="EN430">
        <v>163</v>
      </c>
      <c r="EO430">
        <v>217</v>
      </c>
      <c r="EP430">
        <v>510</v>
      </c>
      <c r="EQ430">
        <v>5476</v>
      </c>
      <c r="ER430">
        <v>5751</v>
      </c>
      <c r="ES430">
        <v>323</v>
      </c>
      <c r="ET430">
        <v>2411</v>
      </c>
      <c r="EU430">
        <v>2273</v>
      </c>
      <c r="EV430">
        <v>444</v>
      </c>
      <c r="EW430">
        <v>3017</v>
      </c>
      <c r="EX430">
        <v>5751</v>
      </c>
    </row>
    <row r="431" spans="1:154" x14ac:dyDescent="0.2">
      <c r="A431">
        <v>21853</v>
      </c>
      <c r="B431" t="s">
        <v>589</v>
      </c>
      <c r="C431" t="s">
        <v>712</v>
      </c>
      <c r="D431" t="s">
        <v>356</v>
      </c>
      <c r="H431">
        <v>10429</v>
      </c>
      <c r="I431">
        <v>360</v>
      </c>
      <c r="J431">
        <v>2219</v>
      </c>
      <c r="K431">
        <v>75</v>
      </c>
      <c r="L431">
        <v>1871</v>
      </c>
      <c r="M431">
        <v>75</v>
      </c>
      <c r="N431">
        <v>4110</v>
      </c>
      <c r="O431">
        <v>24</v>
      </c>
      <c r="P431">
        <v>2692</v>
      </c>
      <c r="Q431">
        <v>215</v>
      </c>
      <c r="R431">
        <v>4469</v>
      </c>
      <c r="S431">
        <v>146</v>
      </c>
      <c r="T431">
        <v>5608</v>
      </c>
      <c r="U431">
        <v>208</v>
      </c>
      <c r="V431">
        <v>5</v>
      </c>
      <c r="W431">
        <v>0</v>
      </c>
      <c r="X431">
        <v>0</v>
      </c>
      <c r="Y431">
        <v>0</v>
      </c>
      <c r="Z431">
        <v>2</v>
      </c>
      <c r="AA431">
        <v>0</v>
      </c>
      <c r="AB431">
        <v>345</v>
      </c>
      <c r="AC431">
        <v>6</v>
      </c>
      <c r="AD431">
        <v>282</v>
      </c>
      <c r="AE431">
        <v>6</v>
      </c>
      <c r="AF431">
        <v>4281</v>
      </c>
      <c r="AG431">
        <v>146</v>
      </c>
      <c r="AH431">
        <v>9576</v>
      </c>
      <c r="AI431">
        <v>340</v>
      </c>
      <c r="AJ431">
        <v>853</v>
      </c>
      <c r="AK431">
        <v>20</v>
      </c>
      <c r="AL431">
        <v>264</v>
      </c>
      <c r="AM431">
        <v>0</v>
      </c>
      <c r="AN431">
        <v>589</v>
      </c>
      <c r="AO431">
        <v>20</v>
      </c>
      <c r="AP431">
        <v>5165</v>
      </c>
      <c r="AQ431">
        <v>169</v>
      </c>
      <c r="AR431">
        <v>5264</v>
      </c>
      <c r="AS431">
        <v>191</v>
      </c>
      <c r="AT431">
        <v>1325</v>
      </c>
      <c r="AU431">
        <v>8</v>
      </c>
      <c r="AV431">
        <v>9104</v>
      </c>
      <c r="AW431">
        <v>352</v>
      </c>
      <c r="AX431">
        <v>424</v>
      </c>
      <c r="AY431">
        <v>39</v>
      </c>
      <c r="AZ431">
        <v>2330</v>
      </c>
      <c r="BA431">
        <v>76</v>
      </c>
      <c r="BB431">
        <v>1705</v>
      </c>
      <c r="BC431">
        <v>36</v>
      </c>
      <c r="BD431">
        <v>1703</v>
      </c>
      <c r="BE431">
        <v>108</v>
      </c>
      <c r="BF431">
        <v>1918</v>
      </c>
      <c r="BG431">
        <v>85</v>
      </c>
      <c r="BH431">
        <v>4363</v>
      </c>
      <c r="BI431">
        <v>221</v>
      </c>
      <c r="BJ431">
        <v>4121</v>
      </c>
      <c r="BK431">
        <v>221</v>
      </c>
      <c r="BL431">
        <v>242</v>
      </c>
      <c r="BM431">
        <v>0</v>
      </c>
      <c r="BN431">
        <v>3085</v>
      </c>
      <c r="BO431">
        <v>189</v>
      </c>
      <c r="BP431">
        <v>1547</v>
      </c>
      <c r="BQ431">
        <v>77</v>
      </c>
      <c r="BR431">
        <v>1649</v>
      </c>
      <c r="BS431">
        <v>40</v>
      </c>
      <c r="BT431">
        <v>2699</v>
      </c>
      <c r="BU431">
        <v>25</v>
      </c>
      <c r="BV431">
        <v>6281</v>
      </c>
      <c r="BW431">
        <v>306</v>
      </c>
      <c r="BX431">
        <v>1449</v>
      </c>
      <c r="BY431">
        <v>29</v>
      </c>
      <c r="BZ431">
        <v>692</v>
      </c>
      <c r="CA431">
        <v>20</v>
      </c>
      <c r="CB431">
        <v>2007</v>
      </c>
      <c r="CC431">
        <v>5</v>
      </c>
      <c r="CD431">
        <v>1568</v>
      </c>
      <c r="CE431">
        <v>76</v>
      </c>
      <c r="CF431">
        <v>1443</v>
      </c>
      <c r="CG431">
        <v>83</v>
      </c>
      <c r="CH431">
        <v>1107</v>
      </c>
      <c r="CI431">
        <v>79</v>
      </c>
      <c r="CJ431">
        <v>1022</v>
      </c>
      <c r="CK431">
        <v>54</v>
      </c>
      <c r="CL431">
        <v>1141</v>
      </c>
      <c r="CM431">
        <v>14</v>
      </c>
      <c r="CN431">
        <v>1449</v>
      </c>
      <c r="CO431">
        <v>29</v>
      </c>
      <c r="CP431">
        <v>360</v>
      </c>
      <c r="CQ431">
        <v>10069</v>
      </c>
      <c r="CR431">
        <v>7161</v>
      </c>
      <c r="CS431">
        <v>4152</v>
      </c>
      <c r="CT431">
        <v>9046</v>
      </c>
      <c r="CU431">
        <v>914</v>
      </c>
      <c r="CV431">
        <v>516</v>
      </c>
      <c r="CW431">
        <v>151</v>
      </c>
      <c r="CX431">
        <v>27</v>
      </c>
      <c r="CY431">
        <v>33</v>
      </c>
      <c r="CZ431">
        <v>9</v>
      </c>
      <c r="DA431">
        <v>0</v>
      </c>
      <c r="DB431">
        <v>0</v>
      </c>
      <c r="DC431">
        <v>730</v>
      </c>
      <c r="DD431">
        <v>480</v>
      </c>
      <c r="DE431">
        <v>231</v>
      </c>
      <c r="DF431">
        <v>186</v>
      </c>
      <c r="DG431">
        <v>297</v>
      </c>
      <c r="DH431">
        <v>99</v>
      </c>
      <c r="DI431">
        <v>496</v>
      </c>
      <c r="DJ431">
        <v>218</v>
      </c>
      <c r="DK431">
        <v>10</v>
      </c>
      <c r="DL431">
        <v>125</v>
      </c>
      <c r="DM431">
        <v>258</v>
      </c>
      <c r="DN431">
        <v>1347</v>
      </c>
      <c r="DO431">
        <v>452</v>
      </c>
      <c r="DP431">
        <v>175</v>
      </c>
      <c r="DQ431">
        <v>607</v>
      </c>
      <c r="DR431">
        <v>170</v>
      </c>
      <c r="DS431">
        <v>202</v>
      </c>
      <c r="DT431">
        <v>886</v>
      </c>
      <c r="DU431">
        <v>3599</v>
      </c>
      <c r="DV431">
        <v>1405</v>
      </c>
      <c r="DW431">
        <v>630</v>
      </c>
      <c r="DX431">
        <v>252</v>
      </c>
      <c r="DY431">
        <v>122</v>
      </c>
      <c r="DZ431">
        <v>730</v>
      </c>
      <c r="EA431">
        <v>73</v>
      </c>
      <c r="EB431">
        <v>401</v>
      </c>
      <c r="EC431">
        <v>1212</v>
      </c>
      <c r="ED431">
        <v>141</v>
      </c>
      <c r="EE431">
        <v>762</v>
      </c>
      <c r="EF431">
        <v>1113</v>
      </c>
      <c r="EI431">
        <v>5935</v>
      </c>
      <c r="EJ431">
        <v>3067</v>
      </c>
      <c r="EK431">
        <v>215</v>
      </c>
      <c r="EL431">
        <v>192</v>
      </c>
      <c r="EM431">
        <v>39</v>
      </c>
      <c r="EN431">
        <v>48</v>
      </c>
      <c r="EO431">
        <v>76</v>
      </c>
      <c r="EP431">
        <v>522</v>
      </c>
      <c r="EQ431">
        <v>3108</v>
      </c>
      <c r="ER431">
        <v>3599</v>
      </c>
      <c r="ES431">
        <v>355</v>
      </c>
      <c r="ET431">
        <v>1067</v>
      </c>
      <c r="EU431">
        <v>1262</v>
      </c>
      <c r="EV431">
        <v>565</v>
      </c>
      <c r="EW431">
        <v>2177</v>
      </c>
      <c r="EX431">
        <v>3599</v>
      </c>
    </row>
    <row r="432" spans="1:154" x14ac:dyDescent="0.2">
      <c r="A432">
        <v>21874</v>
      </c>
      <c r="B432" t="s">
        <v>589</v>
      </c>
      <c r="C432" t="s">
        <v>713</v>
      </c>
      <c r="D432" t="s">
        <v>358</v>
      </c>
      <c r="H432">
        <v>1683</v>
      </c>
      <c r="I432">
        <v>120</v>
      </c>
      <c r="J432">
        <v>339</v>
      </c>
      <c r="K432">
        <v>10</v>
      </c>
      <c r="L432">
        <v>302</v>
      </c>
      <c r="M432">
        <v>10</v>
      </c>
      <c r="N432">
        <v>746</v>
      </c>
      <c r="O432">
        <v>53</v>
      </c>
      <c r="P432">
        <v>598</v>
      </c>
      <c r="Q432">
        <v>57</v>
      </c>
      <c r="R432">
        <v>1395</v>
      </c>
      <c r="S432">
        <v>114</v>
      </c>
      <c r="T432">
        <v>42</v>
      </c>
      <c r="U432">
        <v>0</v>
      </c>
      <c r="V432">
        <v>2</v>
      </c>
      <c r="W432">
        <v>0</v>
      </c>
      <c r="X432">
        <v>0</v>
      </c>
      <c r="Y432">
        <v>0</v>
      </c>
      <c r="Z432">
        <v>17</v>
      </c>
      <c r="AA432">
        <v>0</v>
      </c>
      <c r="AB432">
        <v>227</v>
      </c>
      <c r="AC432">
        <v>6</v>
      </c>
      <c r="AD432">
        <v>102</v>
      </c>
      <c r="AE432">
        <v>9</v>
      </c>
      <c r="AF432">
        <v>1382</v>
      </c>
      <c r="AG432">
        <v>111</v>
      </c>
      <c r="AH432">
        <v>1601</v>
      </c>
      <c r="AI432">
        <v>94</v>
      </c>
      <c r="AJ432">
        <v>82</v>
      </c>
      <c r="AK432">
        <v>26</v>
      </c>
      <c r="AL432">
        <v>70</v>
      </c>
      <c r="AM432">
        <v>26</v>
      </c>
      <c r="AN432">
        <v>12</v>
      </c>
      <c r="AO432">
        <v>0</v>
      </c>
      <c r="AP432">
        <v>830</v>
      </c>
      <c r="AQ432">
        <v>51</v>
      </c>
      <c r="AR432">
        <v>853</v>
      </c>
      <c r="AS432">
        <v>69</v>
      </c>
      <c r="AT432">
        <v>210</v>
      </c>
      <c r="AU432">
        <v>5</v>
      </c>
      <c r="AV432">
        <v>1473</v>
      </c>
      <c r="AW432">
        <v>115</v>
      </c>
      <c r="AX432">
        <v>103</v>
      </c>
      <c r="AY432">
        <v>0</v>
      </c>
      <c r="AZ432">
        <v>410</v>
      </c>
      <c r="BA432">
        <v>21</v>
      </c>
      <c r="BB432">
        <v>399</v>
      </c>
      <c r="BC432">
        <v>63</v>
      </c>
      <c r="BD432">
        <v>247</v>
      </c>
      <c r="BE432">
        <v>28</v>
      </c>
      <c r="BF432">
        <v>234</v>
      </c>
      <c r="BG432">
        <v>10</v>
      </c>
      <c r="BH432">
        <v>788</v>
      </c>
      <c r="BI432">
        <v>105</v>
      </c>
      <c r="BJ432">
        <v>733</v>
      </c>
      <c r="BK432">
        <v>79</v>
      </c>
      <c r="BL432">
        <v>55</v>
      </c>
      <c r="BM432">
        <v>26</v>
      </c>
      <c r="BN432">
        <v>586</v>
      </c>
      <c r="BO432">
        <v>68</v>
      </c>
      <c r="BP432">
        <v>209</v>
      </c>
      <c r="BQ432">
        <v>16</v>
      </c>
      <c r="BR432">
        <v>227</v>
      </c>
      <c r="BS432">
        <v>31</v>
      </c>
      <c r="BT432">
        <v>431</v>
      </c>
      <c r="BU432">
        <v>5</v>
      </c>
      <c r="BV432">
        <v>1022</v>
      </c>
      <c r="BW432">
        <v>115</v>
      </c>
      <c r="BX432">
        <v>230</v>
      </c>
      <c r="BY432">
        <v>0</v>
      </c>
      <c r="BZ432">
        <v>177</v>
      </c>
      <c r="CA432">
        <v>0</v>
      </c>
      <c r="CB432">
        <v>254</v>
      </c>
      <c r="CC432">
        <v>5</v>
      </c>
      <c r="CD432">
        <v>93</v>
      </c>
      <c r="CE432">
        <v>3</v>
      </c>
      <c r="CF432">
        <v>138</v>
      </c>
      <c r="CG432">
        <v>6</v>
      </c>
      <c r="CH432">
        <v>200</v>
      </c>
      <c r="CI432">
        <v>30</v>
      </c>
      <c r="CJ432">
        <v>234</v>
      </c>
      <c r="CK432">
        <v>46</v>
      </c>
      <c r="CL432">
        <v>357</v>
      </c>
      <c r="CM432">
        <v>30</v>
      </c>
      <c r="CN432">
        <v>230</v>
      </c>
      <c r="CO432">
        <v>0</v>
      </c>
      <c r="CP432">
        <v>120</v>
      </c>
      <c r="CQ432">
        <v>1563</v>
      </c>
      <c r="CR432">
        <v>935</v>
      </c>
      <c r="CS432">
        <v>816</v>
      </c>
      <c r="CT432">
        <v>1463</v>
      </c>
      <c r="CU432">
        <v>82</v>
      </c>
      <c r="CV432">
        <v>47</v>
      </c>
      <c r="CW432">
        <v>51</v>
      </c>
      <c r="CX432">
        <v>21</v>
      </c>
      <c r="CY432">
        <v>5</v>
      </c>
      <c r="CZ432">
        <v>0</v>
      </c>
      <c r="DA432">
        <v>0</v>
      </c>
      <c r="DB432">
        <v>0</v>
      </c>
      <c r="DC432">
        <v>26</v>
      </c>
      <c r="DD432">
        <v>26</v>
      </c>
      <c r="DE432">
        <v>0</v>
      </c>
      <c r="DF432">
        <v>93</v>
      </c>
      <c r="DG432">
        <v>26</v>
      </c>
      <c r="DH432">
        <v>4</v>
      </c>
      <c r="DI432">
        <v>82</v>
      </c>
      <c r="DJ432">
        <v>52</v>
      </c>
      <c r="DK432">
        <v>3</v>
      </c>
      <c r="DL432">
        <v>57</v>
      </c>
      <c r="DM432">
        <v>74</v>
      </c>
      <c r="DN432">
        <v>212</v>
      </c>
      <c r="DO432">
        <v>99</v>
      </c>
      <c r="DP432">
        <v>47</v>
      </c>
      <c r="DQ432">
        <v>19</v>
      </c>
      <c r="DR432">
        <v>53</v>
      </c>
      <c r="DS432">
        <v>32</v>
      </c>
      <c r="DT432">
        <v>123</v>
      </c>
      <c r="DU432">
        <v>666</v>
      </c>
      <c r="DV432">
        <v>281</v>
      </c>
      <c r="DW432">
        <v>66</v>
      </c>
      <c r="DX432">
        <v>44</v>
      </c>
      <c r="DY432">
        <v>18</v>
      </c>
      <c r="DZ432">
        <v>75</v>
      </c>
      <c r="EA432">
        <v>0</v>
      </c>
      <c r="EB432">
        <v>57</v>
      </c>
      <c r="EC432">
        <v>266</v>
      </c>
      <c r="ED432">
        <v>92</v>
      </c>
      <c r="EE432">
        <v>112</v>
      </c>
      <c r="EF432">
        <v>205</v>
      </c>
      <c r="EI432">
        <v>1268</v>
      </c>
      <c r="EJ432">
        <v>418</v>
      </c>
      <c r="EK432">
        <v>0</v>
      </c>
      <c r="EL432">
        <v>13</v>
      </c>
      <c r="EM432">
        <v>14</v>
      </c>
      <c r="EN432">
        <v>20</v>
      </c>
      <c r="EO432">
        <v>14</v>
      </c>
      <c r="EP432">
        <v>53</v>
      </c>
      <c r="EQ432">
        <v>590</v>
      </c>
      <c r="ER432">
        <v>666</v>
      </c>
      <c r="ES432">
        <v>14</v>
      </c>
      <c r="ET432">
        <v>198</v>
      </c>
      <c r="EU432">
        <v>310</v>
      </c>
      <c r="EV432">
        <v>96</v>
      </c>
      <c r="EW432">
        <v>454</v>
      </c>
      <c r="EX432">
        <v>666</v>
      </c>
    </row>
    <row r="433" spans="1:154" x14ac:dyDescent="0.2">
      <c r="A433">
        <v>21901</v>
      </c>
      <c r="B433" t="s">
        <v>589</v>
      </c>
      <c r="C433" t="s">
        <v>714</v>
      </c>
      <c r="D433" t="s">
        <v>344</v>
      </c>
      <c r="H433">
        <v>19486</v>
      </c>
      <c r="I433">
        <v>761</v>
      </c>
      <c r="J433">
        <v>2103</v>
      </c>
      <c r="K433">
        <v>131</v>
      </c>
      <c r="L433">
        <v>1874</v>
      </c>
      <c r="M433">
        <v>131</v>
      </c>
      <c r="N433">
        <v>6574</v>
      </c>
      <c r="O433">
        <v>362</v>
      </c>
      <c r="P433">
        <v>10768</v>
      </c>
      <c r="Q433">
        <v>268</v>
      </c>
      <c r="R433">
        <v>16186</v>
      </c>
      <c r="S433">
        <v>723</v>
      </c>
      <c r="T433">
        <v>1620</v>
      </c>
      <c r="U433">
        <v>32</v>
      </c>
      <c r="V433">
        <v>14</v>
      </c>
      <c r="W433">
        <v>0</v>
      </c>
      <c r="X433">
        <v>155</v>
      </c>
      <c r="Y433">
        <v>0</v>
      </c>
      <c r="Z433">
        <v>227</v>
      </c>
      <c r="AA433">
        <v>6</v>
      </c>
      <c r="AB433">
        <v>1284</v>
      </c>
      <c r="AC433">
        <v>0</v>
      </c>
      <c r="AD433">
        <v>739</v>
      </c>
      <c r="AE433">
        <v>6</v>
      </c>
      <c r="AF433">
        <v>15963</v>
      </c>
      <c r="AG433">
        <v>723</v>
      </c>
      <c r="AH433">
        <v>19107</v>
      </c>
      <c r="AI433">
        <v>755</v>
      </c>
      <c r="AJ433">
        <v>379</v>
      </c>
      <c r="AK433">
        <v>6</v>
      </c>
      <c r="AL433">
        <v>296</v>
      </c>
      <c r="AM433">
        <v>6</v>
      </c>
      <c r="AN433">
        <v>83</v>
      </c>
      <c r="AO433">
        <v>0</v>
      </c>
      <c r="AP433">
        <v>9762</v>
      </c>
      <c r="AQ433">
        <v>477</v>
      </c>
      <c r="AR433">
        <v>9724</v>
      </c>
      <c r="AS433">
        <v>284</v>
      </c>
      <c r="AT433">
        <v>2322</v>
      </c>
      <c r="AU433">
        <v>58</v>
      </c>
      <c r="AV433">
        <v>17164</v>
      </c>
      <c r="AW433">
        <v>703</v>
      </c>
      <c r="AX433">
        <v>818</v>
      </c>
      <c r="AY433">
        <v>18</v>
      </c>
      <c r="AZ433">
        <v>3479</v>
      </c>
      <c r="BA433">
        <v>248</v>
      </c>
      <c r="BB433">
        <v>3761</v>
      </c>
      <c r="BC433">
        <v>190</v>
      </c>
      <c r="BD433">
        <v>4551</v>
      </c>
      <c r="BE433">
        <v>46</v>
      </c>
      <c r="BF433">
        <v>1908</v>
      </c>
      <c r="BG433">
        <v>151</v>
      </c>
      <c r="BH433">
        <v>10215</v>
      </c>
      <c r="BI433">
        <v>555</v>
      </c>
      <c r="BJ433">
        <v>9516</v>
      </c>
      <c r="BK433">
        <v>385</v>
      </c>
      <c r="BL433">
        <v>699</v>
      </c>
      <c r="BM433">
        <v>170</v>
      </c>
      <c r="BN433">
        <v>7743</v>
      </c>
      <c r="BO433">
        <v>300</v>
      </c>
      <c r="BP433">
        <v>2473</v>
      </c>
      <c r="BQ433">
        <v>208</v>
      </c>
      <c r="BR433">
        <v>1907</v>
      </c>
      <c r="BS433">
        <v>198</v>
      </c>
      <c r="BT433">
        <v>4906</v>
      </c>
      <c r="BU433">
        <v>55</v>
      </c>
      <c r="BV433">
        <v>12123</v>
      </c>
      <c r="BW433">
        <v>706</v>
      </c>
      <c r="BX433">
        <v>2457</v>
      </c>
      <c r="BY433">
        <v>0</v>
      </c>
      <c r="BZ433">
        <v>1395</v>
      </c>
      <c r="CA433">
        <v>6</v>
      </c>
      <c r="CB433">
        <v>3511</v>
      </c>
      <c r="CC433">
        <v>49</v>
      </c>
      <c r="CD433">
        <v>1971</v>
      </c>
      <c r="CE433">
        <v>204</v>
      </c>
      <c r="CF433">
        <v>1971</v>
      </c>
      <c r="CG433">
        <v>158</v>
      </c>
      <c r="CH433">
        <v>2522</v>
      </c>
      <c r="CI433">
        <v>135</v>
      </c>
      <c r="CJ433">
        <v>3415</v>
      </c>
      <c r="CK433">
        <v>98</v>
      </c>
      <c r="CL433">
        <v>2244</v>
      </c>
      <c r="CM433">
        <v>111</v>
      </c>
      <c r="CN433">
        <v>2457</v>
      </c>
      <c r="CO433">
        <v>0</v>
      </c>
      <c r="CP433">
        <v>761</v>
      </c>
      <c r="CQ433">
        <v>18725</v>
      </c>
      <c r="CR433">
        <v>14867</v>
      </c>
      <c r="CS433">
        <v>6033</v>
      </c>
      <c r="CT433">
        <v>17631</v>
      </c>
      <c r="CU433">
        <v>730</v>
      </c>
      <c r="CV433">
        <v>125</v>
      </c>
      <c r="CW433">
        <v>341</v>
      </c>
      <c r="CX433">
        <v>32</v>
      </c>
      <c r="CY433">
        <v>208</v>
      </c>
      <c r="CZ433">
        <v>57</v>
      </c>
      <c r="DA433">
        <v>81</v>
      </c>
      <c r="DB433">
        <v>22</v>
      </c>
      <c r="DC433">
        <v>100</v>
      </c>
      <c r="DD433">
        <v>14</v>
      </c>
      <c r="DE433">
        <v>62</v>
      </c>
      <c r="DF433">
        <v>943</v>
      </c>
      <c r="DG433">
        <v>1018</v>
      </c>
      <c r="DH433">
        <v>241</v>
      </c>
      <c r="DI433">
        <v>1376</v>
      </c>
      <c r="DJ433">
        <v>517</v>
      </c>
      <c r="DK433">
        <v>222</v>
      </c>
      <c r="DL433">
        <v>636</v>
      </c>
      <c r="DM433">
        <v>901</v>
      </c>
      <c r="DN433">
        <v>2286</v>
      </c>
      <c r="DO433">
        <v>685</v>
      </c>
      <c r="DP433">
        <v>324</v>
      </c>
      <c r="DQ433">
        <v>1111</v>
      </c>
      <c r="DR433">
        <v>369</v>
      </c>
      <c r="DS433">
        <v>332</v>
      </c>
      <c r="DT433">
        <v>900</v>
      </c>
      <c r="DU433">
        <v>7510</v>
      </c>
      <c r="DV433">
        <v>3838</v>
      </c>
      <c r="DW433">
        <v>1548</v>
      </c>
      <c r="DX433">
        <v>725</v>
      </c>
      <c r="DY433">
        <v>264</v>
      </c>
      <c r="DZ433">
        <v>1135</v>
      </c>
      <c r="EA433">
        <v>47</v>
      </c>
      <c r="EB433">
        <v>985</v>
      </c>
      <c r="EC433">
        <v>1812</v>
      </c>
      <c r="ED433">
        <v>501</v>
      </c>
      <c r="EE433">
        <v>955</v>
      </c>
      <c r="EF433">
        <v>2483</v>
      </c>
      <c r="EI433">
        <v>14783</v>
      </c>
      <c r="EJ433">
        <v>4663</v>
      </c>
      <c r="EK433">
        <v>275</v>
      </c>
      <c r="EL433">
        <v>192</v>
      </c>
      <c r="EM433">
        <v>408</v>
      </c>
      <c r="EN433">
        <v>317</v>
      </c>
      <c r="EO433">
        <v>54</v>
      </c>
      <c r="EP433">
        <v>703</v>
      </c>
      <c r="EQ433">
        <v>6935</v>
      </c>
      <c r="ER433">
        <v>7510</v>
      </c>
      <c r="ES433">
        <v>331</v>
      </c>
      <c r="ET433">
        <v>2215</v>
      </c>
      <c r="EU433">
        <v>2732</v>
      </c>
      <c r="EV433">
        <v>1494</v>
      </c>
      <c r="EW433">
        <v>4964</v>
      </c>
      <c r="EX433">
        <v>7510</v>
      </c>
    </row>
    <row r="434" spans="1:154" x14ac:dyDescent="0.2">
      <c r="A434">
        <v>21921</v>
      </c>
      <c r="B434" t="s">
        <v>589</v>
      </c>
      <c r="C434" t="s">
        <v>715</v>
      </c>
      <c r="D434" t="s">
        <v>344</v>
      </c>
      <c r="H434">
        <v>44702</v>
      </c>
      <c r="I434">
        <v>1919</v>
      </c>
      <c r="J434">
        <v>8426</v>
      </c>
      <c r="K434">
        <v>857</v>
      </c>
      <c r="L434">
        <v>6055</v>
      </c>
      <c r="M434">
        <v>590</v>
      </c>
      <c r="N434">
        <v>17475</v>
      </c>
      <c r="O434">
        <v>674</v>
      </c>
      <c r="P434">
        <v>18690</v>
      </c>
      <c r="Q434">
        <v>388</v>
      </c>
      <c r="R434">
        <v>34362</v>
      </c>
      <c r="S434">
        <v>1464</v>
      </c>
      <c r="T434">
        <v>4191</v>
      </c>
      <c r="U434">
        <v>174</v>
      </c>
      <c r="V434">
        <v>40</v>
      </c>
      <c r="W434">
        <v>0</v>
      </c>
      <c r="X434">
        <v>656</v>
      </c>
      <c r="Y434">
        <v>124</v>
      </c>
      <c r="Z434">
        <v>1493</v>
      </c>
      <c r="AA434">
        <v>104</v>
      </c>
      <c r="AB434">
        <v>3923</v>
      </c>
      <c r="AC434">
        <v>53</v>
      </c>
      <c r="AD434">
        <v>3062</v>
      </c>
      <c r="AE434">
        <v>138</v>
      </c>
      <c r="AF434">
        <v>33698</v>
      </c>
      <c r="AG434">
        <v>1464</v>
      </c>
      <c r="AH434">
        <v>42232</v>
      </c>
      <c r="AI434">
        <v>1720</v>
      </c>
      <c r="AJ434">
        <v>2470</v>
      </c>
      <c r="AK434">
        <v>199</v>
      </c>
      <c r="AL434">
        <v>1261</v>
      </c>
      <c r="AM434">
        <v>98</v>
      </c>
      <c r="AN434">
        <v>1209</v>
      </c>
      <c r="AO434">
        <v>101</v>
      </c>
      <c r="AP434">
        <v>21705</v>
      </c>
      <c r="AQ434">
        <v>1013</v>
      </c>
      <c r="AR434">
        <v>22997</v>
      </c>
      <c r="AS434">
        <v>906</v>
      </c>
      <c r="AT434">
        <v>5703</v>
      </c>
      <c r="AU434">
        <v>86</v>
      </c>
      <c r="AV434">
        <v>38999</v>
      </c>
      <c r="AW434">
        <v>1833</v>
      </c>
      <c r="AX434">
        <v>2408</v>
      </c>
      <c r="AY434">
        <v>366</v>
      </c>
      <c r="AZ434">
        <v>10921</v>
      </c>
      <c r="BA434">
        <v>634</v>
      </c>
      <c r="BB434">
        <v>8314</v>
      </c>
      <c r="BC434">
        <v>208</v>
      </c>
      <c r="BD434">
        <v>8883</v>
      </c>
      <c r="BE434">
        <v>136</v>
      </c>
      <c r="BF434">
        <v>6487</v>
      </c>
      <c r="BG434">
        <v>509</v>
      </c>
      <c r="BH434">
        <v>19821</v>
      </c>
      <c r="BI434">
        <v>882</v>
      </c>
      <c r="BJ434">
        <v>18928</v>
      </c>
      <c r="BK434">
        <v>726</v>
      </c>
      <c r="BL434">
        <v>893</v>
      </c>
      <c r="BM434">
        <v>156</v>
      </c>
      <c r="BN434">
        <v>15005</v>
      </c>
      <c r="BO434">
        <v>543</v>
      </c>
      <c r="BP434">
        <v>5404</v>
      </c>
      <c r="BQ434">
        <v>301</v>
      </c>
      <c r="BR434">
        <v>5899</v>
      </c>
      <c r="BS434">
        <v>547</v>
      </c>
      <c r="BT434">
        <v>10943</v>
      </c>
      <c r="BU434">
        <v>499</v>
      </c>
      <c r="BV434">
        <v>26308</v>
      </c>
      <c r="BW434">
        <v>1391</v>
      </c>
      <c r="BX434">
        <v>7451</v>
      </c>
      <c r="BY434">
        <v>29</v>
      </c>
      <c r="BZ434">
        <v>3256</v>
      </c>
      <c r="CA434">
        <v>182</v>
      </c>
      <c r="CB434">
        <v>7687</v>
      </c>
      <c r="CC434">
        <v>317</v>
      </c>
      <c r="CD434">
        <v>3233</v>
      </c>
      <c r="CE434">
        <v>76</v>
      </c>
      <c r="CF434">
        <v>5894</v>
      </c>
      <c r="CG434">
        <v>492</v>
      </c>
      <c r="CH434">
        <v>5454</v>
      </c>
      <c r="CI434">
        <v>296</v>
      </c>
      <c r="CJ434">
        <v>5215</v>
      </c>
      <c r="CK434">
        <v>216</v>
      </c>
      <c r="CL434">
        <v>6512</v>
      </c>
      <c r="CM434">
        <v>311</v>
      </c>
      <c r="CN434">
        <v>7451</v>
      </c>
      <c r="CO434">
        <v>29</v>
      </c>
      <c r="CP434">
        <v>1919</v>
      </c>
      <c r="CQ434">
        <v>42783</v>
      </c>
      <c r="CR434">
        <v>29977</v>
      </c>
      <c r="CS434">
        <v>18884</v>
      </c>
      <c r="CT434">
        <v>39028</v>
      </c>
      <c r="CU434">
        <v>3673</v>
      </c>
      <c r="CV434">
        <v>1322</v>
      </c>
      <c r="CW434">
        <v>1551</v>
      </c>
      <c r="CX434">
        <v>468</v>
      </c>
      <c r="CY434">
        <v>1133</v>
      </c>
      <c r="CZ434">
        <v>402</v>
      </c>
      <c r="DA434">
        <v>531</v>
      </c>
      <c r="DB434">
        <v>208</v>
      </c>
      <c r="DC434">
        <v>458</v>
      </c>
      <c r="DD434">
        <v>244</v>
      </c>
      <c r="DE434">
        <v>179</v>
      </c>
      <c r="DF434">
        <v>1019</v>
      </c>
      <c r="DG434">
        <v>2281</v>
      </c>
      <c r="DH434">
        <v>354</v>
      </c>
      <c r="DI434">
        <v>2201</v>
      </c>
      <c r="DJ434">
        <v>1542</v>
      </c>
      <c r="DK434">
        <v>157</v>
      </c>
      <c r="DL434">
        <v>1409</v>
      </c>
      <c r="DM434">
        <v>2148</v>
      </c>
      <c r="DN434">
        <v>4282</v>
      </c>
      <c r="DO434">
        <v>2139</v>
      </c>
      <c r="DP434">
        <v>1048</v>
      </c>
      <c r="DQ434">
        <v>1985</v>
      </c>
      <c r="DR434">
        <v>1144</v>
      </c>
      <c r="DS434">
        <v>937</v>
      </c>
      <c r="DT434">
        <v>2918</v>
      </c>
      <c r="DU434">
        <v>17316</v>
      </c>
      <c r="DV434">
        <v>8699</v>
      </c>
      <c r="DW434">
        <v>2920</v>
      </c>
      <c r="DX434">
        <v>1402</v>
      </c>
      <c r="DY434">
        <v>581</v>
      </c>
      <c r="DZ434">
        <v>3081</v>
      </c>
      <c r="EA434">
        <v>210</v>
      </c>
      <c r="EB434">
        <v>1970</v>
      </c>
      <c r="EC434">
        <v>4134</v>
      </c>
      <c r="ED434">
        <v>910</v>
      </c>
      <c r="EE434">
        <v>1871</v>
      </c>
      <c r="EF434">
        <v>5374</v>
      </c>
      <c r="EI434">
        <v>31593</v>
      </c>
      <c r="EJ434">
        <v>12934</v>
      </c>
      <c r="EK434">
        <v>643</v>
      </c>
      <c r="EL434">
        <v>436</v>
      </c>
      <c r="EM434">
        <v>576</v>
      </c>
      <c r="EN434">
        <v>384</v>
      </c>
      <c r="EO434">
        <v>661</v>
      </c>
      <c r="EP434">
        <v>2235</v>
      </c>
      <c r="EQ434">
        <v>15716</v>
      </c>
      <c r="ER434">
        <v>17316</v>
      </c>
      <c r="ES434">
        <v>974</v>
      </c>
      <c r="ET434">
        <v>4853</v>
      </c>
      <c r="EU434">
        <v>6964</v>
      </c>
      <c r="EV434">
        <v>2991</v>
      </c>
      <c r="EW434">
        <v>11489</v>
      </c>
      <c r="EX434">
        <v>17316</v>
      </c>
    </row>
    <row r="435" spans="1:154" x14ac:dyDescent="0.2"/>
    <row r="436" spans="1:154" x14ac:dyDescent="0.2"/>
    <row r="437" spans="1:154" x14ac:dyDescent="0.2"/>
    <row r="438" spans="1:154" x14ac:dyDescent="0.2"/>
    <row r="439" spans="1:154" x14ac:dyDescent="0.2"/>
    <row r="440" spans="1:154" x14ac:dyDescent="0.2"/>
    <row r="441" spans="1:154" x14ac:dyDescent="0.2"/>
    <row r="442" spans="1:154" x14ac:dyDescent="0.2"/>
    <row r="443" spans="1:154" x14ac:dyDescent="0.2"/>
    <row r="444" spans="1:154" x14ac:dyDescent="0.2"/>
    <row r="445" spans="1:154" x14ac:dyDescent="0.2"/>
    <row r="446" spans="1:154" x14ac:dyDescent="0.2"/>
    <row r="447" spans="1:154" x14ac:dyDescent="0.2"/>
    <row r="448" spans="1:154" x14ac:dyDescent="0.2"/>
    <row r="449" spans="1:154" x14ac:dyDescent="0.2"/>
    <row r="450" spans="1:154" x14ac:dyDescent="0.2"/>
    <row r="451" spans="1:154" x14ac:dyDescent="0.2"/>
    <row r="452" spans="1:154" x14ac:dyDescent="0.2"/>
    <row r="453" spans="1:154" x14ac:dyDescent="0.2"/>
    <row r="454" spans="1:154" x14ac:dyDescent="0.2"/>
    <row r="455" spans="1:154" x14ac:dyDescent="0.2"/>
    <row r="456" spans="1:154" x14ac:dyDescent="0.2"/>
    <row r="457" spans="1:154" x14ac:dyDescent="0.2"/>
    <row r="458" spans="1:154" x14ac:dyDescent="0.2"/>
    <row r="459" spans="1:154" x14ac:dyDescent="0.2"/>
    <row r="460" spans="1:154" x14ac:dyDescent="0.2"/>
    <row r="461" spans="1:154" x14ac:dyDescent="0.2"/>
    <row r="462" spans="1:154" x14ac:dyDescent="0.2"/>
    <row r="463" spans="1:154" x14ac:dyDescent="0.2"/>
    <row r="464" spans="1:154" x14ac:dyDescent="0.2"/>
    <row r="465" spans="1:154" x14ac:dyDescent="0.2"/>
    <row r="466" spans="1:154" x14ac:dyDescent="0.2"/>
    <row r="467" spans="1:154" x14ac:dyDescent="0.2"/>
    <row r="468" spans="1:154" x14ac:dyDescent="0.2"/>
    <row r="469" spans="1:154" x14ac:dyDescent="0.2"/>
    <row r="470" spans="1:154" x14ac:dyDescent="0.2"/>
    <row r="471" spans="1:154" x14ac:dyDescent="0.2"/>
    <row r="472" spans="1:154" x14ac:dyDescent="0.2"/>
    <row r="473" spans="1:154" x14ac:dyDescent="0.2"/>
    <row r="474" spans="1:154" x14ac:dyDescent="0.2"/>
    <row r="475" spans="1:154" x14ac:dyDescent="0.2"/>
    <row r="476" spans="1:154" x14ac:dyDescent="0.2"/>
    <row r="477" spans="1:154" x14ac:dyDescent="0.2"/>
    <row r="478" spans="1:154" x14ac:dyDescent="0.2"/>
    <row r="479" spans="1:154" x14ac:dyDescent="0.2"/>
    <row r="480" spans="1:154" x14ac:dyDescent="0.2"/>
    <row r="481" spans="1:154" x14ac:dyDescent="0.2"/>
    <row r="482" spans="1:154" x14ac:dyDescent="0.2"/>
    <row r="483" spans="1:154" x14ac:dyDescent="0.2"/>
    <row r="484" spans="1:154" x14ac:dyDescent="0.2"/>
    <row r="485" spans="1:154" x14ac:dyDescent="0.2"/>
    <row r="486" spans="1:154" x14ac:dyDescent="0.2"/>
    <row r="487" spans="1:154" x14ac:dyDescent="0.2"/>
    <row r="488" spans="1:154" x14ac:dyDescent="0.2"/>
    <row r="489" spans="1:154" x14ac:dyDescent="0.2"/>
    <row r="490" spans="1:154" x14ac:dyDescent="0.2"/>
    <row r="491" spans="1:154" x14ac:dyDescent="0.2"/>
    <row r="492" spans="1:154" x14ac:dyDescent="0.2"/>
    <row r="493" spans="1:154" x14ac:dyDescent="0.2"/>
    <row r="494" spans="1:154" x14ac:dyDescent="0.2"/>
    <row r="495" spans="1:154" x14ac:dyDescent="0.2"/>
    <row r="496" spans="1:154" x14ac:dyDescent="0.2"/>
    <row r="497" spans="1:154" x14ac:dyDescent="0.2"/>
    <row r="498" spans="1:154" x14ac:dyDescent="0.2"/>
    <row r="499" spans="1:154" x14ac:dyDescent="0.2"/>
    <row r="500" spans="1:154" x14ac:dyDescent="0.2"/>
    <row r="501" spans="1:154" x14ac:dyDescent="0.2"/>
    <row r="502" spans="1:154" x14ac:dyDescent="0.2"/>
    <row r="503" spans="1:154" x14ac:dyDescent="0.2"/>
    <row r="504" spans="1:154" x14ac:dyDescent="0.2"/>
    <row r="505" spans="1:154" x14ac:dyDescent="0.2"/>
    <row r="506" spans="1:154" x14ac:dyDescent="0.2"/>
    <row r="507" spans="1:154" x14ac:dyDescent="0.2"/>
    <row r="508" spans="1:154" x14ac:dyDescent="0.2"/>
    <row r="509" spans="1:154" x14ac:dyDescent="0.2"/>
    <row r="510" spans="1:154" x14ac:dyDescent="0.2"/>
    <row r="511" spans="1:154" x14ac:dyDescent="0.2"/>
    <row r="512" spans="1:154" x14ac:dyDescent="0.2"/>
    <row r="513" spans="1:154" x14ac:dyDescent="0.2"/>
    <row r="514" spans="1:154" x14ac:dyDescent="0.2"/>
    <row r="515" spans="1:154" x14ac:dyDescent="0.2"/>
    <row r="516" spans="1:154" x14ac:dyDescent="0.2"/>
    <row r="517" spans="1:154" x14ac:dyDescent="0.2"/>
    <row r="518" spans="1:154" x14ac:dyDescent="0.2"/>
    <row r="519" spans="1:154" x14ac:dyDescent="0.2"/>
    <row r="520" spans="1:154" x14ac:dyDescent="0.2"/>
    <row r="521" spans="1:154" x14ac:dyDescent="0.2"/>
    <row r="522" spans="1:154" x14ac:dyDescent="0.2"/>
    <row r="523" spans="1:154" x14ac:dyDescent="0.2"/>
    <row r="524" spans="1:154" x14ac:dyDescent="0.2"/>
    <row r="525" spans="1:154" x14ac:dyDescent="0.2"/>
    <row r="526" spans="1:154" x14ac:dyDescent="0.2"/>
    <row r="527" spans="1:154" x14ac:dyDescent="0.2"/>
    <row r="528" spans="1:154" x14ac:dyDescent="0.2"/>
    <row r="529" spans="1:154" x14ac:dyDescent="0.2"/>
    <row r="530" spans="1:154" x14ac:dyDescent="0.2"/>
    <row r="531" spans="1:154" x14ac:dyDescent="0.2"/>
    <row r="532" spans="1:154" x14ac:dyDescent="0.2"/>
    <row r="533" spans="1:154" x14ac:dyDescent="0.2"/>
    <row r="534" spans="1:154" x14ac:dyDescent="0.2"/>
    <row r="535" spans="1:154" x14ac:dyDescent="0.2"/>
    <row r="536" spans="1:154" x14ac:dyDescent="0.2"/>
    <row r="537" spans="1:154" x14ac:dyDescent="0.2"/>
    <row r="538" spans="1:154" x14ac:dyDescent="0.2"/>
    <row r="539" spans="1:154" x14ac:dyDescent="0.2"/>
    <row r="540" spans="1:154" x14ac:dyDescent="0.2"/>
    <row r="541" spans="1:154" x14ac:dyDescent="0.2"/>
    <row r="542" spans="1:154" x14ac:dyDescent="0.2"/>
    <row r="543" spans="1:154" x14ac:dyDescent="0.2"/>
    <row r="544" spans="1:154" x14ac:dyDescent="0.2"/>
    <row r="545" spans="1:154" x14ac:dyDescent="0.2"/>
    <row r="546" spans="1:154" x14ac:dyDescent="0.2"/>
    <row r="547" spans="1:154" x14ac:dyDescent="0.2"/>
    <row r="548" spans="1:154" x14ac:dyDescent="0.2"/>
    <row r="549" spans="1:154" x14ac:dyDescent="0.2"/>
    <row r="550" spans="1:154" x14ac:dyDescent="0.2"/>
    <row r="551" spans="1:154" x14ac:dyDescent="0.2"/>
    <row r="552" spans="1:154" x14ac:dyDescent="0.2"/>
    <row r="553" spans="1:154" x14ac:dyDescent="0.2"/>
    <row r="554" spans="1:154" x14ac:dyDescent="0.2"/>
    <row r="555" spans="1:154" x14ac:dyDescent="0.2"/>
    <row r="556" spans="1:154" x14ac:dyDescent="0.2"/>
    <row r="557" spans="1:154" x14ac:dyDescent="0.2"/>
    <row r="558" spans="1:154" x14ac:dyDescent="0.2"/>
    <row r="559" spans="1:154" x14ac:dyDescent="0.2"/>
    <row r="560" spans="1:154" x14ac:dyDescent="0.2"/>
    <row r="561" spans="1:154" x14ac:dyDescent="0.2"/>
    <row r="562" spans="1:154" x14ac:dyDescent="0.2"/>
    <row r="563" spans="1:154" x14ac:dyDescent="0.2"/>
    <row r="564" spans="1:154" x14ac:dyDescent="0.2"/>
    <row r="565" spans="1:154" x14ac:dyDescent="0.2"/>
    <row r="566" spans="1:154" x14ac:dyDescent="0.2"/>
    <row r="567" spans="1:154" x14ac:dyDescent="0.2"/>
    <row r="568" spans="1:154" x14ac:dyDescent="0.2"/>
    <row r="569" spans="1:154" x14ac:dyDescent="0.2"/>
    <row r="570" spans="1:154" x14ac:dyDescent="0.2"/>
    <row r="571" spans="1:154" x14ac:dyDescent="0.2"/>
    <row r="572" spans="1:154" x14ac:dyDescent="0.2"/>
    <row r="573" spans="1:154" x14ac:dyDescent="0.2"/>
    <row r="574" spans="1:154" x14ac:dyDescent="0.2"/>
    <row r="575" spans="1:154" x14ac:dyDescent="0.2"/>
    <row r="576" spans="1:154" x14ac:dyDescent="0.2"/>
    <row r="577" spans="1:154" x14ac:dyDescent="0.2"/>
    <row r="578" spans="1:154" x14ac:dyDescent="0.2"/>
    <row r="579" spans="1:154" x14ac:dyDescent="0.2"/>
    <row r="580" spans="1:154" x14ac:dyDescent="0.2"/>
    <row r="581" spans="1:154" x14ac:dyDescent="0.2"/>
    <row r="582" spans="1:154" x14ac:dyDescent="0.2"/>
    <row r="583" spans="1:154" x14ac:dyDescent="0.2"/>
    <row r="584" spans="1:154" x14ac:dyDescent="0.2"/>
    <row r="585" spans="1:154" x14ac:dyDescent="0.2"/>
    <row r="586" spans="1:154" x14ac:dyDescent="0.2"/>
    <row r="587" spans="1:154" x14ac:dyDescent="0.2"/>
    <row r="588" spans="1:154" x14ac:dyDescent="0.2"/>
    <row r="589" spans="1:154" x14ac:dyDescent="0.2"/>
    <row r="590" spans="1:154" x14ac:dyDescent="0.2"/>
    <row r="591" spans="1:154" x14ac:dyDescent="0.2"/>
    <row r="592" spans="1:154" x14ac:dyDescent="0.2"/>
    <row r="593" spans="1:154" x14ac:dyDescent="0.2"/>
    <row r="594" spans="1:154" x14ac:dyDescent="0.2"/>
    <row r="595" spans="1:154" x14ac:dyDescent="0.2"/>
    <row r="596" spans="1:154" x14ac:dyDescent="0.2"/>
    <row r="597" spans="1:154" x14ac:dyDescent="0.2"/>
    <row r="598" spans="1:154" x14ac:dyDescent="0.2"/>
    <row r="599" spans="1:154" x14ac:dyDescent="0.2"/>
    <row r="600" spans="1:154" x14ac:dyDescent="0.2"/>
    <row r="601" spans="1:154" x14ac:dyDescent="0.2"/>
    <row r="602" spans="1:154" x14ac:dyDescent="0.2"/>
    <row r="603" spans="1:154" x14ac:dyDescent="0.2"/>
    <row r="604" spans="1:154" x14ac:dyDescent="0.2"/>
    <row r="605" spans="1:154" x14ac:dyDescent="0.2"/>
    <row r="606" spans="1:154" x14ac:dyDescent="0.2"/>
    <row r="607" spans="1:154" x14ac:dyDescent="0.2"/>
    <row r="608" spans="1:154" x14ac:dyDescent="0.2"/>
    <row r="609" spans="1:154" x14ac:dyDescent="0.2"/>
    <row r="610" spans="1:154" x14ac:dyDescent="0.2"/>
    <row r="611" spans="1:154" x14ac:dyDescent="0.2"/>
    <row r="612" spans="1:154" x14ac:dyDescent="0.2"/>
    <row r="613" spans="1:154" x14ac:dyDescent="0.2"/>
    <row r="614" spans="1:154" x14ac:dyDescent="0.2"/>
    <row r="615" spans="1:154" x14ac:dyDescent="0.2"/>
    <row r="616" spans="1:154" x14ac:dyDescent="0.2"/>
    <row r="617" spans="1:154" x14ac:dyDescent="0.2"/>
    <row r="618" spans="1:154" x14ac:dyDescent="0.2"/>
    <row r="619" spans="1:154" x14ac:dyDescent="0.2"/>
    <row r="620" spans="1:154" x14ac:dyDescent="0.2"/>
    <row r="621" spans="1:154" x14ac:dyDescent="0.2"/>
    <row r="622" spans="1:154" x14ac:dyDescent="0.2"/>
    <row r="623" spans="1:154" x14ac:dyDescent="0.2"/>
    <row r="624" spans="1:154" x14ac:dyDescent="0.2"/>
    <row r="625" spans="1:154" x14ac:dyDescent="0.2"/>
    <row r="626" spans="1:154" x14ac:dyDescent="0.2"/>
    <row r="627" spans="1:154" x14ac:dyDescent="0.2"/>
    <row r="628" spans="1:154" x14ac:dyDescent="0.2"/>
    <row r="629" spans="1:154" x14ac:dyDescent="0.2"/>
    <row r="630" spans="1:154" x14ac:dyDescent="0.2"/>
    <row r="631" spans="1:154" x14ac:dyDescent="0.2"/>
    <row r="632" spans="1:154" x14ac:dyDescent="0.2"/>
    <row r="633" spans="1:154" x14ac:dyDescent="0.2"/>
    <row r="634" spans="1:154" x14ac:dyDescent="0.2"/>
    <row r="635" spans="1:154" x14ac:dyDescent="0.2"/>
    <row r="636" spans="1:154" x14ac:dyDescent="0.2"/>
    <row r="637" spans="1:154" x14ac:dyDescent="0.2"/>
    <row r="638" spans="1:154" x14ac:dyDescent="0.2"/>
    <row r="639" spans="1:154" x14ac:dyDescent="0.2"/>
    <row r="640" spans="1:154" x14ac:dyDescent="0.2"/>
    <row r="641" spans="1:154" x14ac:dyDescent="0.2"/>
    <row r="642" spans="1:154" x14ac:dyDescent="0.2"/>
    <row r="643" spans="1:154" x14ac:dyDescent="0.2"/>
    <row r="644" spans="1:154" x14ac:dyDescent="0.2"/>
    <row r="645" spans="1:154" x14ac:dyDescent="0.2"/>
    <row r="646" spans="1:154" x14ac:dyDescent="0.2"/>
    <row r="647" spans="1:154" x14ac:dyDescent="0.2"/>
    <row r="648" spans="1:154" x14ac:dyDescent="0.2"/>
    <row r="649" spans="1:154" x14ac:dyDescent="0.2"/>
    <row r="650" spans="1:154" x14ac:dyDescent="0.2"/>
    <row r="651" spans="1:154" x14ac:dyDescent="0.2"/>
    <row r="652" spans="1:154" x14ac:dyDescent="0.2"/>
    <row r="653" spans="1:154" x14ac:dyDescent="0.2"/>
    <row r="654" spans="1:154" x14ac:dyDescent="0.2"/>
    <row r="655" spans="1:154" x14ac:dyDescent="0.2"/>
    <row r="656" spans="1:154" x14ac:dyDescent="0.2"/>
    <row r="657" spans="1:154" x14ac:dyDescent="0.2"/>
    <row r="658" spans="1:154" x14ac:dyDescent="0.2"/>
    <row r="659" spans="1:154" x14ac:dyDescent="0.2"/>
    <row r="660" spans="1:154" x14ac:dyDescent="0.2"/>
    <row r="661" spans="1:154" x14ac:dyDescent="0.2"/>
    <row r="662" spans="1:154" x14ac:dyDescent="0.2"/>
    <row r="663" spans="1:154" x14ac:dyDescent="0.2"/>
    <row r="664" spans="1:154" x14ac:dyDescent="0.2"/>
    <row r="665" spans="1:154" x14ac:dyDescent="0.2"/>
    <row r="666" spans="1:154" x14ac:dyDescent="0.2"/>
    <row r="667" spans="1:154" x14ac:dyDescent="0.2"/>
    <row r="668" spans="1:154" x14ac:dyDescent="0.2"/>
    <row r="669" spans="1:154" x14ac:dyDescent="0.2"/>
    <row r="670" spans="1:154" x14ac:dyDescent="0.2"/>
    <row r="671" spans="1:154" x14ac:dyDescent="0.2"/>
    <row r="672" spans="1:154" x14ac:dyDescent="0.2"/>
    <row r="673" spans="1:154" x14ac:dyDescent="0.2"/>
    <row r="674" spans="1:154" x14ac:dyDescent="0.2"/>
    <row r="675" spans="1:154" x14ac:dyDescent="0.2"/>
    <row r="676" spans="1:154" x14ac:dyDescent="0.2"/>
    <row r="677" spans="1:154" x14ac:dyDescent="0.2"/>
    <row r="678" spans="1:154" x14ac:dyDescent="0.2"/>
    <row r="679" spans="1:154" x14ac:dyDescent="0.2"/>
    <row r="680" spans="1:154" x14ac:dyDescent="0.2"/>
    <row r="681" spans="1:154" x14ac:dyDescent="0.2"/>
    <row r="682" spans="1:154" x14ac:dyDescent="0.2"/>
    <row r="683" spans="1:154" x14ac:dyDescent="0.2"/>
    <row r="684" spans="1:154" x14ac:dyDescent="0.2"/>
    <row r="685" spans="1:154" x14ac:dyDescent="0.2"/>
    <row r="686" spans="1:154" x14ac:dyDescent="0.2"/>
    <row r="687" spans="1:154" x14ac:dyDescent="0.2"/>
    <row r="688" spans="1:154" x14ac:dyDescent="0.2"/>
    <row r="689" spans="1:154" x14ac:dyDescent="0.2"/>
    <row r="690" spans="1:154" x14ac:dyDescent="0.2"/>
    <row r="691" spans="1:154" x14ac:dyDescent="0.2"/>
    <row r="692" spans="1:154" x14ac:dyDescent="0.2"/>
    <row r="693" spans="1:154" x14ac:dyDescent="0.2"/>
    <row r="694" spans="1:154" x14ac:dyDescent="0.2"/>
    <row r="695" spans="1:154" x14ac:dyDescent="0.2"/>
  </sheetData>
  <sheetProtection selectLockedCells="1" selectUnlockedCells="1"/>
  <protectedRanges>
    <protectedRange sqref="F681:G682" name="SortFilter_2"/>
    <protectedRange sqref="F670:G671" name="SortFilter_1_1"/>
    <protectedRange sqref="F298:G298" name="SortFilter"/>
  </protectedRanges>
  <sortState xmlns:xlrd2="http://schemas.microsoft.com/office/spreadsheetml/2017/richdata2" ref="A298:IV669">
    <sortCondition ref="E298:E669"/>
  </sortState>
  <phoneticPr fontId="1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8FD59-4716-4441-AB47-CA894E547E34}">
  <sheetPr codeName="Sheet5"/>
  <dimension ref="A1:DJ495"/>
  <sheetViews>
    <sheetView workbookViewId="0">
      <pane xSplit="1" ySplit="1" topLeftCell="B457" activePane="bottomRight" state="frozen"/>
      <selection activeCell="EA33" sqref="EA33"/>
      <selection pane="topRight" activeCell="EA33" sqref="EA33"/>
      <selection pane="bottomLeft" activeCell="EA33" sqref="EA33"/>
      <selection pane="bottomRight" activeCell="EA33" sqref="EA33"/>
    </sheetView>
  </sheetViews>
  <sheetFormatPr baseColWidth="10" defaultColWidth="8.83203125" defaultRowHeight="15" x14ac:dyDescent="0.2"/>
  <cols>
    <col min="1" max="1" width="16.1640625" customWidth="1"/>
    <col min="114" max="114" width="25.83203125" customWidth="1"/>
  </cols>
  <sheetData>
    <row r="1" spans="1:114" s="198" customFormat="1" x14ac:dyDescent="0.2">
      <c r="A1" s="198" t="s">
        <v>716</v>
      </c>
      <c r="B1" s="198" t="s">
        <v>717</v>
      </c>
      <c r="C1" s="198" t="s">
        <v>718</v>
      </c>
      <c r="D1" s="198" t="s">
        <v>719</v>
      </c>
      <c r="E1" s="198" t="s">
        <v>720</v>
      </c>
      <c r="F1" s="198" t="s">
        <v>721</v>
      </c>
      <c r="G1" s="198" t="s">
        <v>722</v>
      </c>
      <c r="H1" s="198" t="s">
        <v>723</v>
      </c>
      <c r="I1" s="198" t="s">
        <v>299</v>
      </c>
      <c r="J1" s="198" t="s">
        <v>724</v>
      </c>
      <c r="K1" s="198" t="s">
        <v>725</v>
      </c>
      <c r="L1" s="198" t="s">
        <v>726</v>
      </c>
      <c r="M1" s="198" t="s">
        <v>727</v>
      </c>
      <c r="N1" s="198" t="s">
        <v>728</v>
      </c>
      <c r="O1" s="198" t="s">
        <v>729</v>
      </c>
      <c r="P1" s="198" t="s">
        <v>730</v>
      </c>
      <c r="Q1" s="198" t="s">
        <v>300</v>
      </c>
      <c r="R1" s="198" t="s">
        <v>731</v>
      </c>
      <c r="S1" s="198" t="s">
        <v>732</v>
      </c>
      <c r="T1" s="198" t="s">
        <v>733</v>
      </c>
      <c r="U1" s="198" t="s">
        <v>734</v>
      </c>
      <c r="V1" s="198" t="s">
        <v>735</v>
      </c>
      <c r="W1" s="198" t="s">
        <v>736</v>
      </c>
      <c r="X1" s="198" t="s">
        <v>737</v>
      </c>
      <c r="Y1" s="198" t="s">
        <v>301</v>
      </c>
      <c r="Z1" s="198" t="s">
        <v>738</v>
      </c>
      <c r="AA1" s="198" t="s">
        <v>739</v>
      </c>
      <c r="AB1" s="198" t="s">
        <v>740</v>
      </c>
      <c r="AC1" s="198" t="s">
        <v>302</v>
      </c>
      <c r="AD1" s="198" t="s">
        <v>741</v>
      </c>
      <c r="AE1" s="198" t="s">
        <v>742</v>
      </c>
      <c r="AF1" s="198" t="s">
        <v>743</v>
      </c>
      <c r="AG1" s="198" t="s">
        <v>303</v>
      </c>
      <c r="AH1" s="198" t="s">
        <v>744</v>
      </c>
      <c r="AI1" s="198" t="s">
        <v>745</v>
      </c>
      <c r="AJ1" s="198" t="s">
        <v>746</v>
      </c>
      <c r="AK1" s="198" t="s">
        <v>304</v>
      </c>
      <c r="AL1" s="198" t="s">
        <v>747</v>
      </c>
      <c r="AM1" s="198" t="s">
        <v>748</v>
      </c>
      <c r="AN1" s="198" t="s">
        <v>749</v>
      </c>
      <c r="AO1" s="198" t="s">
        <v>306</v>
      </c>
      <c r="AP1" s="198" t="s">
        <v>750</v>
      </c>
      <c r="AQ1" s="198" t="s">
        <v>751</v>
      </c>
      <c r="AR1" s="198" t="s">
        <v>752</v>
      </c>
      <c r="AS1" s="198" t="s">
        <v>305</v>
      </c>
      <c r="AT1" s="198" t="s">
        <v>753</v>
      </c>
      <c r="AU1" s="198" t="s">
        <v>754</v>
      </c>
      <c r="AV1" s="198" t="s">
        <v>755</v>
      </c>
      <c r="AW1" s="198" t="s">
        <v>307</v>
      </c>
      <c r="AX1" s="198" t="s">
        <v>756</v>
      </c>
      <c r="AY1" s="198" t="s">
        <v>757</v>
      </c>
      <c r="AZ1" s="198" t="s">
        <v>758</v>
      </c>
      <c r="BA1" s="198" t="s">
        <v>308</v>
      </c>
      <c r="BB1" s="198" t="s">
        <v>759</v>
      </c>
      <c r="BC1" s="198" t="s">
        <v>760</v>
      </c>
      <c r="BD1" s="198" t="s">
        <v>761</v>
      </c>
      <c r="BE1" s="198" t="s">
        <v>309</v>
      </c>
      <c r="BF1" s="198" t="s">
        <v>762</v>
      </c>
      <c r="BG1" s="198" t="s">
        <v>763</v>
      </c>
      <c r="BH1" s="198" t="s">
        <v>764</v>
      </c>
      <c r="BI1" s="198" t="s">
        <v>310</v>
      </c>
      <c r="BJ1" s="198" t="s">
        <v>765</v>
      </c>
      <c r="BK1" s="198" t="s">
        <v>766</v>
      </c>
      <c r="BL1" s="198" t="s">
        <v>767</v>
      </c>
      <c r="BM1" s="198" t="s">
        <v>311</v>
      </c>
      <c r="BN1" s="198" t="s">
        <v>768</v>
      </c>
      <c r="BO1" s="198" t="s">
        <v>769</v>
      </c>
      <c r="BP1" s="198" t="s">
        <v>312</v>
      </c>
      <c r="BQ1" s="198" t="s">
        <v>770</v>
      </c>
      <c r="BR1" s="198" t="s">
        <v>313</v>
      </c>
      <c r="BS1" s="198" t="s">
        <v>771</v>
      </c>
      <c r="BT1" s="198" t="s">
        <v>314</v>
      </c>
      <c r="BU1" s="198" t="s">
        <v>315</v>
      </c>
      <c r="BV1" s="198" t="s">
        <v>316</v>
      </c>
      <c r="BW1" s="198" t="s">
        <v>317</v>
      </c>
      <c r="BX1" s="198" t="s">
        <v>319</v>
      </c>
      <c r="BY1" s="198" t="s">
        <v>318</v>
      </c>
      <c r="BZ1" s="198" t="s">
        <v>320</v>
      </c>
      <c r="CA1" s="198" t="s">
        <v>321</v>
      </c>
      <c r="CB1" s="198" t="s">
        <v>322</v>
      </c>
      <c r="CC1" s="198" t="s">
        <v>323</v>
      </c>
      <c r="CD1" s="198" t="s">
        <v>324</v>
      </c>
      <c r="CE1" s="198" t="s">
        <v>325</v>
      </c>
      <c r="CF1" s="198" t="s">
        <v>330</v>
      </c>
      <c r="CG1" s="198" t="s">
        <v>326</v>
      </c>
      <c r="CH1" s="198" t="s">
        <v>331</v>
      </c>
      <c r="CI1" s="198" t="s">
        <v>327</v>
      </c>
      <c r="CJ1" s="198" t="s">
        <v>332</v>
      </c>
      <c r="CK1" s="198" t="s">
        <v>328</v>
      </c>
      <c r="CL1" s="198" t="s">
        <v>333</v>
      </c>
      <c r="CM1" s="198" t="s">
        <v>329</v>
      </c>
      <c r="CN1" s="198" t="s">
        <v>334</v>
      </c>
      <c r="CO1" s="198" t="s">
        <v>772</v>
      </c>
      <c r="CP1" s="198" t="s">
        <v>773</v>
      </c>
      <c r="CQ1" s="198" t="s">
        <v>774</v>
      </c>
      <c r="CR1" s="198" t="s">
        <v>775</v>
      </c>
      <c r="CS1" s="198" t="s">
        <v>776</v>
      </c>
      <c r="CT1" s="198" t="s">
        <v>777</v>
      </c>
      <c r="CU1" s="198" t="s">
        <v>778</v>
      </c>
      <c r="CV1" s="198" t="s">
        <v>779</v>
      </c>
      <c r="CW1" s="198" t="s">
        <v>780</v>
      </c>
      <c r="CX1" s="198" t="s">
        <v>781</v>
      </c>
      <c r="CY1" s="198" t="s">
        <v>782</v>
      </c>
      <c r="CZ1" s="198" t="s">
        <v>783</v>
      </c>
      <c r="DA1" s="198" t="s">
        <v>784</v>
      </c>
      <c r="DB1" s="198" t="s">
        <v>785</v>
      </c>
      <c r="DC1" s="198" t="s">
        <v>786</v>
      </c>
      <c r="DD1" s="198" t="s">
        <v>787</v>
      </c>
      <c r="DE1" s="198" t="s">
        <v>788</v>
      </c>
      <c r="DF1" s="198" t="s">
        <v>789</v>
      </c>
      <c r="DG1" s="198" t="s">
        <v>790</v>
      </c>
      <c r="DH1" s="198" t="s">
        <v>791</v>
      </c>
      <c r="DI1" s="198" t="s">
        <v>792</v>
      </c>
      <c r="DJ1" s="198" t="s">
        <v>335</v>
      </c>
    </row>
    <row r="2" spans="1:114" x14ac:dyDescent="0.2">
      <c r="A2">
        <v>20601</v>
      </c>
      <c r="B2" t="s">
        <v>589</v>
      </c>
      <c r="C2">
        <v>2803</v>
      </c>
      <c r="D2">
        <v>753</v>
      </c>
      <c r="E2">
        <v>10.4305</v>
      </c>
      <c r="F2">
        <v>2.7227000000000001</v>
      </c>
      <c r="G2">
        <v>770</v>
      </c>
      <c r="H2">
        <v>288</v>
      </c>
      <c r="I2">
        <v>5.1288999999999998</v>
      </c>
      <c r="J2">
        <v>1.8832</v>
      </c>
      <c r="K2">
        <v>1859</v>
      </c>
      <c r="L2">
        <v>397</v>
      </c>
      <c r="M2">
        <v>18.462599999999998</v>
      </c>
      <c r="N2">
        <v>3.8201000000000001</v>
      </c>
      <c r="O2">
        <v>878</v>
      </c>
      <c r="P2">
        <v>267</v>
      </c>
      <c r="Q2">
        <v>4.7680999999999996</v>
      </c>
      <c r="R2">
        <v>1.4257</v>
      </c>
      <c r="S2">
        <v>1207</v>
      </c>
      <c r="T2">
        <v>406</v>
      </c>
      <c r="U2">
        <v>4.5419999999999998</v>
      </c>
      <c r="V2">
        <v>1.4994000000000001</v>
      </c>
      <c r="W2">
        <v>3594</v>
      </c>
      <c r="X2">
        <v>420</v>
      </c>
      <c r="Y2">
        <v>13.3383</v>
      </c>
      <c r="Z2">
        <v>1.3047</v>
      </c>
      <c r="AA2">
        <v>6456</v>
      </c>
      <c r="AB2">
        <v>893</v>
      </c>
      <c r="AC2">
        <v>23.959900000000001</v>
      </c>
      <c r="AD2">
        <v>2.9388000000000001</v>
      </c>
      <c r="AE2">
        <v>2922</v>
      </c>
      <c r="AF2">
        <v>516</v>
      </c>
      <c r="AG2">
        <v>10.995699999999999</v>
      </c>
      <c r="AH2">
        <v>1.8073999999999999</v>
      </c>
      <c r="AI2">
        <v>980</v>
      </c>
      <c r="AJ2">
        <v>345</v>
      </c>
      <c r="AK2">
        <v>9.7327999999999992</v>
      </c>
      <c r="AL2">
        <v>3.3893</v>
      </c>
      <c r="AM2">
        <v>202</v>
      </c>
      <c r="AN2">
        <v>144</v>
      </c>
      <c r="AO2">
        <v>0.80149999999999999</v>
      </c>
      <c r="AP2">
        <v>0.56999999999999995</v>
      </c>
      <c r="AQ2">
        <v>20887</v>
      </c>
      <c r="AR2">
        <v>1913</v>
      </c>
      <c r="AS2">
        <v>77.517200000000003</v>
      </c>
      <c r="AT2">
        <v>5.0846999999999998</v>
      </c>
      <c r="AU2">
        <v>575</v>
      </c>
      <c r="AV2">
        <v>263</v>
      </c>
      <c r="AW2">
        <v>5.4928999999999997</v>
      </c>
      <c r="AX2">
        <v>2.4986999999999999</v>
      </c>
      <c r="AY2">
        <v>162</v>
      </c>
      <c r="AZ2">
        <v>111</v>
      </c>
      <c r="BA2">
        <v>1.5476000000000001</v>
      </c>
      <c r="BB2">
        <v>1.0577000000000001</v>
      </c>
      <c r="BC2">
        <v>227</v>
      </c>
      <c r="BD2">
        <v>166</v>
      </c>
      <c r="BE2">
        <v>2.2544</v>
      </c>
      <c r="BF2">
        <v>1.6480999999999999</v>
      </c>
      <c r="BG2">
        <v>300</v>
      </c>
      <c r="BH2">
        <v>140</v>
      </c>
      <c r="BI2">
        <v>2.9794</v>
      </c>
      <c r="BJ2">
        <v>1.3815</v>
      </c>
      <c r="BK2">
        <v>40</v>
      </c>
      <c r="BL2">
        <v>10</v>
      </c>
      <c r="BM2">
        <v>0.14849999999999999</v>
      </c>
      <c r="BN2">
        <v>3.5900000000000001E-2</v>
      </c>
      <c r="BO2">
        <v>0.43530000000000002</v>
      </c>
      <c r="BP2">
        <v>0.65510000000000002</v>
      </c>
      <c r="BQ2">
        <v>0.46639999999999998</v>
      </c>
      <c r="BR2">
        <v>0.36320000000000002</v>
      </c>
      <c r="BS2">
        <v>0.62309999999999999</v>
      </c>
      <c r="BT2">
        <v>0.20680000000000001</v>
      </c>
      <c r="BU2">
        <v>0.71</v>
      </c>
      <c r="BV2">
        <v>0.44540000000000002</v>
      </c>
      <c r="BW2">
        <v>0.89149999999999996</v>
      </c>
      <c r="BX2">
        <v>0.52880000000000005</v>
      </c>
      <c r="BY2">
        <v>0.87849999999999995</v>
      </c>
      <c r="BZ2">
        <v>0.62260000000000004</v>
      </c>
      <c r="CA2">
        <v>0.67030000000000001</v>
      </c>
      <c r="CB2">
        <v>0.75919999999999999</v>
      </c>
      <c r="CC2">
        <v>0.48370000000000002</v>
      </c>
      <c r="CD2">
        <v>0.41149999999999998</v>
      </c>
      <c r="CE2">
        <v>2.5430999999999999</v>
      </c>
      <c r="CF2">
        <v>0.51390000000000002</v>
      </c>
      <c r="CG2">
        <v>2.7825000000000002</v>
      </c>
      <c r="CH2">
        <v>0.67379999999999995</v>
      </c>
      <c r="CI2">
        <v>0.87849999999999995</v>
      </c>
      <c r="CJ2">
        <v>0.87849999999999995</v>
      </c>
      <c r="CK2">
        <v>2.9472999999999998</v>
      </c>
      <c r="CL2">
        <v>0.67800000000000005</v>
      </c>
      <c r="CM2">
        <v>9.1513999999999989</v>
      </c>
      <c r="CN2">
        <v>0.72919999999999996</v>
      </c>
      <c r="CO2">
        <v>0</v>
      </c>
      <c r="CP2">
        <v>0</v>
      </c>
      <c r="CQ2">
        <v>0</v>
      </c>
      <c r="CR2">
        <v>0</v>
      </c>
      <c r="CS2">
        <v>0</v>
      </c>
      <c r="CT2">
        <v>0</v>
      </c>
      <c r="CU2">
        <v>0</v>
      </c>
      <c r="CV2">
        <v>0</v>
      </c>
      <c r="CW2">
        <v>0</v>
      </c>
      <c r="CX2">
        <v>0</v>
      </c>
      <c r="CY2">
        <v>0</v>
      </c>
      <c r="CZ2">
        <v>0</v>
      </c>
      <c r="DA2">
        <v>0</v>
      </c>
      <c r="DB2">
        <v>0</v>
      </c>
      <c r="DC2">
        <v>0</v>
      </c>
      <c r="DD2">
        <v>0</v>
      </c>
      <c r="DE2">
        <v>0</v>
      </c>
      <c r="DF2">
        <v>0</v>
      </c>
      <c r="DG2">
        <v>0</v>
      </c>
      <c r="DH2">
        <v>0</v>
      </c>
      <c r="DI2">
        <v>0</v>
      </c>
      <c r="DJ2" t="s">
        <v>793</v>
      </c>
    </row>
    <row r="3" spans="1:114" x14ac:dyDescent="0.2">
      <c r="A3">
        <v>20602</v>
      </c>
      <c r="B3" t="s">
        <v>589</v>
      </c>
      <c r="C3">
        <v>4096</v>
      </c>
      <c r="D3">
        <v>1003</v>
      </c>
      <c r="E3">
        <v>14.5084</v>
      </c>
      <c r="F3">
        <v>3.3988</v>
      </c>
      <c r="G3">
        <v>1075</v>
      </c>
      <c r="H3">
        <v>328</v>
      </c>
      <c r="I3">
        <v>6.9260999999999999</v>
      </c>
      <c r="J3">
        <v>2.0466000000000002</v>
      </c>
      <c r="K3">
        <v>2697</v>
      </c>
      <c r="L3">
        <v>468</v>
      </c>
      <c r="M3">
        <v>26.846499999999999</v>
      </c>
      <c r="N3">
        <v>4.3886000000000003</v>
      </c>
      <c r="O3">
        <v>1072</v>
      </c>
      <c r="P3">
        <v>301</v>
      </c>
      <c r="Q3">
        <v>5.7534999999999998</v>
      </c>
      <c r="R3">
        <v>1.5694999999999999</v>
      </c>
      <c r="S3">
        <v>1569</v>
      </c>
      <c r="T3">
        <v>527</v>
      </c>
      <c r="U3">
        <v>5.6426999999999996</v>
      </c>
      <c r="V3">
        <v>1.8496999999999999</v>
      </c>
      <c r="W3">
        <v>3125</v>
      </c>
      <c r="X3">
        <v>402</v>
      </c>
      <c r="Y3">
        <v>11.0303</v>
      </c>
      <c r="Z3">
        <v>1.1802999999999999</v>
      </c>
      <c r="AA3">
        <v>7152</v>
      </c>
      <c r="AB3">
        <v>1011</v>
      </c>
      <c r="AC3">
        <v>25.244399999999999</v>
      </c>
      <c r="AD3">
        <v>3.0798000000000001</v>
      </c>
      <c r="AE3">
        <v>3502</v>
      </c>
      <c r="AF3">
        <v>549</v>
      </c>
      <c r="AG3">
        <v>12.5944</v>
      </c>
      <c r="AH3">
        <v>1.746</v>
      </c>
      <c r="AI3">
        <v>1015</v>
      </c>
      <c r="AJ3">
        <v>310</v>
      </c>
      <c r="AK3">
        <v>10.1035</v>
      </c>
      <c r="AL3">
        <v>3.0324</v>
      </c>
      <c r="AM3">
        <v>867</v>
      </c>
      <c r="AN3">
        <v>385</v>
      </c>
      <c r="AO3">
        <v>3.2576999999999998</v>
      </c>
      <c r="AP3">
        <v>1.43</v>
      </c>
      <c r="AQ3">
        <v>22637</v>
      </c>
      <c r="AR3">
        <v>2197</v>
      </c>
      <c r="AS3">
        <v>79.901899999999998</v>
      </c>
      <c r="AT3">
        <v>5.2542999999999997</v>
      </c>
      <c r="AU3">
        <v>1526</v>
      </c>
      <c r="AV3">
        <v>375</v>
      </c>
      <c r="AW3">
        <v>14.761100000000001</v>
      </c>
      <c r="AX3">
        <v>3.5371000000000001</v>
      </c>
      <c r="AY3">
        <v>0</v>
      </c>
      <c r="AZ3">
        <v>25</v>
      </c>
      <c r="BA3">
        <v>0</v>
      </c>
      <c r="BB3">
        <v>0.24179999999999999</v>
      </c>
      <c r="BC3">
        <v>406</v>
      </c>
      <c r="BD3">
        <v>184</v>
      </c>
      <c r="BE3">
        <v>4.0414000000000003</v>
      </c>
      <c r="BF3">
        <v>1.8159000000000001</v>
      </c>
      <c r="BG3">
        <v>445</v>
      </c>
      <c r="BH3">
        <v>216</v>
      </c>
      <c r="BI3">
        <v>4.4295999999999998</v>
      </c>
      <c r="BJ3">
        <v>2.1347999999999998</v>
      </c>
      <c r="BK3">
        <v>206</v>
      </c>
      <c r="BL3">
        <v>55</v>
      </c>
      <c r="BM3">
        <v>0.72709999999999997</v>
      </c>
      <c r="BN3">
        <v>0.18709999999999999</v>
      </c>
      <c r="BO3">
        <v>0.61419999999999997</v>
      </c>
      <c r="BP3">
        <v>0.80479999999999996</v>
      </c>
      <c r="BQ3">
        <v>0.72450000000000003</v>
      </c>
      <c r="BR3">
        <v>0.45729999999999998</v>
      </c>
      <c r="BS3">
        <v>0.71950000000000003</v>
      </c>
      <c r="BT3">
        <v>0.1109</v>
      </c>
      <c r="BU3">
        <v>0.80810000000000004</v>
      </c>
      <c r="BV3">
        <v>0.58030000000000004</v>
      </c>
      <c r="BW3">
        <v>0.90239999999999998</v>
      </c>
      <c r="BX3">
        <v>0.81659999999999999</v>
      </c>
      <c r="BY3">
        <v>0.8891</v>
      </c>
      <c r="BZ3">
        <v>0.77869999999999995</v>
      </c>
      <c r="CA3">
        <v>0</v>
      </c>
      <c r="CB3">
        <v>0.90239999999999998</v>
      </c>
      <c r="CC3">
        <v>0.60519999999999996</v>
      </c>
      <c r="CD3">
        <v>0.63970000000000005</v>
      </c>
      <c r="CE3">
        <v>3.3203</v>
      </c>
      <c r="CF3">
        <v>0.79530000000000001</v>
      </c>
      <c r="CG3">
        <v>3.2183000000000002</v>
      </c>
      <c r="CH3">
        <v>0.89770000000000005</v>
      </c>
      <c r="CI3">
        <v>0.8891</v>
      </c>
      <c r="CJ3">
        <v>0.8891</v>
      </c>
      <c r="CK3">
        <v>2.9260000000000002</v>
      </c>
      <c r="CL3">
        <v>0.67379999999999995</v>
      </c>
      <c r="CM3">
        <v>10.3537</v>
      </c>
      <c r="CN3">
        <v>0.82940000000000003</v>
      </c>
      <c r="CO3">
        <v>0</v>
      </c>
      <c r="CP3">
        <v>0</v>
      </c>
      <c r="CQ3">
        <v>0</v>
      </c>
      <c r="CR3">
        <v>0</v>
      </c>
      <c r="CS3">
        <v>0</v>
      </c>
      <c r="CT3">
        <v>0</v>
      </c>
      <c r="CU3">
        <v>0</v>
      </c>
      <c r="CV3">
        <v>0</v>
      </c>
      <c r="CW3">
        <v>1</v>
      </c>
      <c r="CX3">
        <v>0</v>
      </c>
      <c r="CY3">
        <v>0</v>
      </c>
      <c r="CZ3">
        <v>0</v>
      </c>
      <c r="DA3">
        <v>0</v>
      </c>
      <c r="DB3">
        <v>1</v>
      </c>
      <c r="DC3">
        <v>0</v>
      </c>
      <c r="DD3">
        <v>0</v>
      </c>
      <c r="DE3">
        <v>0</v>
      </c>
      <c r="DF3">
        <v>1</v>
      </c>
      <c r="DG3">
        <v>0</v>
      </c>
      <c r="DH3">
        <v>1</v>
      </c>
      <c r="DI3">
        <v>2</v>
      </c>
      <c r="DJ3" t="s">
        <v>794</v>
      </c>
    </row>
    <row r="4" spans="1:114" x14ac:dyDescent="0.2">
      <c r="A4">
        <v>20603</v>
      </c>
      <c r="B4" t="s">
        <v>589</v>
      </c>
      <c r="C4">
        <v>3104</v>
      </c>
      <c r="D4">
        <v>738</v>
      </c>
      <c r="E4">
        <v>9.7628000000000004</v>
      </c>
      <c r="F4">
        <v>2.2517</v>
      </c>
      <c r="G4">
        <v>896</v>
      </c>
      <c r="H4">
        <v>288</v>
      </c>
      <c r="I4">
        <v>4.8474000000000004</v>
      </c>
      <c r="J4">
        <v>1.5330999999999999</v>
      </c>
      <c r="K4">
        <v>2196</v>
      </c>
      <c r="L4">
        <v>413</v>
      </c>
      <c r="M4">
        <v>19.392399999999999</v>
      </c>
      <c r="N4">
        <v>3.5114000000000001</v>
      </c>
      <c r="O4">
        <v>768</v>
      </c>
      <c r="P4">
        <v>259</v>
      </c>
      <c r="Q4">
        <v>3.6221000000000001</v>
      </c>
      <c r="R4">
        <v>1.2035</v>
      </c>
      <c r="S4">
        <v>1110</v>
      </c>
      <c r="T4">
        <v>369</v>
      </c>
      <c r="U4">
        <v>3.5286</v>
      </c>
      <c r="V4">
        <v>1.1554</v>
      </c>
      <c r="W4">
        <v>2936</v>
      </c>
      <c r="X4">
        <v>390</v>
      </c>
      <c r="Y4">
        <v>9.2199000000000009</v>
      </c>
      <c r="Z4">
        <v>1.1032999999999999</v>
      </c>
      <c r="AA4">
        <v>8154</v>
      </c>
      <c r="AB4">
        <v>783</v>
      </c>
      <c r="AC4">
        <v>25.606100000000001</v>
      </c>
      <c r="AD4">
        <v>1.9662999999999999</v>
      </c>
      <c r="AE4">
        <v>2278</v>
      </c>
      <c r="AF4">
        <v>472</v>
      </c>
      <c r="AG4">
        <v>7.2416</v>
      </c>
      <c r="AH4">
        <v>1.4416</v>
      </c>
      <c r="AI4">
        <v>826</v>
      </c>
      <c r="AJ4">
        <v>264</v>
      </c>
      <c r="AK4">
        <v>7.2942</v>
      </c>
      <c r="AL4">
        <v>2.3046000000000002</v>
      </c>
      <c r="AM4">
        <v>206</v>
      </c>
      <c r="AN4">
        <v>144</v>
      </c>
      <c r="AO4">
        <v>0.67810000000000004</v>
      </c>
      <c r="AP4">
        <v>0.47320000000000001</v>
      </c>
      <c r="AQ4">
        <v>26800</v>
      </c>
      <c r="AR4">
        <v>1929</v>
      </c>
      <c r="AS4">
        <v>84.160300000000007</v>
      </c>
      <c r="AT4">
        <v>3.6267</v>
      </c>
      <c r="AU4">
        <v>732</v>
      </c>
      <c r="AV4">
        <v>217</v>
      </c>
      <c r="AW4">
        <v>6.1809000000000003</v>
      </c>
      <c r="AX4">
        <v>1.8105</v>
      </c>
      <c r="AY4">
        <v>10</v>
      </c>
      <c r="AZ4">
        <v>21</v>
      </c>
      <c r="BA4">
        <v>8.4400000000000003E-2</v>
      </c>
      <c r="BB4">
        <v>0.17730000000000001</v>
      </c>
      <c r="BC4">
        <v>194</v>
      </c>
      <c r="BD4">
        <v>111</v>
      </c>
      <c r="BE4">
        <v>1.7132000000000001</v>
      </c>
      <c r="BF4">
        <v>0.97850000000000004</v>
      </c>
      <c r="BG4">
        <v>357</v>
      </c>
      <c r="BH4">
        <v>142</v>
      </c>
      <c r="BI4">
        <v>3.1526000000000001</v>
      </c>
      <c r="BJ4">
        <v>1.2436</v>
      </c>
      <c r="BK4">
        <v>40</v>
      </c>
      <c r="BL4">
        <v>17</v>
      </c>
      <c r="BM4">
        <v>0.12559999999999999</v>
      </c>
      <c r="BN4">
        <v>5.2900000000000003E-2</v>
      </c>
      <c r="BO4">
        <v>0.4052</v>
      </c>
      <c r="BP4">
        <v>0.62260000000000004</v>
      </c>
      <c r="BQ4">
        <v>0.50760000000000005</v>
      </c>
      <c r="BR4">
        <v>0.26500000000000001</v>
      </c>
      <c r="BS4">
        <v>0.50319999999999998</v>
      </c>
      <c r="BT4">
        <v>9.1700000000000004E-2</v>
      </c>
      <c r="BU4">
        <v>0.82940000000000003</v>
      </c>
      <c r="BV4">
        <v>0.14779999999999999</v>
      </c>
      <c r="BW4">
        <v>0.76139999999999997</v>
      </c>
      <c r="BX4">
        <v>0.50529999999999997</v>
      </c>
      <c r="BY4">
        <v>0.91469999999999996</v>
      </c>
      <c r="BZ4">
        <v>0.6421</v>
      </c>
      <c r="CA4">
        <v>0.42730000000000001</v>
      </c>
      <c r="CB4">
        <v>0.68759999999999999</v>
      </c>
      <c r="CC4">
        <v>0.49020000000000002</v>
      </c>
      <c r="CD4">
        <v>0.40089999999999998</v>
      </c>
      <c r="CE4">
        <v>2.3035999999999999</v>
      </c>
      <c r="CF4">
        <v>0.44350000000000001</v>
      </c>
      <c r="CG4">
        <v>2.3355999999999999</v>
      </c>
      <c r="CH4">
        <v>0.40300000000000002</v>
      </c>
      <c r="CI4">
        <v>0.91469999999999996</v>
      </c>
      <c r="CJ4">
        <v>0.91469999999999996</v>
      </c>
      <c r="CK4">
        <v>2.6480999999999999</v>
      </c>
      <c r="CL4">
        <v>0.57779999999999998</v>
      </c>
      <c r="CM4">
        <v>8.202</v>
      </c>
      <c r="CN4">
        <v>0.58209999999999995</v>
      </c>
      <c r="CO4">
        <v>0</v>
      </c>
      <c r="CP4">
        <v>0</v>
      </c>
      <c r="CQ4">
        <v>0</v>
      </c>
      <c r="CR4">
        <v>0</v>
      </c>
      <c r="CS4">
        <v>0</v>
      </c>
      <c r="CT4">
        <v>0</v>
      </c>
      <c r="CU4">
        <v>0</v>
      </c>
      <c r="CV4">
        <v>0</v>
      </c>
      <c r="CW4">
        <v>0</v>
      </c>
      <c r="CX4">
        <v>0</v>
      </c>
      <c r="CY4">
        <v>1</v>
      </c>
      <c r="CZ4">
        <v>0</v>
      </c>
      <c r="DA4">
        <v>0</v>
      </c>
      <c r="DB4">
        <v>0</v>
      </c>
      <c r="DC4">
        <v>0</v>
      </c>
      <c r="DD4">
        <v>0</v>
      </c>
      <c r="DE4">
        <v>0</v>
      </c>
      <c r="DF4">
        <v>0</v>
      </c>
      <c r="DG4">
        <v>1</v>
      </c>
      <c r="DH4">
        <v>0</v>
      </c>
      <c r="DI4">
        <v>1</v>
      </c>
      <c r="DJ4" t="s">
        <v>793</v>
      </c>
    </row>
    <row r="5" spans="1:114" x14ac:dyDescent="0.2">
      <c r="A5">
        <v>20606</v>
      </c>
      <c r="B5" t="s">
        <v>589</v>
      </c>
      <c r="C5">
        <v>0</v>
      </c>
      <c r="D5">
        <v>14</v>
      </c>
      <c r="E5">
        <v>0</v>
      </c>
      <c r="F5">
        <v>4.8109999999999999</v>
      </c>
      <c r="G5">
        <v>8</v>
      </c>
      <c r="H5">
        <v>20</v>
      </c>
      <c r="I5">
        <v>5</v>
      </c>
      <c r="J5">
        <v>12.0868</v>
      </c>
      <c r="K5">
        <v>0</v>
      </c>
      <c r="L5">
        <v>28</v>
      </c>
      <c r="M5">
        <v>0</v>
      </c>
      <c r="N5">
        <v>21.373999999999999</v>
      </c>
      <c r="O5">
        <v>7</v>
      </c>
      <c r="P5">
        <v>16</v>
      </c>
      <c r="Q5">
        <v>3.0701999999999998</v>
      </c>
      <c r="R5">
        <v>6.7245999999999997</v>
      </c>
      <c r="S5">
        <v>0</v>
      </c>
      <c r="T5">
        <v>14</v>
      </c>
      <c r="U5">
        <v>0</v>
      </c>
      <c r="V5">
        <v>4.8109999999999999</v>
      </c>
      <c r="W5">
        <v>45</v>
      </c>
      <c r="X5">
        <v>45</v>
      </c>
      <c r="Y5">
        <v>15.463900000000001</v>
      </c>
      <c r="Z5">
        <v>11.7128</v>
      </c>
      <c r="AA5">
        <v>56</v>
      </c>
      <c r="AB5">
        <v>79</v>
      </c>
      <c r="AC5">
        <v>19.244</v>
      </c>
      <c r="AD5">
        <v>24.065100000000001</v>
      </c>
      <c r="AE5">
        <v>7</v>
      </c>
      <c r="AF5">
        <v>13</v>
      </c>
      <c r="AG5">
        <v>2.4055</v>
      </c>
      <c r="AH5">
        <v>4.1821999999999999</v>
      </c>
      <c r="AI5">
        <v>0</v>
      </c>
      <c r="AJ5">
        <v>20</v>
      </c>
      <c r="AK5">
        <v>0</v>
      </c>
      <c r="AL5">
        <v>15.1137</v>
      </c>
      <c r="AM5">
        <v>0</v>
      </c>
      <c r="AN5">
        <v>56</v>
      </c>
      <c r="AO5">
        <v>0</v>
      </c>
      <c r="AP5">
        <v>19.244</v>
      </c>
      <c r="AQ5">
        <v>41</v>
      </c>
      <c r="AR5">
        <v>242</v>
      </c>
      <c r="AS5">
        <v>14.0893</v>
      </c>
      <c r="AT5">
        <v>82.676900000000003</v>
      </c>
      <c r="AU5">
        <v>0</v>
      </c>
      <c r="AV5">
        <v>20</v>
      </c>
      <c r="AW5">
        <v>0</v>
      </c>
      <c r="AX5">
        <v>10.702199999999999</v>
      </c>
      <c r="AY5">
        <v>0</v>
      </c>
      <c r="AZ5">
        <v>14</v>
      </c>
      <c r="BA5">
        <v>0</v>
      </c>
      <c r="BB5">
        <v>7.5675999999999997</v>
      </c>
      <c r="BC5">
        <v>0</v>
      </c>
      <c r="BD5">
        <v>20</v>
      </c>
      <c r="BE5">
        <v>0</v>
      </c>
      <c r="BF5">
        <v>15.1137</v>
      </c>
      <c r="BG5">
        <v>0</v>
      </c>
      <c r="BH5">
        <v>14</v>
      </c>
      <c r="BI5">
        <v>0</v>
      </c>
      <c r="BJ5">
        <v>10.686999999999999</v>
      </c>
      <c r="BK5">
        <v>0</v>
      </c>
      <c r="BL5">
        <v>14</v>
      </c>
      <c r="BM5">
        <v>0</v>
      </c>
      <c r="BN5">
        <v>4.8109999999999999</v>
      </c>
      <c r="BO5">
        <v>0</v>
      </c>
      <c r="BP5">
        <v>0.6421</v>
      </c>
      <c r="BQ5">
        <v>0</v>
      </c>
      <c r="BR5">
        <v>0.23080000000000001</v>
      </c>
      <c r="BS5">
        <v>0</v>
      </c>
      <c r="BT5">
        <v>0.3241</v>
      </c>
      <c r="BU5">
        <v>0.3412</v>
      </c>
      <c r="BV5">
        <v>3.4299999999999997E-2</v>
      </c>
      <c r="BW5">
        <v>0</v>
      </c>
      <c r="BX5">
        <v>0</v>
      </c>
      <c r="BY5">
        <v>0.27929999999999999</v>
      </c>
      <c r="BZ5">
        <v>0</v>
      </c>
      <c r="CA5">
        <v>0</v>
      </c>
      <c r="CB5">
        <v>0</v>
      </c>
      <c r="CC5">
        <v>0</v>
      </c>
      <c r="CD5">
        <v>0</v>
      </c>
      <c r="CE5">
        <v>0.87290000000000001</v>
      </c>
      <c r="CF5">
        <v>7.0400000000000004E-2</v>
      </c>
      <c r="CG5">
        <v>0.6996</v>
      </c>
      <c r="CH5">
        <v>2.7699999999999999E-2</v>
      </c>
      <c r="CI5">
        <v>0.27929999999999999</v>
      </c>
      <c r="CJ5">
        <v>0.27929999999999999</v>
      </c>
      <c r="CK5">
        <v>0</v>
      </c>
      <c r="CL5">
        <v>0</v>
      </c>
      <c r="CM5">
        <v>1.8517999999999999</v>
      </c>
      <c r="CN5">
        <v>1.49E-2</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t="s">
        <v>795</v>
      </c>
    </row>
    <row r="6" spans="1:114" x14ac:dyDescent="0.2">
      <c r="A6">
        <v>20607</v>
      </c>
      <c r="B6" t="s">
        <v>589</v>
      </c>
      <c r="C6">
        <v>633</v>
      </c>
      <c r="D6">
        <v>438</v>
      </c>
      <c r="E6">
        <v>4.6082999999999998</v>
      </c>
      <c r="F6">
        <v>3.14</v>
      </c>
      <c r="G6">
        <v>744</v>
      </c>
      <c r="H6">
        <v>301</v>
      </c>
      <c r="I6">
        <v>10.228199999999999</v>
      </c>
      <c r="J6">
        <v>3.9420000000000002</v>
      </c>
      <c r="K6">
        <v>275</v>
      </c>
      <c r="L6">
        <v>139</v>
      </c>
      <c r="M6">
        <v>6.4996</v>
      </c>
      <c r="N6">
        <v>3.2488000000000001</v>
      </c>
      <c r="O6">
        <v>574</v>
      </c>
      <c r="P6">
        <v>364</v>
      </c>
      <c r="Q6">
        <v>6.2336999999999998</v>
      </c>
      <c r="R6">
        <v>3.9127999999999998</v>
      </c>
      <c r="S6">
        <v>437</v>
      </c>
      <c r="T6">
        <v>244</v>
      </c>
      <c r="U6">
        <v>3.2189000000000001</v>
      </c>
      <c r="V6">
        <v>1.7535000000000001</v>
      </c>
      <c r="W6">
        <v>1894</v>
      </c>
      <c r="X6">
        <v>372</v>
      </c>
      <c r="Y6">
        <v>13.7745</v>
      </c>
      <c r="Z6">
        <v>2.1395</v>
      </c>
      <c r="AA6">
        <v>3738</v>
      </c>
      <c r="AB6">
        <v>963</v>
      </c>
      <c r="AC6">
        <v>27.185500000000001</v>
      </c>
      <c r="AD6">
        <v>6.1943000000000001</v>
      </c>
      <c r="AE6">
        <v>1299</v>
      </c>
      <c r="AF6">
        <v>344</v>
      </c>
      <c r="AG6">
        <v>9.5684000000000005</v>
      </c>
      <c r="AH6">
        <v>2.2465000000000002</v>
      </c>
      <c r="AI6">
        <v>119</v>
      </c>
      <c r="AJ6">
        <v>110</v>
      </c>
      <c r="AK6">
        <v>2.8126000000000002</v>
      </c>
      <c r="AL6">
        <v>2.5880000000000001</v>
      </c>
      <c r="AM6">
        <v>235</v>
      </c>
      <c r="AN6">
        <v>250</v>
      </c>
      <c r="AO6">
        <v>1.8291999999999999</v>
      </c>
      <c r="AP6">
        <v>1.9319999999999999</v>
      </c>
      <c r="AQ6">
        <v>11831</v>
      </c>
      <c r="AR6">
        <v>1735</v>
      </c>
      <c r="AS6">
        <v>86.043599999999998</v>
      </c>
      <c r="AT6">
        <v>7.226</v>
      </c>
      <c r="AU6">
        <v>0</v>
      </c>
      <c r="AV6">
        <v>30</v>
      </c>
      <c r="AW6">
        <v>0</v>
      </c>
      <c r="AX6">
        <v>0.69369999999999998</v>
      </c>
      <c r="AY6">
        <v>0</v>
      </c>
      <c r="AZ6">
        <v>21</v>
      </c>
      <c r="BA6">
        <v>0</v>
      </c>
      <c r="BB6">
        <v>0.49049999999999999</v>
      </c>
      <c r="BC6">
        <v>110</v>
      </c>
      <c r="BD6">
        <v>172</v>
      </c>
      <c r="BE6">
        <v>2.5998999999999999</v>
      </c>
      <c r="BF6">
        <v>4.0663999999999998</v>
      </c>
      <c r="BG6">
        <v>26</v>
      </c>
      <c r="BH6">
        <v>32</v>
      </c>
      <c r="BI6">
        <v>0.61450000000000005</v>
      </c>
      <c r="BJ6">
        <v>0.75470000000000004</v>
      </c>
      <c r="BK6">
        <v>28</v>
      </c>
      <c r="BL6">
        <v>9</v>
      </c>
      <c r="BM6">
        <v>0.2036</v>
      </c>
      <c r="BN6">
        <v>6.0699999999999997E-2</v>
      </c>
      <c r="BO6">
        <v>0.1767</v>
      </c>
      <c r="BP6">
        <v>0.92410000000000003</v>
      </c>
      <c r="BQ6">
        <v>0.1258</v>
      </c>
      <c r="BR6">
        <v>0.49790000000000001</v>
      </c>
      <c r="BS6">
        <v>0.46039999999999998</v>
      </c>
      <c r="BT6">
        <v>0.2324</v>
      </c>
      <c r="BU6">
        <v>0.90190000000000003</v>
      </c>
      <c r="BV6">
        <v>0.3019</v>
      </c>
      <c r="BW6">
        <v>0.3644</v>
      </c>
      <c r="BX6">
        <v>0.70789999999999997</v>
      </c>
      <c r="BY6">
        <v>0.92320000000000002</v>
      </c>
      <c r="BZ6">
        <v>0</v>
      </c>
      <c r="CA6">
        <v>0</v>
      </c>
      <c r="CB6">
        <v>0.79390000000000005</v>
      </c>
      <c r="CC6">
        <v>0.25159999999999999</v>
      </c>
      <c r="CD6">
        <v>0.435</v>
      </c>
      <c r="CE6">
        <v>2.1848999999999998</v>
      </c>
      <c r="CF6">
        <v>0.41149999999999998</v>
      </c>
      <c r="CG6">
        <v>2.5085000000000002</v>
      </c>
      <c r="CH6">
        <v>0.50109999999999999</v>
      </c>
      <c r="CI6">
        <v>0.92320000000000002</v>
      </c>
      <c r="CJ6">
        <v>0.92320000000000002</v>
      </c>
      <c r="CK6">
        <v>1.4804999999999999</v>
      </c>
      <c r="CL6">
        <v>0.31130000000000002</v>
      </c>
      <c r="CM6">
        <v>7.0971000000000002</v>
      </c>
      <c r="CN6">
        <v>0.41360000000000002</v>
      </c>
      <c r="CO6">
        <v>0</v>
      </c>
      <c r="CP6">
        <v>1</v>
      </c>
      <c r="CQ6">
        <v>0</v>
      </c>
      <c r="CR6">
        <v>0</v>
      </c>
      <c r="CS6">
        <v>0</v>
      </c>
      <c r="CT6">
        <v>0</v>
      </c>
      <c r="CU6">
        <v>1</v>
      </c>
      <c r="CV6">
        <v>0</v>
      </c>
      <c r="CW6">
        <v>0</v>
      </c>
      <c r="CX6">
        <v>0</v>
      </c>
      <c r="CY6">
        <v>1</v>
      </c>
      <c r="CZ6">
        <v>0</v>
      </c>
      <c r="DA6">
        <v>0</v>
      </c>
      <c r="DB6">
        <v>0</v>
      </c>
      <c r="DC6">
        <v>0</v>
      </c>
      <c r="DD6">
        <v>0</v>
      </c>
      <c r="DE6">
        <v>1</v>
      </c>
      <c r="DF6">
        <v>1</v>
      </c>
      <c r="DG6">
        <v>1</v>
      </c>
      <c r="DH6">
        <v>0</v>
      </c>
      <c r="DI6">
        <v>3</v>
      </c>
      <c r="DJ6" t="s">
        <v>796</v>
      </c>
    </row>
    <row r="7" spans="1:114" x14ac:dyDescent="0.2">
      <c r="A7">
        <v>20608</v>
      </c>
      <c r="B7" t="s">
        <v>589</v>
      </c>
      <c r="C7">
        <v>199</v>
      </c>
      <c r="D7">
        <v>207</v>
      </c>
      <c r="E7">
        <v>28.715699999999998</v>
      </c>
      <c r="F7">
        <v>28.5871</v>
      </c>
      <c r="G7">
        <v>14</v>
      </c>
      <c r="H7">
        <v>15</v>
      </c>
      <c r="I7">
        <v>5.0541999999999998</v>
      </c>
      <c r="J7">
        <v>5.1239999999999997</v>
      </c>
      <c r="K7">
        <v>68</v>
      </c>
      <c r="L7">
        <v>54</v>
      </c>
      <c r="M7">
        <v>28.0992</v>
      </c>
      <c r="N7">
        <v>20.9895</v>
      </c>
      <c r="O7">
        <v>33</v>
      </c>
      <c r="P7">
        <v>35</v>
      </c>
      <c r="Q7">
        <v>7.9137000000000004</v>
      </c>
      <c r="R7">
        <v>8.1532999999999998</v>
      </c>
      <c r="S7">
        <v>0</v>
      </c>
      <c r="T7">
        <v>14</v>
      </c>
      <c r="U7">
        <v>0</v>
      </c>
      <c r="V7">
        <v>2.0202</v>
      </c>
      <c r="W7">
        <v>132</v>
      </c>
      <c r="X7">
        <v>67</v>
      </c>
      <c r="Y7">
        <v>19.047599999999999</v>
      </c>
      <c r="Z7">
        <v>7.7763999999999998</v>
      </c>
      <c r="AA7">
        <v>245</v>
      </c>
      <c r="AB7">
        <v>120</v>
      </c>
      <c r="AC7">
        <v>35.353499999999997</v>
      </c>
      <c r="AD7">
        <v>13.6441</v>
      </c>
      <c r="AE7">
        <v>116</v>
      </c>
      <c r="AF7">
        <v>64</v>
      </c>
      <c r="AG7">
        <v>16.738800000000001</v>
      </c>
      <c r="AH7">
        <v>7.7332999999999998</v>
      </c>
      <c r="AI7">
        <v>19</v>
      </c>
      <c r="AJ7">
        <v>34</v>
      </c>
      <c r="AK7">
        <v>7.8512000000000004</v>
      </c>
      <c r="AL7">
        <v>13.876300000000001</v>
      </c>
      <c r="AM7">
        <v>0</v>
      </c>
      <c r="AN7">
        <v>56</v>
      </c>
      <c r="AO7">
        <v>0</v>
      </c>
      <c r="AP7">
        <v>9.3960000000000008</v>
      </c>
      <c r="AQ7">
        <v>512</v>
      </c>
      <c r="AR7">
        <v>224</v>
      </c>
      <c r="AS7">
        <v>73.881699999999995</v>
      </c>
      <c r="AT7">
        <v>23.373799999999999</v>
      </c>
      <c r="AU7">
        <v>0</v>
      </c>
      <c r="AV7">
        <v>20</v>
      </c>
      <c r="AW7">
        <v>0</v>
      </c>
      <c r="AX7">
        <v>6.7572999999999999</v>
      </c>
      <c r="AY7">
        <v>6</v>
      </c>
      <c r="AZ7">
        <v>10</v>
      </c>
      <c r="BA7">
        <v>2.0478000000000001</v>
      </c>
      <c r="BB7">
        <v>3.3786999999999998</v>
      </c>
      <c r="BC7">
        <v>2</v>
      </c>
      <c r="BD7">
        <v>15</v>
      </c>
      <c r="BE7">
        <v>0.82640000000000002</v>
      </c>
      <c r="BF7">
        <v>6.0119999999999996</v>
      </c>
      <c r="BG7">
        <v>0</v>
      </c>
      <c r="BH7">
        <v>14</v>
      </c>
      <c r="BI7">
        <v>0</v>
      </c>
      <c r="BJ7">
        <v>5.7850999999999999</v>
      </c>
      <c r="BK7">
        <v>0</v>
      </c>
      <c r="BL7">
        <v>14</v>
      </c>
      <c r="BM7">
        <v>0</v>
      </c>
      <c r="BN7">
        <v>2.0202</v>
      </c>
      <c r="BO7">
        <v>0.88149999999999995</v>
      </c>
      <c r="BP7">
        <v>0.64859999999999995</v>
      </c>
      <c r="BQ7">
        <v>0.75490000000000002</v>
      </c>
      <c r="BR7">
        <v>0.61539999999999995</v>
      </c>
      <c r="BS7">
        <v>0</v>
      </c>
      <c r="BT7">
        <v>0.57569999999999999</v>
      </c>
      <c r="BU7">
        <v>0.98929999999999996</v>
      </c>
      <c r="BV7">
        <v>0.80730000000000002</v>
      </c>
      <c r="BW7">
        <v>0.79610000000000003</v>
      </c>
      <c r="BX7">
        <v>0</v>
      </c>
      <c r="BY7">
        <v>0.86780000000000002</v>
      </c>
      <c r="BZ7">
        <v>0</v>
      </c>
      <c r="CA7">
        <v>0.70720000000000005</v>
      </c>
      <c r="CB7">
        <v>0.53800000000000003</v>
      </c>
      <c r="CC7">
        <v>0</v>
      </c>
      <c r="CD7">
        <v>0</v>
      </c>
      <c r="CE7">
        <v>2.9003999999999999</v>
      </c>
      <c r="CF7">
        <v>0.63539999999999996</v>
      </c>
      <c r="CG7">
        <v>3.1684000000000001</v>
      </c>
      <c r="CH7">
        <v>0.88270000000000004</v>
      </c>
      <c r="CI7">
        <v>0.86780000000000002</v>
      </c>
      <c r="CJ7">
        <v>0.86780000000000002</v>
      </c>
      <c r="CK7">
        <v>1.2452000000000001</v>
      </c>
      <c r="CL7">
        <v>0.2772</v>
      </c>
      <c r="CM7">
        <v>8.1818000000000008</v>
      </c>
      <c r="CN7">
        <v>0.57779999999999998</v>
      </c>
      <c r="CO7">
        <v>0</v>
      </c>
      <c r="CP7">
        <v>0</v>
      </c>
      <c r="CQ7">
        <v>0</v>
      </c>
      <c r="CR7">
        <v>0</v>
      </c>
      <c r="CS7">
        <v>0</v>
      </c>
      <c r="CT7">
        <v>0</v>
      </c>
      <c r="CU7">
        <v>1</v>
      </c>
      <c r="CV7">
        <v>0</v>
      </c>
      <c r="CW7">
        <v>0</v>
      </c>
      <c r="CX7">
        <v>0</v>
      </c>
      <c r="CY7">
        <v>0</v>
      </c>
      <c r="CZ7">
        <v>0</v>
      </c>
      <c r="DA7">
        <v>0</v>
      </c>
      <c r="DB7">
        <v>0</v>
      </c>
      <c r="DC7">
        <v>0</v>
      </c>
      <c r="DD7">
        <v>0</v>
      </c>
      <c r="DE7">
        <v>0</v>
      </c>
      <c r="DF7">
        <v>1</v>
      </c>
      <c r="DG7">
        <v>0</v>
      </c>
      <c r="DH7">
        <v>0</v>
      </c>
      <c r="DI7">
        <v>1</v>
      </c>
      <c r="DJ7" t="s">
        <v>793</v>
      </c>
    </row>
    <row r="8" spans="1:114" x14ac:dyDescent="0.2">
      <c r="A8">
        <v>20609</v>
      </c>
      <c r="B8" t="s">
        <v>589</v>
      </c>
      <c r="C8">
        <v>42</v>
      </c>
      <c r="D8">
        <v>40</v>
      </c>
      <c r="E8">
        <v>5.8823999999999996</v>
      </c>
      <c r="F8">
        <v>5.0632999999999999</v>
      </c>
      <c r="G8">
        <v>17</v>
      </c>
      <c r="H8">
        <v>32</v>
      </c>
      <c r="I8">
        <v>5.1988000000000003</v>
      </c>
      <c r="J8">
        <v>9.4908999999999999</v>
      </c>
      <c r="K8">
        <v>53</v>
      </c>
      <c r="L8">
        <v>47</v>
      </c>
      <c r="M8">
        <v>15.5425</v>
      </c>
      <c r="N8">
        <v>12.650600000000001</v>
      </c>
      <c r="O8">
        <v>70</v>
      </c>
      <c r="P8">
        <v>70</v>
      </c>
      <c r="Q8">
        <v>11.0063</v>
      </c>
      <c r="R8">
        <v>10.036799999999999</v>
      </c>
      <c r="S8">
        <v>37</v>
      </c>
      <c r="T8">
        <v>66</v>
      </c>
      <c r="U8">
        <v>5.1821000000000002</v>
      </c>
      <c r="V8">
        <v>8.9992000000000001</v>
      </c>
      <c r="W8">
        <v>207</v>
      </c>
      <c r="X8">
        <v>104</v>
      </c>
      <c r="Y8">
        <v>28.991599999999998</v>
      </c>
      <c r="Z8">
        <v>8.5175000000000001</v>
      </c>
      <c r="AA8">
        <v>74</v>
      </c>
      <c r="AB8">
        <v>67</v>
      </c>
      <c r="AC8">
        <v>10.364100000000001</v>
      </c>
      <c r="AD8">
        <v>8.3793000000000006</v>
      </c>
      <c r="AE8">
        <v>75</v>
      </c>
      <c r="AF8">
        <v>69</v>
      </c>
      <c r="AG8">
        <v>10.504200000000001</v>
      </c>
      <c r="AH8">
        <v>8.6638000000000002</v>
      </c>
      <c r="AI8">
        <v>10</v>
      </c>
      <c r="AJ8">
        <v>21</v>
      </c>
      <c r="AK8">
        <v>2.9325999999999999</v>
      </c>
      <c r="AL8">
        <v>5.9337999999999997</v>
      </c>
      <c r="AM8">
        <v>0</v>
      </c>
      <c r="AN8">
        <v>56</v>
      </c>
      <c r="AO8">
        <v>0</v>
      </c>
      <c r="AP8">
        <v>8.1395</v>
      </c>
      <c r="AQ8">
        <v>30</v>
      </c>
      <c r="AR8">
        <v>404</v>
      </c>
      <c r="AS8">
        <v>4.2016999999999998</v>
      </c>
      <c r="AT8">
        <v>56.533299999999997</v>
      </c>
      <c r="AU8">
        <v>0</v>
      </c>
      <c r="AV8">
        <v>20</v>
      </c>
      <c r="AW8">
        <v>0</v>
      </c>
      <c r="AX8">
        <v>5.3510999999999997</v>
      </c>
      <c r="AY8">
        <v>0</v>
      </c>
      <c r="AZ8">
        <v>14</v>
      </c>
      <c r="BA8">
        <v>0</v>
      </c>
      <c r="BB8">
        <v>3.7837999999999998</v>
      </c>
      <c r="BC8">
        <v>0</v>
      </c>
      <c r="BD8">
        <v>20</v>
      </c>
      <c r="BE8">
        <v>0</v>
      </c>
      <c r="BF8">
        <v>5.8061999999999996</v>
      </c>
      <c r="BG8">
        <v>0</v>
      </c>
      <c r="BH8">
        <v>14</v>
      </c>
      <c r="BI8">
        <v>0</v>
      </c>
      <c r="BJ8">
        <v>4.1055999999999999</v>
      </c>
      <c r="BK8">
        <v>0</v>
      </c>
      <c r="BL8">
        <v>14</v>
      </c>
      <c r="BM8">
        <v>0</v>
      </c>
      <c r="BN8">
        <v>1.9608000000000001</v>
      </c>
      <c r="BO8">
        <v>0.23280000000000001</v>
      </c>
      <c r="BP8">
        <v>0.67030000000000001</v>
      </c>
      <c r="BQ8">
        <v>0.38179999999999997</v>
      </c>
      <c r="BR8">
        <v>0.77139999999999997</v>
      </c>
      <c r="BS8">
        <v>0.67449999999999999</v>
      </c>
      <c r="BT8">
        <v>0.85929999999999995</v>
      </c>
      <c r="BU8">
        <v>0.1215</v>
      </c>
      <c r="BV8">
        <v>0.39400000000000002</v>
      </c>
      <c r="BW8">
        <v>0.37530000000000002</v>
      </c>
      <c r="BX8">
        <v>0</v>
      </c>
      <c r="BY8">
        <v>0.1002</v>
      </c>
      <c r="BZ8">
        <v>0</v>
      </c>
      <c r="CA8">
        <v>0</v>
      </c>
      <c r="CB8">
        <v>0</v>
      </c>
      <c r="CC8">
        <v>0</v>
      </c>
      <c r="CD8">
        <v>0</v>
      </c>
      <c r="CE8">
        <v>2.7307999999999999</v>
      </c>
      <c r="CF8">
        <v>0.58209999999999995</v>
      </c>
      <c r="CG8">
        <v>1.7501</v>
      </c>
      <c r="CH8">
        <v>0.1535</v>
      </c>
      <c r="CI8">
        <v>0.1002</v>
      </c>
      <c r="CJ8">
        <v>0.1002</v>
      </c>
      <c r="CK8">
        <v>0</v>
      </c>
      <c r="CL8">
        <v>0</v>
      </c>
      <c r="CM8">
        <v>4.5811000000000002</v>
      </c>
      <c r="CN8">
        <v>0.1578</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t="s">
        <v>795</v>
      </c>
    </row>
    <row r="9" spans="1:114" x14ac:dyDescent="0.2">
      <c r="A9">
        <v>20611</v>
      </c>
      <c r="B9" t="s">
        <v>589</v>
      </c>
      <c r="C9">
        <v>160</v>
      </c>
      <c r="D9">
        <v>125</v>
      </c>
      <c r="E9">
        <v>13.125500000000001</v>
      </c>
      <c r="F9">
        <v>9.6920999999999999</v>
      </c>
      <c r="G9">
        <v>25</v>
      </c>
      <c r="H9">
        <v>24</v>
      </c>
      <c r="I9">
        <v>4.4325999999999999</v>
      </c>
      <c r="J9">
        <v>4.0652999999999997</v>
      </c>
      <c r="K9">
        <v>56</v>
      </c>
      <c r="L9">
        <v>49</v>
      </c>
      <c r="M9">
        <v>13.6919</v>
      </c>
      <c r="N9">
        <v>11.401</v>
      </c>
      <c r="O9">
        <v>94</v>
      </c>
      <c r="P9">
        <v>73</v>
      </c>
      <c r="Q9">
        <v>10.968500000000001</v>
      </c>
      <c r="R9">
        <v>8.1163000000000007</v>
      </c>
      <c r="S9">
        <v>11</v>
      </c>
      <c r="T9">
        <v>17</v>
      </c>
      <c r="U9">
        <v>0.90239999999999998</v>
      </c>
      <c r="V9">
        <v>1.3754999999999999</v>
      </c>
      <c r="W9">
        <v>216</v>
      </c>
      <c r="X9">
        <v>76</v>
      </c>
      <c r="Y9">
        <v>17.7194</v>
      </c>
      <c r="Z9">
        <v>4.2934000000000001</v>
      </c>
      <c r="AA9">
        <v>269</v>
      </c>
      <c r="AB9">
        <v>113</v>
      </c>
      <c r="AC9">
        <v>22.067299999999999</v>
      </c>
      <c r="AD9">
        <v>7.3643999999999998</v>
      </c>
      <c r="AE9">
        <v>191</v>
      </c>
      <c r="AF9">
        <v>102</v>
      </c>
      <c r="AG9">
        <v>15.6686</v>
      </c>
      <c r="AH9">
        <v>7.3509000000000002</v>
      </c>
      <c r="AI9">
        <v>10</v>
      </c>
      <c r="AJ9">
        <v>20</v>
      </c>
      <c r="AK9">
        <v>2.4449999999999998</v>
      </c>
      <c r="AL9">
        <v>4.7991999999999999</v>
      </c>
      <c r="AM9">
        <v>0</v>
      </c>
      <c r="AN9">
        <v>56</v>
      </c>
      <c r="AO9">
        <v>0</v>
      </c>
      <c r="AP9">
        <v>4.9954999999999998</v>
      </c>
      <c r="AQ9">
        <v>442</v>
      </c>
      <c r="AR9">
        <v>371</v>
      </c>
      <c r="AS9">
        <v>36.2592</v>
      </c>
      <c r="AT9">
        <v>28.981400000000001</v>
      </c>
      <c r="AU9">
        <v>19</v>
      </c>
      <c r="AV9">
        <v>34</v>
      </c>
      <c r="AW9">
        <v>4.3182</v>
      </c>
      <c r="AX9">
        <v>7.6520999999999999</v>
      </c>
      <c r="AY9">
        <v>0</v>
      </c>
      <c r="AZ9">
        <v>14</v>
      </c>
      <c r="BA9">
        <v>0</v>
      </c>
      <c r="BB9">
        <v>3.1818</v>
      </c>
      <c r="BC9">
        <v>0</v>
      </c>
      <c r="BD9">
        <v>20</v>
      </c>
      <c r="BE9">
        <v>0</v>
      </c>
      <c r="BF9">
        <v>4.8407999999999998</v>
      </c>
      <c r="BG9">
        <v>19</v>
      </c>
      <c r="BH9">
        <v>31</v>
      </c>
      <c r="BI9">
        <v>4.6455000000000002</v>
      </c>
      <c r="BJ9">
        <v>7.4832000000000001</v>
      </c>
      <c r="BK9">
        <v>32</v>
      </c>
      <c r="BL9">
        <v>3</v>
      </c>
      <c r="BM9">
        <v>2.6251000000000002</v>
      </c>
      <c r="BN9">
        <v>0.71350000000000002</v>
      </c>
      <c r="BO9">
        <v>0.55169999999999997</v>
      </c>
      <c r="BP9">
        <v>0.57699999999999996</v>
      </c>
      <c r="BQ9">
        <v>0.31669999999999998</v>
      </c>
      <c r="BR9">
        <v>0.7671</v>
      </c>
      <c r="BS9">
        <v>0.1777</v>
      </c>
      <c r="BT9">
        <v>0.47970000000000002</v>
      </c>
      <c r="BU9">
        <v>0.55649999999999999</v>
      </c>
      <c r="BV9">
        <v>0.76449999999999996</v>
      </c>
      <c r="BW9">
        <v>0.3427</v>
      </c>
      <c r="BX9">
        <v>0</v>
      </c>
      <c r="BY9">
        <v>0.60340000000000005</v>
      </c>
      <c r="BZ9">
        <v>0.58789999999999998</v>
      </c>
      <c r="CA9">
        <v>0</v>
      </c>
      <c r="CB9">
        <v>0</v>
      </c>
      <c r="CC9">
        <v>0.62039999999999995</v>
      </c>
      <c r="CD9">
        <v>0.86990000000000001</v>
      </c>
      <c r="CE9">
        <v>2.3902000000000001</v>
      </c>
      <c r="CF9">
        <v>0.46700000000000003</v>
      </c>
      <c r="CG9">
        <v>2.1434000000000002</v>
      </c>
      <c r="CH9">
        <v>0.31340000000000001</v>
      </c>
      <c r="CI9">
        <v>0.60340000000000005</v>
      </c>
      <c r="CJ9">
        <v>0.60340000000000005</v>
      </c>
      <c r="CK9">
        <v>2.0781999999999998</v>
      </c>
      <c r="CL9">
        <v>0.43709999999999999</v>
      </c>
      <c r="CM9">
        <v>7.2151999999999994</v>
      </c>
      <c r="CN9">
        <v>0.4264</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t="s">
        <v>796</v>
      </c>
    </row>
    <row r="10" spans="1:114" x14ac:dyDescent="0.2">
      <c r="A10">
        <v>20612</v>
      </c>
      <c r="B10" t="s">
        <v>589</v>
      </c>
      <c r="C10">
        <v>34</v>
      </c>
      <c r="D10">
        <v>62</v>
      </c>
      <c r="E10">
        <v>22.972999999999999</v>
      </c>
      <c r="F10">
        <v>38.525399999999998</v>
      </c>
      <c r="G10">
        <v>0</v>
      </c>
      <c r="H10">
        <v>14</v>
      </c>
      <c r="I10">
        <v>0</v>
      </c>
      <c r="J10">
        <v>25.454499999999999</v>
      </c>
      <c r="K10">
        <v>68</v>
      </c>
      <c r="L10">
        <v>68</v>
      </c>
      <c r="M10">
        <v>72.340400000000002</v>
      </c>
      <c r="N10">
        <v>51.9694</v>
      </c>
      <c r="O10">
        <v>11</v>
      </c>
      <c r="P10">
        <v>18</v>
      </c>
      <c r="Q10">
        <v>7.4324000000000003</v>
      </c>
      <c r="R10">
        <v>10.9353</v>
      </c>
      <c r="S10">
        <v>0</v>
      </c>
      <c r="T10">
        <v>14</v>
      </c>
      <c r="U10">
        <v>0</v>
      </c>
      <c r="V10">
        <v>9.4595000000000002</v>
      </c>
      <c r="W10">
        <v>65</v>
      </c>
      <c r="X10">
        <v>81</v>
      </c>
      <c r="Y10">
        <v>43.918900000000001</v>
      </c>
      <c r="Z10">
        <v>44.787300000000002</v>
      </c>
      <c r="AA10">
        <v>0</v>
      </c>
      <c r="AB10">
        <v>14</v>
      </c>
      <c r="AC10">
        <v>0</v>
      </c>
      <c r="AD10">
        <v>9.4595000000000002</v>
      </c>
      <c r="AE10">
        <v>26</v>
      </c>
      <c r="AF10">
        <v>28</v>
      </c>
      <c r="AG10">
        <v>17.567599999999999</v>
      </c>
      <c r="AH10">
        <v>14.128500000000001</v>
      </c>
      <c r="AI10">
        <v>0</v>
      </c>
      <c r="AJ10">
        <v>20</v>
      </c>
      <c r="AK10">
        <v>0</v>
      </c>
      <c r="AL10">
        <v>21.062799999999999</v>
      </c>
      <c r="AM10">
        <v>0</v>
      </c>
      <c r="AN10">
        <v>56</v>
      </c>
      <c r="AO10">
        <v>0</v>
      </c>
      <c r="AP10">
        <v>37.837800000000001</v>
      </c>
      <c r="AQ10">
        <v>0</v>
      </c>
      <c r="AR10">
        <v>150</v>
      </c>
      <c r="AS10">
        <v>0</v>
      </c>
      <c r="AT10">
        <v>100</v>
      </c>
      <c r="AU10">
        <v>0</v>
      </c>
      <c r="AV10">
        <v>20</v>
      </c>
      <c r="AW10">
        <v>0</v>
      </c>
      <c r="AX10">
        <v>21.062799999999999</v>
      </c>
      <c r="AY10">
        <v>0</v>
      </c>
      <c r="AZ10">
        <v>14</v>
      </c>
      <c r="BA10">
        <v>0</v>
      </c>
      <c r="BB10">
        <v>14.893599999999999</v>
      </c>
      <c r="BC10">
        <v>0</v>
      </c>
      <c r="BD10">
        <v>20</v>
      </c>
      <c r="BE10">
        <v>0</v>
      </c>
      <c r="BF10">
        <v>21.062799999999999</v>
      </c>
      <c r="BG10">
        <v>0</v>
      </c>
      <c r="BH10">
        <v>14</v>
      </c>
      <c r="BI10">
        <v>0</v>
      </c>
      <c r="BJ10">
        <v>14.893599999999999</v>
      </c>
      <c r="BK10">
        <v>0</v>
      </c>
      <c r="BL10">
        <v>14</v>
      </c>
      <c r="BM10">
        <v>0</v>
      </c>
      <c r="BN10">
        <v>9.4595000000000002</v>
      </c>
      <c r="BO10">
        <v>0.82110000000000005</v>
      </c>
      <c r="BP10">
        <v>0</v>
      </c>
      <c r="BQ10">
        <v>0.99129999999999996</v>
      </c>
      <c r="BR10">
        <v>0.58120000000000005</v>
      </c>
      <c r="BS10">
        <v>0</v>
      </c>
      <c r="BT10">
        <v>0.94669999999999999</v>
      </c>
      <c r="BU10">
        <v>0</v>
      </c>
      <c r="BV10">
        <v>0.84370000000000001</v>
      </c>
      <c r="BW10">
        <v>0</v>
      </c>
      <c r="BX10">
        <v>0</v>
      </c>
      <c r="BY10">
        <v>0</v>
      </c>
      <c r="BZ10">
        <v>0</v>
      </c>
      <c r="CA10">
        <v>0</v>
      </c>
      <c r="CB10">
        <v>0</v>
      </c>
      <c r="CC10">
        <v>0</v>
      </c>
      <c r="CD10">
        <v>0</v>
      </c>
      <c r="CE10">
        <v>2.3936000000000002</v>
      </c>
      <c r="CF10">
        <v>0.46910000000000002</v>
      </c>
      <c r="CG10">
        <v>1.7904</v>
      </c>
      <c r="CH10">
        <v>0.16200000000000001</v>
      </c>
      <c r="CI10">
        <v>0</v>
      </c>
      <c r="CJ10">
        <v>0</v>
      </c>
      <c r="CK10">
        <v>0</v>
      </c>
      <c r="CL10">
        <v>0</v>
      </c>
      <c r="CM10">
        <v>4.1840000000000002</v>
      </c>
      <c r="CN10">
        <v>0.13220000000000001</v>
      </c>
      <c r="CO10">
        <v>0</v>
      </c>
      <c r="CP10">
        <v>0</v>
      </c>
      <c r="CQ10">
        <v>1</v>
      </c>
      <c r="CR10">
        <v>0</v>
      </c>
      <c r="CS10">
        <v>0</v>
      </c>
      <c r="CT10">
        <v>1</v>
      </c>
      <c r="CU10">
        <v>0</v>
      </c>
      <c r="CV10">
        <v>0</v>
      </c>
      <c r="CW10">
        <v>0</v>
      </c>
      <c r="CX10">
        <v>0</v>
      </c>
      <c r="CY10">
        <v>0</v>
      </c>
      <c r="CZ10">
        <v>0</v>
      </c>
      <c r="DA10">
        <v>0</v>
      </c>
      <c r="DB10">
        <v>0</v>
      </c>
      <c r="DC10">
        <v>0</v>
      </c>
      <c r="DD10">
        <v>0</v>
      </c>
      <c r="DE10">
        <v>1</v>
      </c>
      <c r="DF10">
        <v>1</v>
      </c>
      <c r="DG10">
        <v>0</v>
      </c>
      <c r="DH10">
        <v>0</v>
      </c>
      <c r="DI10">
        <v>2</v>
      </c>
      <c r="DJ10" t="s">
        <v>795</v>
      </c>
    </row>
    <row r="11" spans="1:114" x14ac:dyDescent="0.2">
      <c r="A11">
        <v>20613</v>
      </c>
      <c r="B11" t="s">
        <v>589</v>
      </c>
      <c r="C11">
        <v>2187</v>
      </c>
      <c r="D11">
        <v>785</v>
      </c>
      <c r="E11">
        <v>12.4594</v>
      </c>
      <c r="F11">
        <v>4.3966000000000003</v>
      </c>
      <c r="G11">
        <v>510</v>
      </c>
      <c r="H11">
        <v>177</v>
      </c>
      <c r="I11">
        <v>5.0240999999999998</v>
      </c>
      <c r="J11">
        <v>1.6814</v>
      </c>
      <c r="K11">
        <v>633</v>
      </c>
      <c r="L11">
        <v>215</v>
      </c>
      <c r="M11">
        <v>10.244400000000001</v>
      </c>
      <c r="N11">
        <v>3.4137</v>
      </c>
      <c r="O11">
        <v>599</v>
      </c>
      <c r="P11">
        <v>194</v>
      </c>
      <c r="Q11">
        <v>4.5365000000000002</v>
      </c>
      <c r="R11">
        <v>1.431</v>
      </c>
      <c r="S11">
        <v>730</v>
      </c>
      <c r="T11">
        <v>260</v>
      </c>
      <c r="U11">
        <v>4.2035999999999998</v>
      </c>
      <c r="V11">
        <v>1.4696</v>
      </c>
      <c r="W11">
        <v>2814</v>
      </c>
      <c r="X11">
        <v>387</v>
      </c>
      <c r="Y11">
        <v>15.9977</v>
      </c>
      <c r="Z11">
        <v>1.9386000000000001</v>
      </c>
      <c r="AA11">
        <v>3314</v>
      </c>
      <c r="AB11">
        <v>487</v>
      </c>
      <c r="AC11">
        <v>18.840299999999999</v>
      </c>
      <c r="AD11">
        <v>2.4826999999999999</v>
      </c>
      <c r="AE11">
        <v>2208</v>
      </c>
      <c r="AF11">
        <v>342</v>
      </c>
      <c r="AG11">
        <v>12.714499999999999</v>
      </c>
      <c r="AH11">
        <v>1.7694000000000001</v>
      </c>
      <c r="AI11">
        <v>307</v>
      </c>
      <c r="AJ11">
        <v>158</v>
      </c>
      <c r="AK11">
        <v>4.9683999999999999</v>
      </c>
      <c r="AL11">
        <v>2.5385</v>
      </c>
      <c r="AM11">
        <v>61</v>
      </c>
      <c r="AN11">
        <v>86</v>
      </c>
      <c r="AO11">
        <v>0.35980000000000001</v>
      </c>
      <c r="AP11">
        <v>0.50690000000000002</v>
      </c>
      <c r="AQ11">
        <v>14492</v>
      </c>
      <c r="AR11">
        <v>1241</v>
      </c>
      <c r="AS11">
        <v>82.387699999999995</v>
      </c>
      <c r="AT11">
        <v>4.5895999999999999</v>
      </c>
      <c r="AU11">
        <v>21</v>
      </c>
      <c r="AV11">
        <v>40</v>
      </c>
      <c r="AW11">
        <v>0.33239999999999997</v>
      </c>
      <c r="AX11">
        <v>0.63219999999999998</v>
      </c>
      <c r="AY11">
        <v>244</v>
      </c>
      <c r="AZ11">
        <v>107</v>
      </c>
      <c r="BA11">
        <v>3.8620000000000001</v>
      </c>
      <c r="BB11">
        <v>1.6760999999999999</v>
      </c>
      <c r="BC11">
        <v>21</v>
      </c>
      <c r="BD11">
        <v>21</v>
      </c>
      <c r="BE11">
        <v>0.33989999999999998</v>
      </c>
      <c r="BF11">
        <v>0.33250000000000002</v>
      </c>
      <c r="BG11">
        <v>183</v>
      </c>
      <c r="BH11">
        <v>138</v>
      </c>
      <c r="BI11">
        <v>2.9615999999999998</v>
      </c>
      <c r="BJ11">
        <v>2.2254</v>
      </c>
      <c r="BK11">
        <v>6</v>
      </c>
      <c r="BL11">
        <v>12</v>
      </c>
      <c r="BM11">
        <v>3.4099999999999998E-2</v>
      </c>
      <c r="BN11">
        <v>6.8199999999999997E-2</v>
      </c>
      <c r="BO11">
        <v>0.5323</v>
      </c>
      <c r="BP11">
        <v>0.64639999999999997</v>
      </c>
      <c r="BQ11">
        <v>0.20169999999999999</v>
      </c>
      <c r="BR11">
        <v>0.35039999999999999</v>
      </c>
      <c r="BS11">
        <v>0.58240000000000003</v>
      </c>
      <c r="BT11">
        <v>0.35610000000000003</v>
      </c>
      <c r="BU11">
        <v>0.31769999999999998</v>
      </c>
      <c r="BV11">
        <v>0.59960000000000002</v>
      </c>
      <c r="BW11">
        <v>0.55310000000000004</v>
      </c>
      <c r="BX11">
        <v>0.40720000000000001</v>
      </c>
      <c r="BY11">
        <v>0.90190000000000003</v>
      </c>
      <c r="BZ11">
        <v>0.42299999999999999</v>
      </c>
      <c r="CA11">
        <v>0.77869999999999995</v>
      </c>
      <c r="CB11">
        <v>0.42730000000000001</v>
      </c>
      <c r="CC11">
        <v>0.48159999999999997</v>
      </c>
      <c r="CD11">
        <v>0.31979999999999997</v>
      </c>
      <c r="CE11">
        <v>2.3132000000000001</v>
      </c>
      <c r="CF11">
        <v>0.44779999999999998</v>
      </c>
      <c r="CG11">
        <v>2.2336999999999998</v>
      </c>
      <c r="CH11">
        <v>0.35389999999999999</v>
      </c>
      <c r="CI11">
        <v>0.90190000000000003</v>
      </c>
      <c r="CJ11">
        <v>0.90190000000000003</v>
      </c>
      <c r="CK11">
        <v>2.4304000000000001</v>
      </c>
      <c r="CL11">
        <v>0.52239999999999998</v>
      </c>
      <c r="CM11">
        <v>7.8792000000000009</v>
      </c>
      <c r="CN11">
        <v>0.54159999999999997</v>
      </c>
      <c r="CO11">
        <v>0</v>
      </c>
      <c r="CP11">
        <v>0</v>
      </c>
      <c r="CQ11">
        <v>0</v>
      </c>
      <c r="CR11">
        <v>0</v>
      </c>
      <c r="CS11">
        <v>0</v>
      </c>
      <c r="CT11">
        <v>0</v>
      </c>
      <c r="CU11">
        <v>0</v>
      </c>
      <c r="CV11">
        <v>0</v>
      </c>
      <c r="CW11">
        <v>0</v>
      </c>
      <c r="CX11">
        <v>0</v>
      </c>
      <c r="CY11">
        <v>1</v>
      </c>
      <c r="CZ11">
        <v>0</v>
      </c>
      <c r="DA11">
        <v>0</v>
      </c>
      <c r="DB11">
        <v>0</v>
      </c>
      <c r="DC11">
        <v>0</v>
      </c>
      <c r="DD11">
        <v>0</v>
      </c>
      <c r="DE11">
        <v>0</v>
      </c>
      <c r="DF11">
        <v>0</v>
      </c>
      <c r="DG11">
        <v>1</v>
      </c>
      <c r="DH11">
        <v>0</v>
      </c>
      <c r="DI11">
        <v>1</v>
      </c>
      <c r="DJ11" t="s">
        <v>793</v>
      </c>
    </row>
    <row r="12" spans="1:114" x14ac:dyDescent="0.2">
      <c r="A12">
        <v>20615</v>
      </c>
      <c r="B12" t="s">
        <v>589</v>
      </c>
      <c r="C12">
        <v>0</v>
      </c>
      <c r="D12">
        <v>14</v>
      </c>
      <c r="E12">
        <v>0</v>
      </c>
      <c r="F12">
        <v>3.0434999999999999</v>
      </c>
      <c r="G12">
        <v>0</v>
      </c>
      <c r="H12">
        <v>14</v>
      </c>
      <c r="I12">
        <v>0</v>
      </c>
      <c r="J12">
        <v>6.25</v>
      </c>
      <c r="K12">
        <v>13</v>
      </c>
      <c r="L12">
        <v>32</v>
      </c>
      <c r="M12">
        <v>7.3445999999999998</v>
      </c>
      <c r="N12">
        <v>17.760000000000002</v>
      </c>
      <c r="O12">
        <v>54</v>
      </c>
      <c r="P12">
        <v>65</v>
      </c>
      <c r="Q12">
        <v>13.8462</v>
      </c>
      <c r="R12">
        <v>15.3482</v>
      </c>
      <c r="S12">
        <v>0</v>
      </c>
      <c r="T12">
        <v>14</v>
      </c>
      <c r="U12">
        <v>0</v>
      </c>
      <c r="V12">
        <v>3.0434999999999999</v>
      </c>
      <c r="W12">
        <v>173</v>
      </c>
      <c r="X12">
        <v>125</v>
      </c>
      <c r="Y12">
        <v>37.608699999999999</v>
      </c>
      <c r="Z12">
        <v>20.075500000000002</v>
      </c>
      <c r="AA12">
        <v>33</v>
      </c>
      <c r="AB12">
        <v>48</v>
      </c>
      <c r="AC12">
        <v>7.1738999999999997</v>
      </c>
      <c r="AD12">
        <v>9.8325999999999993</v>
      </c>
      <c r="AE12">
        <v>38</v>
      </c>
      <c r="AF12">
        <v>46</v>
      </c>
      <c r="AG12">
        <v>8.2608999999999995</v>
      </c>
      <c r="AH12">
        <v>9.1552000000000007</v>
      </c>
      <c r="AI12">
        <v>0</v>
      </c>
      <c r="AJ12">
        <v>20</v>
      </c>
      <c r="AK12">
        <v>0</v>
      </c>
      <c r="AL12">
        <v>11.1859</v>
      </c>
      <c r="AM12">
        <v>0</v>
      </c>
      <c r="AN12">
        <v>56</v>
      </c>
      <c r="AO12">
        <v>0</v>
      </c>
      <c r="AP12">
        <v>12.1739</v>
      </c>
      <c r="AQ12">
        <v>122</v>
      </c>
      <c r="AR12">
        <v>284</v>
      </c>
      <c r="AS12">
        <v>26.521699999999999</v>
      </c>
      <c r="AT12">
        <v>60.293300000000002</v>
      </c>
      <c r="AU12">
        <v>0</v>
      </c>
      <c r="AV12">
        <v>20</v>
      </c>
      <c r="AW12">
        <v>0</v>
      </c>
      <c r="AX12">
        <v>9.3834</v>
      </c>
      <c r="AY12">
        <v>0</v>
      </c>
      <c r="AZ12">
        <v>14</v>
      </c>
      <c r="BA12">
        <v>0</v>
      </c>
      <c r="BB12">
        <v>6.6351000000000004</v>
      </c>
      <c r="BC12">
        <v>0</v>
      </c>
      <c r="BD12">
        <v>20</v>
      </c>
      <c r="BE12">
        <v>0</v>
      </c>
      <c r="BF12">
        <v>11.1859</v>
      </c>
      <c r="BG12">
        <v>0</v>
      </c>
      <c r="BH12">
        <v>14</v>
      </c>
      <c r="BI12">
        <v>0</v>
      </c>
      <c r="BJ12">
        <v>7.9096000000000002</v>
      </c>
      <c r="BK12">
        <v>0</v>
      </c>
      <c r="BL12">
        <v>14</v>
      </c>
      <c r="BM12">
        <v>0</v>
      </c>
      <c r="BN12">
        <v>3.0434999999999999</v>
      </c>
      <c r="BO12">
        <v>0</v>
      </c>
      <c r="BP12">
        <v>0</v>
      </c>
      <c r="BQ12">
        <v>0.14099999999999999</v>
      </c>
      <c r="BR12">
        <v>0.8397</v>
      </c>
      <c r="BS12">
        <v>0</v>
      </c>
      <c r="BT12">
        <v>0.9254</v>
      </c>
      <c r="BU12">
        <v>0.1002</v>
      </c>
      <c r="BV12">
        <v>0.2034</v>
      </c>
      <c r="BW12">
        <v>0</v>
      </c>
      <c r="BX12">
        <v>0</v>
      </c>
      <c r="BY12">
        <v>0.4819</v>
      </c>
      <c r="BZ12">
        <v>0</v>
      </c>
      <c r="CA12">
        <v>0</v>
      </c>
      <c r="CB12">
        <v>0</v>
      </c>
      <c r="CC12">
        <v>0</v>
      </c>
      <c r="CD12">
        <v>0</v>
      </c>
      <c r="CE12">
        <v>0.98070000000000002</v>
      </c>
      <c r="CF12">
        <v>9.1700000000000004E-2</v>
      </c>
      <c r="CG12">
        <v>1.2290000000000001</v>
      </c>
      <c r="CH12">
        <v>7.8899999999999998E-2</v>
      </c>
      <c r="CI12">
        <v>0.4819</v>
      </c>
      <c r="CJ12">
        <v>0.4819</v>
      </c>
      <c r="CK12">
        <v>0</v>
      </c>
      <c r="CL12">
        <v>0</v>
      </c>
      <c r="CM12">
        <v>2.6916000000000002</v>
      </c>
      <c r="CN12">
        <v>4.6899999999999997E-2</v>
      </c>
      <c r="CO12">
        <v>0</v>
      </c>
      <c r="CP12">
        <v>0</v>
      </c>
      <c r="CQ12">
        <v>0</v>
      </c>
      <c r="CR12">
        <v>0</v>
      </c>
      <c r="CS12">
        <v>0</v>
      </c>
      <c r="CT12">
        <v>1</v>
      </c>
      <c r="CU12">
        <v>0</v>
      </c>
      <c r="CV12">
        <v>0</v>
      </c>
      <c r="CW12">
        <v>0</v>
      </c>
      <c r="CX12">
        <v>0</v>
      </c>
      <c r="CY12">
        <v>0</v>
      </c>
      <c r="CZ12">
        <v>0</v>
      </c>
      <c r="DA12">
        <v>0</v>
      </c>
      <c r="DB12">
        <v>0</v>
      </c>
      <c r="DC12">
        <v>0</v>
      </c>
      <c r="DD12">
        <v>0</v>
      </c>
      <c r="DE12">
        <v>0</v>
      </c>
      <c r="DF12">
        <v>1</v>
      </c>
      <c r="DG12">
        <v>0</v>
      </c>
      <c r="DH12">
        <v>0</v>
      </c>
      <c r="DI12">
        <v>1</v>
      </c>
      <c r="DJ12" t="s">
        <v>795</v>
      </c>
    </row>
    <row r="13" spans="1:114" x14ac:dyDescent="0.2">
      <c r="A13">
        <v>20616</v>
      </c>
      <c r="B13" t="s">
        <v>589</v>
      </c>
      <c r="C13">
        <v>422</v>
      </c>
      <c r="D13">
        <v>280</v>
      </c>
      <c r="E13">
        <v>5.2545999999999999</v>
      </c>
      <c r="F13">
        <v>3.4283999999999999</v>
      </c>
      <c r="G13">
        <v>374</v>
      </c>
      <c r="H13">
        <v>255</v>
      </c>
      <c r="I13">
        <v>8.2415000000000003</v>
      </c>
      <c r="J13">
        <v>5.4984999999999999</v>
      </c>
      <c r="K13">
        <v>492</v>
      </c>
      <c r="L13">
        <v>218</v>
      </c>
      <c r="M13">
        <v>18.256</v>
      </c>
      <c r="N13">
        <v>7.9751000000000003</v>
      </c>
      <c r="O13">
        <v>266</v>
      </c>
      <c r="P13">
        <v>146</v>
      </c>
      <c r="Q13">
        <v>5.0132000000000003</v>
      </c>
      <c r="R13">
        <v>2.7151000000000001</v>
      </c>
      <c r="S13">
        <v>519</v>
      </c>
      <c r="T13">
        <v>327</v>
      </c>
      <c r="U13">
        <v>6.4833999999999996</v>
      </c>
      <c r="V13">
        <v>4.0068999999999999</v>
      </c>
      <c r="W13">
        <v>738</v>
      </c>
      <c r="X13">
        <v>173</v>
      </c>
      <c r="Y13">
        <v>9.1597000000000008</v>
      </c>
      <c r="Z13">
        <v>1.839</v>
      </c>
      <c r="AA13">
        <v>2260</v>
      </c>
      <c r="AB13">
        <v>447</v>
      </c>
      <c r="AC13">
        <v>28.0501</v>
      </c>
      <c r="AD13">
        <v>4.3883999999999999</v>
      </c>
      <c r="AE13">
        <v>528</v>
      </c>
      <c r="AF13">
        <v>215</v>
      </c>
      <c r="AG13">
        <v>6.5959000000000003</v>
      </c>
      <c r="AH13">
        <v>2.5613000000000001</v>
      </c>
      <c r="AI13">
        <v>99</v>
      </c>
      <c r="AJ13">
        <v>70</v>
      </c>
      <c r="AK13">
        <v>3.6735000000000002</v>
      </c>
      <c r="AL13">
        <v>2.5733999999999999</v>
      </c>
      <c r="AM13">
        <v>106</v>
      </c>
      <c r="AN13">
        <v>124</v>
      </c>
      <c r="AO13">
        <v>1.3909</v>
      </c>
      <c r="AP13">
        <v>1.6207</v>
      </c>
      <c r="AQ13">
        <v>6980</v>
      </c>
      <c r="AR13">
        <v>1026</v>
      </c>
      <c r="AS13">
        <v>86.6327</v>
      </c>
      <c r="AT13">
        <v>7.2324000000000002</v>
      </c>
      <c r="AU13">
        <v>0</v>
      </c>
      <c r="AV13">
        <v>27</v>
      </c>
      <c r="AW13">
        <v>0</v>
      </c>
      <c r="AX13">
        <v>0.99519999999999997</v>
      </c>
      <c r="AY13">
        <v>33</v>
      </c>
      <c r="AZ13">
        <v>31</v>
      </c>
      <c r="BA13">
        <v>1.2222</v>
      </c>
      <c r="BB13">
        <v>1.1448</v>
      </c>
      <c r="BC13">
        <v>15</v>
      </c>
      <c r="BD13">
        <v>33</v>
      </c>
      <c r="BE13">
        <v>0.55659999999999998</v>
      </c>
      <c r="BF13">
        <v>1.2243999999999999</v>
      </c>
      <c r="BG13">
        <v>11</v>
      </c>
      <c r="BH13">
        <v>10</v>
      </c>
      <c r="BI13">
        <v>0.40820000000000001</v>
      </c>
      <c r="BJ13">
        <v>0.36990000000000001</v>
      </c>
      <c r="BK13">
        <v>5</v>
      </c>
      <c r="BL13">
        <v>2</v>
      </c>
      <c r="BM13">
        <v>6.2100000000000002E-2</v>
      </c>
      <c r="BN13">
        <v>2.3699999999999999E-2</v>
      </c>
      <c r="BO13">
        <v>0.20910000000000001</v>
      </c>
      <c r="BP13">
        <v>0.88070000000000004</v>
      </c>
      <c r="BQ13">
        <v>0.45989999999999998</v>
      </c>
      <c r="BR13">
        <v>0.38030000000000003</v>
      </c>
      <c r="BS13">
        <v>0.7752</v>
      </c>
      <c r="BT13">
        <v>8.7400000000000005E-2</v>
      </c>
      <c r="BU13">
        <v>0.92749999999999999</v>
      </c>
      <c r="BV13">
        <v>0.10920000000000001</v>
      </c>
      <c r="BW13">
        <v>0.44469999999999998</v>
      </c>
      <c r="BX13">
        <v>0.65029999999999999</v>
      </c>
      <c r="BY13">
        <v>0.92749999999999999</v>
      </c>
      <c r="BZ13">
        <v>0</v>
      </c>
      <c r="CA13">
        <v>0.64429999999999998</v>
      </c>
      <c r="CB13">
        <v>0.46639999999999998</v>
      </c>
      <c r="CC13">
        <v>0.2321</v>
      </c>
      <c r="CD13">
        <v>0.34539999999999998</v>
      </c>
      <c r="CE13">
        <v>2.7052</v>
      </c>
      <c r="CF13">
        <v>0.57140000000000002</v>
      </c>
      <c r="CG13">
        <v>2.2191000000000001</v>
      </c>
      <c r="CH13">
        <v>0.34329999999999999</v>
      </c>
      <c r="CI13">
        <v>0.92749999999999999</v>
      </c>
      <c r="CJ13">
        <v>0.92749999999999999</v>
      </c>
      <c r="CK13">
        <v>1.6881999999999999</v>
      </c>
      <c r="CL13">
        <v>0.36030000000000001</v>
      </c>
      <c r="CM13">
        <v>7.5400000000000009</v>
      </c>
      <c r="CN13">
        <v>0.47970000000000002</v>
      </c>
      <c r="CO13">
        <v>0</v>
      </c>
      <c r="CP13">
        <v>0</v>
      </c>
      <c r="CQ13">
        <v>0</v>
      </c>
      <c r="CR13">
        <v>0</v>
      </c>
      <c r="CS13">
        <v>0</v>
      </c>
      <c r="CT13">
        <v>0</v>
      </c>
      <c r="CU13">
        <v>1</v>
      </c>
      <c r="CV13">
        <v>0</v>
      </c>
      <c r="CW13">
        <v>0</v>
      </c>
      <c r="CX13">
        <v>0</v>
      </c>
      <c r="CY13">
        <v>1</v>
      </c>
      <c r="CZ13">
        <v>0</v>
      </c>
      <c r="DA13">
        <v>0</v>
      </c>
      <c r="DB13">
        <v>0</v>
      </c>
      <c r="DC13">
        <v>0</v>
      </c>
      <c r="DD13">
        <v>0</v>
      </c>
      <c r="DE13">
        <v>0</v>
      </c>
      <c r="DF13">
        <v>1</v>
      </c>
      <c r="DG13">
        <v>1</v>
      </c>
      <c r="DH13">
        <v>0</v>
      </c>
      <c r="DI13">
        <v>2</v>
      </c>
      <c r="DJ13" t="s">
        <v>796</v>
      </c>
    </row>
    <row r="14" spans="1:114" x14ac:dyDescent="0.2">
      <c r="A14">
        <v>20617</v>
      </c>
      <c r="B14" t="s">
        <v>589</v>
      </c>
      <c r="C14">
        <v>0</v>
      </c>
      <c r="D14">
        <v>14</v>
      </c>
      <c r="E14">
        <v>0</v>
      </c>
      <c r="F14">
        <v>4.1916000000000002</v>
      </c>
      <c r="G14">
        <v>0</v>
      </c>
      <c r="H14">
        <v>14</v>
      </c>
      <c r="I14">
        <v>0</v>
      </c>
      <c r="J14">
        <v>10</v>
      </c>
      <c r="K14">
        <v>18</v>
      </c>
      <c r="L14">
        <v>29</v>
      </c>
      <c r="M14">
        <v>11.3208</v>
      </c>
      <c r="N14">
        <v>17.2925</v>
      </c>
      <c r="O14">
        <v>0</v>
      </c>
      <c r="P14">
        <v>14</v>
      </c>
      <c r="Q14">
        <v>0</v>
      </c>
      <c r="R14">
        <v>4.9645000000000001</v>
      </c>
      <c r="S14">
        <v>0</v>
      </c>
      <c r="T14">
        <v>14</v>
      </c>
      <c r="U14">
        <v>0</v>
      </c>
      <c r="V14">
        <v>4.2945000000000002</v>
      </c>
      <c r="W14">
        <v>102</v>
      </c>
      <c r="X14">
        <v>98</v>
      </c>
      <c r="Y14">
        <v>30.538900000000002</v>
      </c>
      <c r="Z14">
        <v>26.445900000000002</v>
      </c>
      <c r="AA14">
        <v>52</v>
      </c>
      <c r="AB14">
        <v>44</v>
      </c>
      <c r="AC14">
        <v>15.568899999999999</v>
      </c>
      <c r="AD14">
        <v>11.4702</v>
      </c>
      <c r="AE14">
        <v>86</v>
      </c>
      <c r="AF14">
        <v>98</v>
      </c>
      <c r="AG14">
        <v>26.380400000000002</v>
      </c>
      <c r="AH14">
        <v>27.844899999999999</v>
      </c>
      <c r="AI14">
        <v>0</v>
      </c>
      <c r="AJ14">
        <v>20</v>
      </c>
      <c r="AK14">
        <v>0</v>
      </c>
      <c r="AL14">
        <v>12.452199999999999</v>
      </c>
      <c r="AM14">
        <v>0</v>
      </c>
      <c r="AN14">
        <v>56</v>
      </c>
      <c r="AO14">
        <v>0</v>
      </c>
      <c r="AP14">
        <v>19.178100000000001</v>
      </c>
      <c r="AQ14">
        <v>144</v>
      </c>
      <c r="AR14">
        <v>181</v>
      </c>
      <c r="AS14">
        <v>43.113799999999998</v>
      </c>
      <c r="AT14">
        <v>51.149099999999997</v>
      </c>
      <c r="AU14">
        <v>0</v>
      </c>
      <c r="AV14">
        <v>20</v>
      </c>
      <c r="AW14">
        <v>0</v>
      </c>
      <c r="AX14">
        <v>12.452199999999999</v>
      </c>
      <c r="AY14">
        <v>0</v>
      </c>
      <c r="AZ14">
        <v>14</v>
      </c>
      <c r="BA14">
        <v>0</v>
      </c>
      <c r="BB14">
        <v>8.8049999999999997</v>
      </c>
      <c r="BC14">
        <v>0</v>
      </c>
      <c r="BD14">
        <v>20</v>
      </c>
      <c r="BE14">
        <v>0</v>
      </c>
      <c r="BF14">
        <v>12.452199999999999</v>
      </c>
      <c r="BG14">
        <v>0</v>
      </c>
      <c r="BH14">
        <v>14</v>
      </c>
      <c r="BI14">
        <v>0</v>
      </c>
      <c r="BJ14">
        <v>8.8049999999999997</v>
      </c>
      <c r="BK14">
        <v>0</v>
      </c>
      <c r="BL14">
        <v>14</v>
      </c>
      <c r="BM14">
        <v>0</v>
      </c>
      <c r="BN14">
        <v>4.1916000000000002</v>
      </c>
      <c r="BO14">
        <v>0</v>
      </c>
      <c r="BP14">
        <v>0</v>
      </c>
      <c r="BQ14">
        <v>0.24079999999999999</v>
      </c>
      <c r="BR14">
        <v>0</v>
      </c>
      <c r="BS14">
        <v>0</v>
      </c>
      <c r="BT14">
        <v>0.87209999999999999</v>
      </c>
      <c r="BU14">
        <v>0.18759999999999999</v>
      </c>
      <c r="BV14">
        <v>0.94650000000000001</v>
      </c>
      <c r="BW14">
        <v>0</v>
      </c>
      <c r="BX14">
        <v>0</v>
      </c>
      <c r="BY14">
        <v>0.66100000000000003</v>
      </c>
      <c r="BZ14">
        <v>0</v>
      </c>
      <c r="CA14">
        <v>0</v>
      </c>
      <c r="CB14">
        <v>0</v>
      </c>
      <c r="CC14">
        <v>0</v>
      </c>
      <c r="CD14">
        <v>0</v>
      </c>
      <c r="CE14">
        <v>0.24079999999999999</v>
      </c>
      <c r="CF14">
        <v>2.5600000000000001E-2</v>
      </c>
      <c r="CG14">
        <v>2.0062000000000002</v>
      </c>
      <c r="CH14">
        <v>0.2495</v>
      </c>
      <c r="CI14">
        <v>0.66100000000000003</v>
      </c>
      <c r="CJ14">
        <v>0.66100000000000003</v>
      </c>
      <c r="CK14">
        <v>0</v>
      </c>
      <c r="CL14">
        <v>0</v>
      </c>
      <c r="CM14">
        <v>2.9079999999999999</v>
      </c>
      <c r="CN14">
        <v>5.7599999999999998E-2</v>
      </c>
      <c r="CO14">
        <v>0</v>
      </c>
      <c r="CP14">
        <v>0</v>
      </c>
      <c r="CQ14">
        <v>0</v>
      </c>
      <c r="CR14">
        <v>0</v>
      </c>
      <c r="CS14">
        <v>0</v>
      </c>
      <c r="CT14">
        <v>0</v>
      </c>
      <c r="CU14">
        <v>0</v>
      </c>
      <c r="CV14">
        <v>1</v>
      </c>
      <c r="CW14">
        <v>0</v>
      </c>
      <c r="CX14">
        <v>0</v>
      </c>
      <c r="CY14">
        <v>0</v>
      </c>
      <c r="CZ14">
        <v>0</v>
      </c>
      <c r="DA14">
        <v>0</v>
      </c>
      <c r="DB14">
        <v>0</v>
      </c>
      <c r="DC14">
        <v>0</v>
      </c>
      <c r="DD14">
        <v>0</v>
      </c>
      <c r="DE14">
        <v>0</v>
      </c>
      <c r="DF14">
        <v>1</v>
      </c>
      <c r="DG14">
        <v>0</v>
      </c>
      <c r="DH14">
        <v>0</v>
      </c>
      <c r="DI14">
        <v>1</v>
      </c>
      <c r="DJ14" t="s">
        <v>795</v>
      </c>
    </row>
    <row r="15" spans="1:114" x14ac:dyDescent="0.2">
      <c r="A15">
        <v>20618</v>
      </c>
      <c r="B15" t="s">
        <v>589</v>
      </c>
      <c r="C15">
        <v>52</v>
      </c>
      <c r="D15">
        <v>63</v>
      </c>
      <c r="E15">
        <v>3.1156000000000001</v>
      </c>
      <c r="F15">
        <v>3.7206999999999999</v>
      </c>
      <c r="G15">
        <v>92</v>
      </c>
      <c r="H15">
        <v>79</v>
      </c>
      <c r="I15">
        <v>10.8491</v>
      </c>
      <c r="J15">
        <v>8.7637</v>
      </c>
      <c r="K15">
        <v>73</v>
      </c>
      <c r="L15">
        <v>86</v>
      </c>
      <c r="M15">
        <v>11.128</v>
      </c>
      <c r="N15">
        <v>12.923299999999999</v>
      </c>
      <c r="O15">
        <v>280</v>
      </c>
      <c r="P15">
        <v>184</v>
      </c>
      <c r="Q15">
        <v>20.710100000000001</v>
      </c>
      <c r="R15">
        <v>12.788</v>
      </c>
      <c r="S15">
        <v>72</v>
      </c>
      <c r="T15">
        <v>77</v>
      </c>
      <c r="U15">
        <v>4.3140000000000001</v>
      </c>
      <c r="V15">
        <v>4.5286</v>
      </c>
      <c r="W15">
        <v>539</v>
      </c>
      <c r="X15">
        <v>213</v>
      </c>
      <c r="Y15">
        <v>31.6129</v>
      </c>
      <c r="Z15">
        <v>10.7746</v>
      </c>
      <c r="AA15">
        <v>243</v>
      </c>
      <c r="AB15">
        <v>118</v>
      </c>
      <c r="AC15">
        <v>14.2522</v>
      </c>
      <c r="AD15">
        <v>6.3066000000000004</v>
      </c>
      <c r="AE15">
        <v>341</v>
      </c>
      <c r="AF15">
        <v>140</v>
      </c>
      <c r="AG15">
        <v>20.4314</v>
      </c>
      <c r="AH15">
        <v>7.2758000000000003</v>
      </c>
      <c r="AI15">
        <v>15</v>
      </c>
      <c r="AJ15">
        <v>28</v>
      </c>
      <c r="AK15">
        <v>2.2866</v>
      </c>
      <c r="AL15">
        <v>4.2018000000000004</v>
      </c>
      <c r="AM15">
        <v>0</v>
      </c>
      <c r="AN15">
        <v>56</v>
      </c>
      <c r="AO15">
        <v>0</v>
      </c>
      <c r="AP15">
        <v>3.3816000000000002</v>
      </c>
      <c r="AQ15">
        <v>747</v>
      </c>
      <c r="AR15">
        <v>431</v>
      </c>
      <c r="AS15">
        <v>43.8123</v>
      </c>
      <c r="AT15">
        <v>23.727</v>
      </c>
      <c r="AU15">
        <v>0</v>
      </c>
      <c r="AV15">
        <v>20</v>
      </c>
      <c r="AW15">
        <v>0</v>
      </c>
      <c r="AX15">
        <v>2.2995000000000001</v>
      </c>
      <c r="AY15">
        <v>0</v>
      </c>
      <c r="AZ15">
        <v>14</v>
      </c>
      <c r="BA15">
        <v>0</v>
      </c>
      <c r="BB15">
        <v>1.6259999999999999</v>
      </c>
      <c r="BC15">
        <v>0</v>
      </c>
      <c r="BD15">
        <v>20</v>
      </c>
      <c r="BE15">
        <v>0</v>
      </c>
      <c r="BF15">
        <v>3.0181</v>
      </c>
      <c r="BG15">
        <v>0</v>
      </c>
      <c r="BH15">
        <v>14</v>
      </c>
      <c r="BI15">
        <v>0</v>
      </c>
      <c r="BJ15">
        <v>2.1341000000000001</v>
      </c>
      <c r="BK15">
        <v>50</v>
      </c>
      <c r="BL15">
        <v>12</v>
      </c>
      <c r="BM15">
        <v>2.9325999999999999</v>
      </c>
      <c r="BN15">
        <v>0.38900000000000001</v>
      </c>
      <c r="BO15">
        <v>0.1207</v>
      </c>
      <c r="BP15">
        <v>0.93710000000000004</v>
      </c>
      <c r="BQ15">
        <v>0.2321</v>
      </c>
      <c r="BR15">
        <v>0.93379999999999996</v>
      </c>
      <c r="BS15">
        <v>0.59740000000000004</v>
      </c>
      <c r="BT15">
        <v>0.88270000000000004</v>
      </c>
      <c r="BU15">
        <v>0.1663</v>
      </c>
      <c r="BV15">
        <v>0.88649999999999995</v>
      </c>
      <c r="BW15">
        <v>0.32750000000000001</v>
      </c>
      <c r="BX15">
        <v>0</v>
      </c>
      <c r="BY15">
        <v>0.66739999999999999</v>
      </c>
      <c r="BZ15">
        <v>0</v>
      </c>
      <c r="CA15">
        <v>0</v>
      </c>
      <c r="CB15">
        <v>0</v>
      </c>
      <c r="CC15">
        <v>0</v>
      </c>
      <c r="CD15">
        <v>0.88270000000000004</v>
      </c>
      <c r="CE15">
        <v>2.8210999999999999</v>
      </c>
      <c r="CF15">
        <v>0.59909999999999997</v>
      </c>
      <c r="CG15">
        <v>2.2629999999999999</v>
      </c>
      <c r="CH15">
        <v>0.371</v>
      </c>
      <c r="CI15">
        <v>0.66739999999999999</v>
      </c>
      <c r="CJ15">
        <v>0.66739999999999999</v>
      </c>
      <c r="CK15">
        <v>0.88270000000000004</v>
      </c>
      <c r="CL15">
        <v>0.17910000000000001</v>
      </c>
      <c r="CM15">
        <v>6.634199999999999</v>
      </c>
      <c r="CN15">
        <v>0.35610000000000003</v>
      </c>
      <c r="CO15">
        <v>0</v>
      </c>
      <c r="CP15">
        <v>1</v>
      </c>
      <c r="CQ15">
        <v>0</v>
      </c>
      <c r="CR15">
        <v>1</v>
      </c>
      <c r="CS15">
        <v>0</v>
      </c>
      <c r="CT15">
        <v>0</v>
      </c>
      <c r="CU15">
        <v>0</v>
      </c>
      <c r="CV15">
        <v>0</v>
      </c>
      <c r="CW15">
        <v>0</v>
      </c>
      <c r="CX15">
        <v>0</v>
      </c>
      <c r="CY15">
        <v>0</v>
      </c>
      <c r="CZ15">
        <v>0</v>
      </c>
      <c r="DA15">
        <v>0</v>
      </c>
      <c r="DB15">
        <v>0</v>
      </c>
      <c r="DC15">
        <v>0</v>
      </c>
      <c r="DD15">
        <v>0</v>
      </c>
      <c r="DE15">
        <v>2</v>
      </c>
      <c r="DF15">
        <v>0</v>
      </c>
      <c r="DG15">
        <v>0</v>
      </c>
      <c r="DH15">
        <v>0</v>
      </c>
      <c r="DI15">
        <v>2</v>
      </c>
      <c r="DJ15" t="s">
        <v>796</v>
      </c>
    </row>
    <row r="16" spans="1:114" x14ac:dyDescent="0.2">
      <c r="A16">
        <v>20619</v>
      </c>
      <c r="B16" t="s">
        <v>589</v>
      </c>
      <c r="C16">
        <v>1539</v>
      </c>
      <c r="D16">
        <v>621</v>
      </c>
      <c r="E16">
        <v>10.843400000000001</v>
      </c>
      <c r="F16">
        <v>4.2397</v>
      </c>
      <c r="G16">
        <v>215</v>
      </c>
      <c r="H16">
        <v>128</v>
      </c>
      <c r="I16">
        <v>2.8412999999999999</v>
      </c>
      <c r="J16">
        <v>1.6521999999999999</v>
      </c>
      <c r="K16">
        <v>957</v>
      </c>
      <c r="L16">
        <v>268</v>
      </c>
      <c r="M16">
        <v>16.733699999999999</v>
      </c>
      <c r="N16">
        <v>4.4042000000000003</v>
      </c>
      <c r="O16">
        <v>445</v>
      </c>
      <c r="P16">
        <v>203</v>
      </c>
      <c r="Q16">
        <v>4.5132000000000003</v>
      </c>
      <c r="R16">
        <v>2.0118</v>
      </c>
      <c r="S16">
        <v>333</v>
      </c>
      <c r="T16">
        <v>170</v>
      </c>
      <c r="U16">
        <v>2.4325999999999999</v>
      </c>
      <c r="V16">
        <v>1.2175</v>
      </c>
      <c r="W16">
        <v>1672</v>
      </c>
      <c r="X16">
        <v>268</v>
      </c>
      <c r="Y16">
        <v>11.764699999999999</v>
      </c>
      <c r="Z16">
        <v>1.4784999999999999</v>
      </c>
      <c r="AA16">
        <v>3569</v>
      </c>
      <c r="AB16">
        <v>593</v>
      </c>
      <c r="AC16">
        <v>25.1126</v>
      </c>
      <c r="AD16">
        <v>3.3418000000000001</v>
      </c>
      <c r="AE16">
        <v>1349</v>
      </c>
      <c r="AF16">
        <v>408</v>
      </c>
      <c r="AG16">
        <v>9.8545999999999996</v>
      </c>
      <c r="AH16">
        <v>2.8108</v>
      </c>
      <c r="AI16">
        <v>578</v>
      </c>
      <c r="AJ16">
        <v>254</v>
      </c>
      <c r="AK16">
        <v>10.1067</v>
      </c>
      <c r="AL16">
        <v>4.3348000000000004</v>
      </c>
      <c r="AM16">
        <v>75</v>
      </c>
      <c r="AN16">
        <v>102</v>
      </c>
      <c r="AO16">
        <v>0.55830000000000002</v>
      </c>
      <c r="AP16">
        <v>0.75649999999999995</v>
      </c>
      <c r="AQ16">
        <v>4623</v>
      </c>
      <c r="AR16">
        <v>1855</v>
      </c>
      <c r="AS16">
        <v>32.528799999999997</v>
      </c>
      <c r="AT16">
        <v>12.6463</v>
      </c>
      <c r="AU16">
        <v>969</v>
      </c>
      <c r="AV16">
        <v>260</v>
      </c>
      <c r="AW16">
        <v>16.042999999999999</v>
      </c>
      <c r="AX16">
        <v>4.0620000000000003</v>
      </c>
      <c r="AY16">
        <v>26</v>
      </c>
      <c r="AZ16">
        <v>28</v>
      </c>
      <c r="BA16">
        <v>0.43049999999999999</v>
      </c>
      <c r="BB16">
        <v>0.46200000000000002</v>
      </c>
      <c r="BC16">
        <v>58</v>
      </c>
      <c r="BD16">
        <v>62</v>
      </c>
      <c r="BE16">
        <v>1.0142</v>
      </c>
      <c r="BF16">
        <v>1.0742</v>
      </c>
      <c r="BG16">
        <v>96</v>
      </c>
      <c r="BH16">
        <v>82</v>
      </c>
      <c r="BI16">
        <v>1.6786000000000001</v>
      </c>
      <c r="BJ16">
        <v>1.4248000000000001</v>
      </c>
      <c r="BK16">
        <v>45</v>
      </c>
      <c r="BL16">
        <v>22</v>
      </c>
      <c r="BM16">
        <v>0.31659999999999999</v>
      </c>
      <c r="BN16">
        <v>0.15160000000000001</v>
      </c>
      <c r="BO16">
        <v>0.4526</v>
      </c>
      <c r="BP16">
        <v>0.34489999999999998</v>
      </c>
      <c r="BQ16">
        <v>0.42080000000000001</v>
      </c>
      <c r="BR16">
        <v>0.34399999999999997</v>
      </c>
      <c r="BS16">
        <v>0.34899999999999998</v>
      </c>
      <c r="BT16">
        <v>0.1343</v>
      </c>
      <c r="BU16">
        <v>0.7974</v>
      </c>
      <c r="BV16">
        <v>0.32119999999999999</v>
      </c>
      <c r="BW16">
        <v>0.90459999999999996</v>
      </c>
      <c r="BX16">
        <v>0.47970000000000002</v>
      </c>
      <c r="BY16">
        <v>0.55859999999999999</v>
      </c>
      <c r="BZ16">
        <v>0.80479999999999996</v>
      </c>
      <c r="CA16">
        <v>0.53149999999999997</v>
      </c>
      <c r="CB16">
        <v>0.57269999999999999</v>
      </c>
      <c r="CC16">
        <v>0.36230000000000001</v>
      </c>
      <c r="CD16">
        <v>0.49680000000000002</v>
      </c>
      <c r="CE16">
        <v>1.9113</v>
      </c>
      <c r="CF16">
        <v>0.31979999999999997</v>
      </c>
      <c r="CG16">
        <v>2.6372</v>
      </c>
      <c r="CH16">
        <v>0.57140000000000002</v>
      </c>
      <c r="CI16">
        <v>0.55859999999999999</v>
      </c>
      <c r="CJ16">
        <v>0.55859999999999999</v>
      </c>
      <c r="CK16">
        <v>2.7681</v>
      </c>
      <c r="CL16">
        <v>0.62050000000000005</v>
      </c>
      <c r="CM16">
        <v>7.8752000000000004</v>
      </c>
      <c r="CN16">
        <v>0.5373</v>
      </c>
      <c r="CO16">
        <v>0</v>
      </c>
      <c r="CP16">
        <v>0</v>
      </c>
      <c r="CQ16">
        <v>0</v>
      </c>
      <c r="CR16">
        <v>0</v>
      </c>
      <c r="CS16">
        <v>0</v>
      </c>
      <c r="CT16">
        <v>0</v>
      </c>
      <c r="CU16">
        <v>0</v>
      </c>
      <c r="CV16">
        <v>0</v>
      </c>
      <c r="CW16">
        <v>1</v>
      </c>
      <c r="CX16">
        <v>0</v>
      </c>
      <c r="CY16">
        <v>0</v>
      </c>
      <c r="CZ16">
        <v>0</v>
      </c>
      <c r="DA16">
        <v>0</v>
      </c>
      <c r="DB16">
        <v>0</v>
      </c>
      <c r="DC16">
        <v>0</v>
      </c>
      <c r="DD16">
        <v>0</v>
      </c>
      <c r="DE16">
        <v>0</v>
      </c>
      <c r="DF16">
        <v>1</v>
      </c>
      <c r="DG16">
        <v>0</v>
      </c>
      <c r="DH16">
        <v>0</v>
      </c>
      <c r="DI16">
        <v>1</v>
      </c>
      <c r="DJ16" t="s">
        <v>793</v>
      </c>
    </row>
    <row r="17" spans="1:114" x14ac:dyDescent="0.2">
      <c r="A17">
        <v>20620</v>
      </c>
      <c r="B17" t="s">
        <v>589</v>
      </c>
      <c r="C17">
        <v>54</v>
      </c>
      <c r="D17">
        <v>61</v>
      </c>
      <c r="E17">
        <v>4.8605</v>
      </c>
      <c r="F17">
        <v>5.0658000000000003</v>
      </c>
      <c r="G17">
        <v>0</v>
      </c>
      <c r="H17">
        <v>14</v>
      </c>
      <c r="I17">
        <v>0</v>
      </c>
      <c r="J17">
        <v>2.5640999999999998</v>
      </c>
      <c r="K17">
        <v>10</v>
      </c>
      <c r="L17">
        <v>30</v>
      </c>
      <c r="M17">
        <v>2.5707</v>
      </c>
      <c r="N17">
        <v>7.7286000000000001</v>
      </c>
      <c r="O17">
        <v>19</v>
      </c>
      <c r="P17">
        <v>23</v>
      </c>
      <c r="Q17">
        <v>1.8962000000000001</v>
      </c>
      <c r="R17">
        <v>2.1153</v>
      </c>
      <c r="S17">
        <v>12</v>
      </c>
      <c r="T17">
        <v>18</v>
      </c>
      <c r="U17">
        <v>1.087</v>
      </c>
      <c r="V17">
        <v>1.5589</v>
      </c>
      <c r="W17">
        <v>35</v>
      </c>
      <c r="X17">
        <v>37</v>
      </c>
      <c r="Y17">
        <v>3.1389999999999998</v>
      </c>
      <c r="Z17">
        <v>3.0257000000000001</v>
      </c>
      <c r="AA17">
        <v>70</v>
      </c>
      <c r="AB17">
        <v>59</v>
      </c>
      <c r="AC17">
        <v>6.2779999999999996</v>
      </c>
      <c r="AD17">
        <v>4.5358000000000001</v>
      </c>
      <c r="AE17">
        <v>240</v>
      </c>
      <c r="AF17">
        <v>281</v>
      </c>
      <c r="AG17">
        <v>21.739100000000001</v>
      </c>
      <c r="AH17">
        <v>23.593299999999999</v>
      </c>
      <c r="AI17">
        <v>0</v>
      </c>
      <c r="AJ17">
        <v>20</v>
      </c>
      <c r="AK17">
        <v>0</v>
      </c>
      <c r="AL17">
        <v>5.0896999999999997</v>
      </c>
      <c r="AM17">
        <v>0</v>
      </c>
      <c r="AN17">
        <v>56</v>
      </c>
      <c r="AO17">
        <v>0</v>
      </c>
      <c r="AP17">
        <v>5.1947999999999999</v>
      </c>
      <c r="AQ17">
        <v>397</v>
      </c>
      <c r="AR17">
        <v>531</v>
      </c>
      <c r="AS17">
        <v>35.605400000000003</v>
      </c>
      <c r="AT17">
        <v>45.068399999999997</v>
      </c>
      <c r="AU17">
        <v>0</v>
      </c>
      <c r="AV17">
        <v>20</v>
      </c>
      <c r="AW17">
        <v>0</v>
      </c>
      <c r="AX17">
        <v>4.3418999999999999</v>
      </c>
      <c r="AY17">
        <v>37</v>
      </c>
      <c r="AZ17">
        <v>34</v>
      </c>
      <c r="BA17">
        <v>8.1140000000000008</v>
      </c>
      <c r="BB17">
        <v>7.2450999999999999</v>
      </c>
      <c r="BC17">
        <v>0</v>
      </c>
      <c r="BD17">
        <v>20</v>
      </c>
      <c r="BE17">
        <v>0</v>
      </c>
      <c r="BF17">
        <v>5.0896999999999997</v>
      </c>
      <c r="BG17">
        <v>16</v>
      </c>
      <c r="BH17">
        <v>24</v>
      </c>
      <c r="BI17">
        <v>4.1131000000000002</v>
      </c>
      <c r="BJ17">
        <v>6.0570000000000004</v>
      </c>
      <c r="BK17">
        <v>4</v>
      </c>
      <c r="BL17">
        <v>2</v>
      </c>
      <c r="BM17">
        <v>0.35870000000000002</v>
      </c>
      <c r="BN17">
        <v>8.8999999999999996E-2</v>
      </c>
      <c r="BO17">
        <v>0.1875</v>
      </c>
      <c r="BP17">
        <v>0</v>
      </c>
      <c r="BQ17">
        <v>8.2400000000000001E-2</v>
      </c>
      <c r="BR17">
        <v>0.16239999999999999</v>
      </c>
      <c r="BS17">
        <v>0.19489999999999999</v>
      </c>
      <c r="BT17">
        <v>5.33E-2</v>
      </c>
      <c r="BU17">
        <v>9.1700000000000004E-2</v>
      </c>
      <c r="BV17">
        <v>0.90580000000000005</v>
      </c>
      <c r="BW17">
        <v>0</v>
      </c>
      <c r="BX17">
        <v>0</v>
      </c>
      <c r="BY17">
        <v>0.59909999999999997</v>
      </c>
      <c r="BZ17">
        <v>0</v>
      </c>
      <c r="CA17">
        <v>0.88290000000000002</v>
      </c>
      <c r="CB17">
        <v>0</v>
      </c>
      <c r="CC17">
        <v>0.58130000000000004</v>
      </c>
      <c r="CD17">
        <v>0.5181</v>
      </c>
      <c r="CE17">
        <v>0.62719999999999998</v>
      </c>
      <c r="CF17">
        <v>4.2599999999999999E-2</v>
      </c>
      <c r="CG17">
        <v>1.0508</v>
      </c>
      <c r="CH17">
        <v>5.1200000000000002E-2</v>
      </c>
      <c r="CI17">
        <v>0.59909999999999997</v>
      </c>
      <c r="CJ17">
        <v>0.59909999999999997</v>
      </c>
      <c r="CK17">
        <v>1.9823</v>
      </c>
      <c r="CL17">
        <v>0.40720000000000001</v>
      </c>
      <c r="CM17">
        <v>4.2593999999999994</v>
      </c>
      <c r="CN17">
        <v>0.14069999999999999</v>
      </c>
      <c r="CO17">
        <v>0</v>
      </c>
      <c r="CP17">
        <v>0</v>
      </c>
      <c r="CQ17">
        <v>0</v>
      </c>
      <c r="CR17">
        <v>0</v>
      </c>
      <c r="CS17">
        <v>0</v>
      </c>
      <c r="CT17">
        <v>0</v>
      </c>
      <c r="CU17">
        <v>0</v>
      </c>
      <c r="CV17">
        <v>1</v>
      </c>
      <c r="CW17">
        <v>0</v>
      </c>
      <c r="CX17">
        <v>0</v>
      </c>
      <c r="CY17">
        <v>0</v>
      </c>
      <c r="CZ17">
        <v>0</v>
      </c>
      <c r="DA17">
        <v>0</v>
      </c>
      <c r="DB17">
        <v>0</v>
      </c>
      <c r="DC17">
        <v>0</v>
      </c>
      <c r="DD17">
        <v>0</v>
      </c>
      <c r="DE17">
        <v>0</v>
      </c>
      <c r="DF17">
        <v>1</v>
      </c>
      <c r="DG17">
        <v>0</v>
      </c>
      <c r="DH17">
        <v>0</v>
      </c>
      <c r="DI17">
        <v>1</v>
      </c>
      <c r="DJ17" t="s">
        <v>795</v>
      </c>
    </row>
    <row r="18" spans="1:114" x14ac:dyDescent="0.2">
      <c r="A18">
        <v>20621</v>
      </c>
      <c r="B18" t="s">
        <v>589</v>
      </c>
      <c r="C18">
        <v>192</v>
      </c>
      <c r="D18">
        <v>195</v>
      </c>
      <c r="E18">
        <v>20.041799999999999</v>
      </c>
      <c r="F18">
        <v>19.032299999999999</v>
      </c>
      <c r="G18">
        <v>92</v>
      </c>
      <c r="H18">
        <v>105</v>
      </c>
      <c r="I18">
        <v>14.4427</v>
      </c>
      <c r="J18">
        <v>15.212</v>
      </c>
      <c r="K18">
        <v>238</v>
      </c>
      <c r="L18">
        <v>226</v>
      </c>
      <c r="M18">
        <v>44.569299999999998</v>
      </c>
      <c r="N18">
        <v>37.170900000000003</v>
      </c>
      <c r="O18">
        <v>38</v>
      </c>
      <c r="P18">
        <v>43</v>
      </c>
      <c r="Q18">
        <v>4.7205000000000004</v>
      </c>
      <c r="R18">
        <v>5.0656999999999996</v>
      </c>
      <c r="S18">
        <v>0</v>
      </c>
      <c r="T18">
        <v>14</v>
      </c>
      <c r="U18">
        <v>0</v>
      </c>
      <c r="V18">
        <v>1.4614</v>
      </c>
      <c r="W18">
        <v>231</v>
      </c>
      <c r="X18">
        <v>124</v>
      </c>
      <c r="Y18">
        <v>24.1127</v>
      </c>
      <c r="Z18">
        <v>9.5985999999999994</v>
      </c>
      <c r="AA18">
        <v>140</v>
      </c>
      <c r="AB18">
        <v>119</v>
      </c>
      <c r="AC18">
        <v>14.613799999999999</v>
      </c>
      <c r="AD18">
        <v>11.251799999999999</v>
      </c>
      <c r="AE18">
        <v>142</v>
      </c>
      <c r="AF18">
        <v>198</v>
      </c>
      <c r="AG18">
        <v>14.8225</v>
      </c>
      <c r="AH18">
        <v>19.966799999999999</v>
      </c>
      <c r="AI18">
        <v>10</v>
      </c>
      <c r="AJ18">
        <v>21</v>
      </c>
      <c r="AK18">
        <v>1.8727</v>
      </c>
      <c r="AL18">
        <v>3.7467000000000001</v>
      </c>
      <c r="AM18">
        <v>0</v>
      </c>
      <c r="AN18">
        <v>56</v>
      </c>
      <c r="AO18">
        <v>0</v>
      </c>
      <c r="AP18">
        <v>5.9573999999999998</v>
      </c>
      <c r="AQ18">
        <v>220</v>
      </c>
      <c r="AR18">
        <v>449</v>
      </c>
      <c r="AS18">
        <v>22.964500000000001</v>
      </c>
      <c r="AT18">
        <v>46.108600000000003</v>
      </c>
      <c r="AU18">
        <v>0</v>
      </c>
      <c r="AV18">
        <v>20</v>
      </c>
      <c r="AW18">
        <v>0</v>
      </c>
      <c r="AX18">
        <v>3.2404000000000002</v>
      </c>
      <c r="AY18">
        <v>10</v>
      </c>
      <c r="AZ18">
        <v>15</v>
      </c>
      <c r="BA18">
        <v>1.6367</v>
      </c>
      <c r="BB18">
        <v>2.3685999999999998</v>
      </c>
      <c r="BC18">
        <v>0</v>
      </c>
      <c r="BD18">
        <v>20</v>
      </c>
      <c r="BE18">
        <v>0</v>
      </c>
      <c r="BF18">
        <v>3.7077</v>
      </c>
      <c r="BG18">
        <v>14</v>
      </c>
      <c r="BH18">
        <v>21</v>
      </c>
      <c r="BI18">
        <v>2.6217000000000001</v>
      </c>
      <c r="BJ18">
        <v>3.7473000000000001</v>
      </c>
      <c r="BK18">
        <v>0</v>
      </c>
      <c r="BL18">
        <v>14</v>
      </c>
      <c r="BM18">
        <v>0</v>
      </c>
      <c r="BN18">
        <v>1.4614</v>
      </c>
      <c r="BO18">
        <v>0.75649999999999995</v>
      </c>
      <c r="BP18">
        <v>0.96530000000000005</v>
      </c>
      <c r="BQ18">
        <v>0.96960000000000002</v>
      </c>
      <c r="BR18">
        <v>0.35899999999999999</v>
      </c>
      <c r="BS18">
        <v>0</v>
      </c>
      <c r="BT18">
        <v>0.78680000000000005</v>
      </c>
      <c r="BU18">
        <v>0.17699999999999999</v>
      </c>
      <c r="BV18">
        <v>0.73450000000000004</v>
      </c>
      <c r="BW18">
        <v>0.308</v>
      </c>
      <c r="BX18">
        <v>0</v>
      </c>
      <c r="BY18">
        <v>0.44350000000000001</v>
      </c>
      <c r="BZ18">
        <v>0</v>
      </c>
      <c r="CA18">
        <v>0.67459999999999998</v>
      </c>
      <c r="CB18">
        <v>0</v>
      </c>
      <c r="CC18">
        <v>0.44900000000000001</v>
      </c>
      <c r="CD18">
        <v>0</v>
      </c>
      <c r="CE18">
        <v>3.0503999999999998</v>
      </c>
      <c r="CF18">
        <v>0.69510000000000005</v>
      </c>
      <c r="CG18">
        <v>2.0063</v>
      </c>
      <c r="CH18">
        <v>0.25159999999999999</v>
      </c>
      <c r="CI18">
        <v>0.44350000000000001</v>
      </c>
      <c r="CJ18">
        <v>0.44350000000000001</v>
      </c>
      <c r="CK18">
        <v>1.1235999999999999</v>
      </c>
      <c r="CL18">
        <v>0.26229999999999998</v>
      </c>
      <c r="CM18">
        <v>6.6237999999999992</v>
      </c>
      <c r="CN18">
        <v>0.35389999999999999</v>
      </c>
      <c r="CO18">
        <v>0</v>
      </c>
      <c r="CP18">
        <v>1</v>
      </c>
      <c r="CQ18">
        <v>1</v>
      </c>
      <c r="CR18">
        <v>0</v>
      </c>
      <c r="CS18">
        <v>0</v>
      </c>
      <c r="CT18">
        <v>0</v>
      </c>
      <c r="CU18">
        <v>0</v>
      </c>
      <c r="CV18">
        <v>0</v>
      </c>
      <c r="CW18">
        <v>0</v>
      </c>
      <c r="CX18">
        <v>0</v>
      </c>
      <c r="CY18">
        <v>0</v>
      </c>
      <c r="CZ18">
        <v>0</v>
      </c>
      <c r="DA18">
        <v>0</v>
      </c>
      <c r="DB18">
        <v>0</v>
      </c>
      <c r="DC18">
        <v>0</v>
      </c>
      <c r="DD18">
        <v>0</v>
      </c>
      <c r="DE18">
        <v>2</v>
      </c>
      <c r="DF18">
        <v>0</v>
      </c>
      <c r="DG18">
        <v>0</v>
      </c>
      <c r="DH18">
        <v>0</v>
      </c>
      <c r="DI18">
        <v>2</v>
      </c>
      <c r="DJ18" t="s">
        <v>796</v>
      </c>
    </row>
    <row r="19" spans="1:114" x14ac:dyDescent="0.2">
      <c r="A19">
        <v>20622</v>
      </c>
      <c r="B19" t="s">
        <v>589</v>
      </c>
      <c r="C19">
        <v>869</v>
      </c>
      <c r="D19">
        <v>536</v>
      </c>
      <c r="E19">
        <v>17.825600000000001</v>
      </c>
      <c r="F19">
        <v>10.3055</v>
      </c>
      <c r="G19">
        <v>59</v>
      </c>
      <c r="H19">
        <v>62</v>
      </c>
      <c r="I19">
        <v>2.4645000000000001</v>
      </c>
      <c r="J19">
        <v>2.5386000000000002</v>
      </c>
      <c r="K19">
        <v>187</v>
      </c>
      <c r="L19">
        <v>89</v>
      </c>
      <c r="M19">
        <v>12.5588</v>
      </c>
      <c r="N19">
        <v>5.4116999999999997</v>
      </c>
      <c r="O19">
        <v>520</v>
      </c>
      <c r="P19">
        <v>205</v>
      </c>
      <c r="Q19">
        <v>14.2349</v>
      </c>
      <c r="R19">
        <v>4.7812000000000001</v>
      </c>
      <c r="S19">
        <v>839</v>
      </c>
      <c r="T19">
        <v>569</v>
      </c>
      <c r="U19">
        <v>17.424700000000001</v>
      </c>
      <c r="V19">
        <v>11.200699999999999</v>
      </c>
      <c r="W19">
        <v>970</v>
      </c>
      <c r="X19">
        <v>211</v>
      </c>
      <c r="Y19">
        <v>18.707799999999999</v>
      </c>
      <c r="Z19">
        <v>1.5041</v>
      </c>
      <c r="AA19">
        <v>1104</v>
      </c>
      <c r="AB19">
        <v>388</v>
      </c>
      <c r="AC19">
        <v>21.292200000000001</v>
      </c>
      <c r="AD19">
        <v>6.1218000000000004</v>
      </c>
      <c r="AE19">
        <v>579</v>
      </c>
      <c r="AF19">
        <v>194</v>
      </c>
      <c r="AG19">
        <v>12.024900000000001</v>
      </c>
      <c r="AH19">
        <v>3.0781000000000001</v>
      </c>
      <c r="AI19">
        <v>24</v>
      </c>
      <c r="AJ19">
        <v>26</v>
      </c>
      <c r="AK19">
        <v>1.6117999999999999</v>
      </c>
      <c r="AL19">
        <v>1.7343</v>
      </c>
      <c r="AM19">
        <v>48</v>
      </c>
      <c r="AN19">
        <v>89</v>
      </c>
      <c r="AO19">
        <v>0.98870000000000002</v>
      </c>
      <c r="AP19">
        <v>1.8272999999999999</v>
      </c>
      <c r="AQ19">
        <v>995</v>
      </c>
      <c r="AR19">
        <v>1437</v>
      </c>
      <c r="AS19">
        <v>19.190000000000001</v>
      </c>
      <c r="AT19">
        <v>27.439299999999999</v>
      </c>
      <c r="AU19">
        <v>0</v>
      </c>
      <c r="AV19">
        <v>27</v>
      </c>
      <c r="AW19">
        <v>0</v>
      </c>
      <c r="AX19">
        <v>1.7948999999999999</v>
      </c>
      <c r="AY19">
        <v>12</v>
      </c>
      <c r="AZ19">
        <v>19</v>
      </c>
      <c r="BA19">
        <v>0.80159999999999998</v>
      </c>
      <c r="BB19">
        <v>1.2596000000000001</v>
      </c>
      <c r="BC19">
        <v>33</v>
      </c>
      <c r="BD19">
        <v>42</v>
      </c>
      <c r="BE19">
        <v>2.2162999999999999</v>
      </c>
      <c r="BF19">
        <v>2.82</v>
      </c>
      <c r="BG19">
        <v>98</v>
      </c>
      <c r="BH19">
        <v>55</v>
      </c>
      <c r="BI19">
        <v>6.5815999999999999</v>
      </c>
      <c r="BJ19">
        <v>3.4609000000000001</v>
      </c>
      <c r="BK19">
        <v>334</v>
      </c>
      <c r="BL19">
        <v>12</v>
      </c>
      <c r="BM19">
        <v>6.4417</v>
      </c>
      <c r="BN19">
        <v>1.3224</v>
      </c>
      <c r="BO19">
        <v>0.68530000000000002</v>
      </c>
      <c r="BP19">
        <v>0.29930000000000001</v>
      </c>
      <c r="BQ19">
        <v>0.2863</v>
      </c>
      <c r="BR19">
        <v>0.84619999999999995</v>
      </c>
      <c r="BS19">
        <v>0.95930000000000004</v>
      </c>
      <c r="BT19">
        <v>0.55220000000000002</v>
      </c>
      <c r="BU19">
        <v>0.4819</v>
      </c>
      <c r="BV19">
        <v>0.53320000000000001</v>
      </c>
      <c r="BW19">
        <v>0.28420000000000001</v>
      </c>
      <c r="BX19">
        <v>0.57569999999999999</v>
      </c>
      <c r="BY19">
        <v>0.37309999999999999</v>
      </c>
      <c r="BZ19">
        <v>0</v>
      </c>
      <c r="CA19">
        <v>0.59650000000000003</v>
      </c>
      <c r="CB19">
        <v>0.75270000000000004</v>
      </c>
      <c r="CC19">
        <v>0.73750000000000004</v>
      </c>
      <c r="CD19">
        <v>0.92959999999999998</v>
      </c>
      <c r="CE19">
        <v>3.0764</v>
      </c>
      <c r="CF19">
        <v>0.70789999999999997</v>
      </c>
      <c r="CG19">
        <v>2.4272</v>
      </c>
      <c r="CH19">
        <v>0.45629999999999998</v>
      </c>
      <c r="CI19">
        <v>0.37309999999999999</v>
      </c>
      <c r="CJ19">
        <v>0.37309999999999999</v>
      </c>
      <c r="CK19">
        <v>3.0163000000000002</v>
      </c>
      <c r="CL19">
        <v>0.69940000000000002</v>
      </c>
      <c r="CM19">
        <v>8.8930000000000007</v>
      </c>
      <c r="CN19">
        <v>0.68230000000000002</v>
      </c>
      <c r="CO19">
        <v>0</v>
      </c>
      <c r="CP19">
        <v>0</v>
      </c>
      <c r="CQ19">
        <v>0</v>
      </c>
      <c r="CR19">
        <v>0</v>
      </c>
      <c r="CS19">
        <v>1</v>
      </c>
      <c r="CT19">
        <v>0</v>
      </c>
      <c r="CU19">
        <v>0</v>
      </c>
      <c r="CV19">
        <v>0</v>
      </c>
      <c r="CW19">
        <v>0</v>
      </c>
      <c r="CX19">
        <v>0</v>
      </c>
      <c r="CY19">
        <v>0</v>
      </c>
      <c r="CZ19">
        <v>0</v>
      </c>
      <c r="DA19">
        <v>0</v>
      </c>
      <c r="DB19">
        <v>0</v>
      </c>
      <c r="DC19">
        <v>0</v>
      </c>
      <c r="DD19">
        <v>1</v>
      </c>
      <c r="DE19">
        <v>1</v>
      </c>
      <c r="DF19">
        <v>0</v>
      </c>
      <c r="DG19">
        <v>0</v>
      </c>
      <c r="DH19">
        <v>1</v>
      </c>
      <c r="DI19">
        <v>2</v>
      </c>
      <c r="DJ19" t="s">
        <v>793</v>
      </c>
    </row>
    <row r="20" spans="1:114" x14ac:dyDescent="0.2">
      <c r="A20">
        <v>20623</v>
      </c>
      <c r="B20" t="s">
        <v>589</v>
      </c>
      <c r="C20">
        <v>103</v>
      </c>
      <c r="D20">
        <v>91</v>
      </c>
      <c r="E20">
        <v>3.7784</v>
      </c>
      <c r="F20">
        <v>3.2601</v>
      </c>
      <c r="G20">
        <v>58</v>
      </c>
      <c r="H20">
        <v>50</v>
      </c>
      <c r="I20">
        <v>3.38</v>
      </c>
      <c r="J20">
        <v>2.8085</v>
      </c>
      <c r="K20">
        <v>140</v>
      </c>
      <c r="L20">
        <v>80</v>
      </c>
      <c r="M20">
        <v>15.267200000000001</v>
      </c>
      <c r="N20">
        <v>8.4298999999999999</v>
      </c>
      <c r="O20">
        <v>118</v>
      </c>
      <c r="P20">
        <v>103</v>
      </c>
      <c r="Q20">
        <v>5.3105000000000002</v>
      </c>
      <c r="R20">
        <v>4.5095000000000001</v>
      </c>
      <c r="S20">
        <v>158</v>
      </c>
      <c r="T20">
        <v>170</v>
      </c>
      <c r="U20">
        <v>5.8281000000000001</v>
      </c>
      <c r="V20">
        <v>6.1695000000000002</v>
      </c>
      <c r="W20">
        <v>673</v>
      </c>
      <c r="X20">
        <v>220</v>
      </c>
      <c r="Y20">
        <v>24.3752</v>
      </c>
      <c r="Z20">
        <v>6.5190000000000001</v>
      </c>
      <c r="AA20">
        <v>340</v>
      </c>
      <c r="AB20">
        <v>193</v>
      </c>
      <c r="AC20">
        <v>12.314399999999999</v>
      </c>
      <c r="AD20">
        <v>6.5957999999999997</v>
      </c>
      <c r="AE20">
        <v>197</v>
      </c>
      <c r="AF20">
        <v>96</v>
      </c>
      <c r="AG20">
        <v>7.2667000000000002</v>
      </c>
      <c r="AH20">
        <v>3.2530000000000001</v>
      </c>
      <c r="AI20">
        <v>35</v>
      </c>
      <c r="AJ20">
        <v>33</v>
      </c>
      <c r="AK20">
        <v>3.8168000000000002</v>
      </c>
      <c r="AL20">
        <v>3.5636000000000001</v>
      </c>
      <c r="AM20">
        <v>131</v>
      </c>
      <c r="AN20">
        <v>132</v>
      </c>
      <c r="AO20">
        <v>4.9340999999999999</v>
      </c>
      <c r="AP20">
        <v>4.9074999999999998</v>
      </c>
      <c r="AQ20">
        <v>2581</v>
      </c>
      <c r="AR20">
        <v>535</v>
      </c>
      <c r="AS20">
        <v>93.480599999999995</v>
      </c>
      <c r="AT20">
        <v>8.1904000000000003</v>
      </c>
      <c r="AU20">
        <v>47</v>
      </c>
      <c r="AV20">
        <v>69</v>
      </c>
      <c r="AW20">
        <v>5.1254</v>
      </c>
      <c r="AX20">
        <v>7.5309999999999997</v>
      </c>
      <c r="AY20">
        <v>0</v>
      </c>
      <c r="AZ20">
        <v>14</v>
      </c>
      <c r="BA20">
        <v>0</v>
      </c>
      <c r="BB20">
        <v>1.5266999999999999</v>
      </c>
      <c r="BC20">
        <v>0</v>
      </c>
      <c r="BD20">
        <v>20</v>
      </c>
      <c r="BE20">
        <v>0</v>
      </c>
      <c r="BF20">
        <v>2.1591</v>
      </c>
      <c r="BG20">
        <v>55</v>
      </c>
      <c r="BH20">
        <v>70</v>
      </c>
      <c r="BI20">
        <v>5.9977999999999998</v>
      </c>
      <c r="BJ20">
        <v>7.5792999999999999</v>
      </c>
      <c r="BK20">
        <v>35</v>
      </c>
      <c r="BL20">
        <v>47</v>
      </c>
      <c r="BM20">
        <v>1.2677</v>
      </c>
      <c r="BN20">
        <v>1.6855</v>
      </c>
      <c r="BO20">
        <v>0.1552</v>
      </c>
      <c r="BP20">
        <v>0.41649999999999998</v>
      </c>
      <c r="BQ20">
        <v>0.37530000000000002</v>
      </c>
      <c r="BR20">
        <v>0.4209</v>
      </c>
      <c r="BS20">
        <v>0.73229999999999995</v>
      </c>
      <c r="BT20">
        <v>0.79100000000000004</v>
      </c>
      <c r="BU20">
        <v>0.1386</v>
      </c>
      <c r="BV20">
        <v>0.152</v>
      </c>
      <c r="BW20">
        <v>0.46639999999999998</v>
      </c>
      <c r="BX20">
        <v>0.88060000000000005</v>
      </c>
      <c r="BY20">
        <v>0.96589999999999998</v>
      </c>
      <c r="BZ20">
        <v>0.61609999999999998</v>
      </c>
      <c r="CA20">
        <v>0</v>
      </c>
      <c r="CB20">
        <v>0</v>
      </c>
      <c r="CC20">
        <v>0.69630000000000003</v>
      </c>
      <c r="CD20">
        <v>0.76759999999999995</v>
      </c>
      <c r="CE20">
        <v>2.1002000000000001</v>
      </c>
      <c r="CF20">
        <v>0.38590000000000002</v>
      </c>
      <c r="CG20">
        <v>2.4285999999999999</v>
      </c>
      <c r="CH20">
        <v>0.45839999999999997</v>
      </c>
      <c r="CI20">
        <v>0.96589999999999998</v>
      </c>
      <c r="CJ20">
        <v>0.96589999999999998</v>
      </c>
      <c r="CK20">
        <v>2.08</v>
      </c>
      <c r="CL20">
        <v>0.43919999999999998</v>
      </c>
      <c r="CM20">
        <v>7.5747</v>
      </c>
      <c r="CN20">
        <v>0.48609999999999998</v>
      </c>
      <c r="CO20">
        <v>0</v>
      </c>
      <c r="CP20">
        <v>0</v>
      </c>
      <c r="CQ20">
        <v>0</v>
      </c>
      <c r="CR20">
        <v>0</v>
      </c>
      <c r="CS20">
        <v>0</v>
      </c>
      <c r="CT20">
        <v>0</v>
      </c>
      <c r="CU20">
        <v>0</v>
      </c>
      <c r="CV20">
        <v>0</v>
      </c>
      <c r="CW20">
        <v>0</v>
      </c>
      <c r="CX20">
        <v>0</v>
      </c>
      <c r="CY20">
        <v>1</v>
      </c>
      <c r="CZ20">
        <v>0</v>
      </c>
      <c r="DA20">
        <v>0</v>
      </c>
      <c r="DB20">
        <v>0</v>
      </c>
      <c r="DC20">
        <v>0</v>
      </c>
      <c r="DD20">
        <v>0</v>
      </c>
      <c r="DE20">
        <v>0</v>
      </c>
      <c r="DF20">
        <v>0</v>
      </c>
      <c r="DG20">
        <v>1</v>
      </c>
      <c r="DH20">
        <v>0</v>
      </c>
      <c r="DI20">
        <v>1</v>
      </c>
      <c r="DJ20" t="s">
        <v>796</v>
      </c>
    </row>
    <row r="21" spans="1:114" x14ac:dyDescent="0.2">
      <c r="A21">
        <v>20624</v>
      </c>
      <c r="B21" t="s">
        <v>589</v>
      </c>
      <c r="C21">
        <v>51</v>
      </c>
      <c r="D21">
        <v>46</v>
      </c>
      <c r="E21">
        <v>6.407</v>
      </c>
      <c r="F21">
        <v>5.3109999999999999</v>
      </c>
      <c r="G21">
        <v>13</v>
      </c>
      <c r="H21">
        <v>22</v>
      </c>
      <c r="I21">
        <v>2.7957000000000001</v>
      </c>
      <c r="J21">
        <v>4.6113</v>
      </c>
      <c r="K21">
        <v>0</v>
      </c>
      <c r="L21">
        <v>28</v>
      </c>
      <c r="M21">
        <v>0</v>
      </c>
      <c r="N21">
        <v>9.4595000000000002</v>
      </c>
      <c r="O21">
        <v>26</v>
      </c>
      <c r="P21">
        <v>31</v>
      </c>
      <c r="Q21">
        <v>4.8327</v>
      </c>
      <c r="R21">
        <v>5.5846</v>
      </c>
      <c r="S21">
        <v>24</v>
      </c>
      <c r="T21">
        <v>28</v>
      </c>
      <c r="U21">
        <v>3.0150999999999999</v>
      </c>
      <c r="V21">
        <v>3.3502999999999998</v>
      </c>
      <c r="W21">
        <v>151</v>
      </c>
      <c r="X21">
        <v>82</v>
      </c>
      <c r="Y21">
        <v>18.969799999999999</v>
      </c>
      <c r="Z21">
        <v>7.7869000000000002</v>
      </c>
      <c r="AA21">
        <v>195</v>
      </c>
      <c r="AB21">
        <v>148</v>
      </c>
      <c r="AC21">
        <v>24.497499999999999</v>
      </c>
      <c r="AD21">
        <v>16.4269</v>
      </c>
      <c r="AE21">
        <v>88</v>
      </c>
      <c r="AF21">
        <v>63</v>
      </c>
      <c r="AG21">
        <v>11.055300000000001</v>
      </c>
      <c r="AH21">
        <v>6.8696000000000002</v>
      </c>
      <c r="AI21">
        <v>28</v>
      </c>
      <c r="AJ21">
        <v>40</v>
      </c>
      <c r="AK21">
        <v>9.4595000000000002</v>
      </c>
      <c r="AL21">
        <v>13.262700000000001</v>
      </c>
      <c r="AM21">
        <v>0</v>
      </c>
      <c r="AN21">
        <v>56</v>
      </c>
      <c r="AO21">
        <v>0</v>
      </c>
      <c r="AP21">
        <v>7.5167999999999999</v>
      </c>
      <c r="AQ21">
        <v>4</v>
      </c>
      <c r="AR21">
        <v>400</v>
      </c>
      <c r="AS21">
        <v>0.50249999999999995</v>
      </c>
      <c r="AT21">
        <v>50.2789</v>
      </c>
      <c r="AU21">
        <v>0</v>
      </c>
      <c r="AV21">
        <v>20</v>
      </c>
      <c r="AW21">
        <v>0</v>
      </c>
      <c r="AX21">
        <v>6.556</v>
      </c>
      <c r="AY21">
        <v>34</v>
      </c>
      <c r="AZ21">
        <v>39</v>
      </c>
      <c r="BA21">
        <v>11.2583</v>
      </c>
      <c r="BB21">
        <v>12.5648</v>
      </c>
      <c r="BC21">
        <v>0</v>
      </c>
      <c r="BD21">
        <v>20</v>
      </c>
      <c r="BE21">
        <v>0</v>
      </c>
      <c r="BF21">
        <v>6.6887999999999996</v>
      </c>
      <c r="BG21">
        <v>4</v>
      </c>
      <c r="BH21">
        <v>9</v>
      </c>
      <c r="BI21">
        <v>1.3513999999999999</v>
      </c>
      <c r="BJ21">
        <v>3.0190999999999999</v>
      </c>
      <c r="BK21">
        <v>0</v>
      </c>
      <c r="BL21">
        <v>14</v>
      </c>
      <c r="BM21">
        <v>0</v>
      </c>
      <c r="BN21">
        <v>1.7587999999999999</v>
      </c>
      <c r="BO21">
        <v>0.24779999999999999</v>
      </c>
      <c r="BP21">
        <v>0.3362</v>
      </c>
      <c r="BQ21">
        <v>0</v>
      </c>
      <c r="BR21">
        <v>0.36749999999999999</v>
      </c>
      <c r="BS21">
        <v>0.42609999999999998</v>
      </c>
      <c r="BT21">
        <v>0.56930000000000003</v>
      </c>
      <c r="BU21">
        <v>0.75480000000000003</v>
      </c>
      <c r="BV21">
        <v>0.45400000000000001</v>
      </c>
      <c r="BW21">
        <v>0.88719999999999999</v>
      </c>
      <c r="BX21">
        <v>0</v>
      </c>
      <c r="BY21">
        <v>5.9700000000000003E-2</v>
      </c>
      <c r="BZ21">
        <v>0</v>
      </c>
      <c r="CA21">
        <v>0.93059999999999998</v>
      </c>
      <c r="CB21">
        <v>0</v>
      </c>
      <c r="CC21">
        <v>0.32969999999999999</v>
      </c>
      <c r="CD21">
        <v>0</v>
      </c>
      <c r="CE21">
        <v>1.3775999999999999</v>
      </c>
      <c r="CF21">
        <v>0.17269999999999999</v>
      </c>
      <c r="CG21">
        <v>2.6652999999999998</v>
      </c>
      <c r="CH21">
        <v>0.59060000000000001</v>
      </c>
      <c r="CI21">
        <v>5.9700000000000003E-2</v>
      </c>
      <c r="CJ21">
        <v>5.9700000000000003E-2</v>
      </c>
      <c r="CK21">
        <v>1.2603</v>
      </c>
      <c r="CL21">
        <v>0.27929999999999999</v>
      </c>
      <c r="CM21">
        <v>5.3629000000000007</v>
      </c>
      <c r="CN21">
        <v>0.21959999999999999</v>
      </c>
      <c r="CO21">
        <v>0</v>
      </c>
      <c r="CP21">
        <v>0</v>
      </c>
      <c r="CQ21">
        <v>0</v>
      </c>
      <c r="CR21">
        <v>0</v>
      </c>
      <c r="CS21">
        <v>0</v>
      </c>
      <c r="CT21">
        <v>0</v>
      </c>
      <c r="CU21">
        <v>0</v>
      </c>
      <c r="CV21">
        <v>0</v>
      </c>
      <c r="CW21">
        <v>0</v>
      </c>
      <c r="CX21">
        <v>0</v>
      </c>
      <c r="CY21">
        <v>0</v>
      </c>
      <c r="CZ21">
        <v>0</v>
      </c>
      <c r="DA21">
        <v>1</v>
      </c>
      <c r="DB21">
        <v>0</v>
      </c>
      <c r="DC21">
        <v>0</v>
      </c>
      <c r="DD21">
        <v>0</v>
      </c>
      <c r="DE21">
        <v>0</v>
      </c>
      <c r="DF21">
        <v>0</v>
      </c>
      <c r="DG21">
        <v>0</v>
      </c>
      <c r="DH21">
        <v>1</v>
      </c>
      <c r="DI21">
        <v>1</v>
      </c>
      <c r="DJ21" t="s">
        <v>795</v>
      </c>
    </row>
    <row r="22" spans="1:114" x14ac:dyDescent="0.2">
      <c r="A22">
        <v>20625</v>
      </c>
      <c r="B22" t="s">
        <v>589</v>
      </c>
      <c r="C22">
        <v>21</v>
      </c>
      <c r="D22">
        <v>32</v>
      </c>
      <c r="E22">
        <v>2.4735</v>
      </c>
      <c r="F22">
        <v>3.5348999999999999</v>
      </c>
      <c r="G22">
        <v>0</v>
      </c>
      <c r="H22">
        <v>14</v>
      </c>
      <c r="I22">
        <v>0</v>
      </c>
      <c r="J22">
        <v>2.9851000000000001</v>
      </c>
      <c r="K22">
        <v>137</v>
      </c>
      <c r="L22">
        <v>192</v>
      </c>
      <c r="M22">
        <v>41.768300000000004</v>
      </c>
      <c r="N22">
        <v>52.363399999999999</v>
      </c>
      <c r="O22">
        <v>32</v>
      </c>
      <c r="P22">
        <v>46</v>
      </c>
      <c r="Q22">
        <v>4.8558000000000003</v>
      </c>
      <c r="R22">
        <v>6.4100999999999999</v>
      </c>
      <c r="S22">
        <v>20</v>
      </c>
      <c r="T22">
        <v>30</v>
      </c>
      <c r="U22">
        <v>2.3557000000000001</v>
      </c>
      <c r="V22">
        <v>3.3067000000000002</v>
      </c>
      <c r="W22">
        <v>40</v>
      </c>
      <c r="X22">
        <v>57</v>
      </c>
      <c r="Y22">
        <v>4.7114000000000003</v>
      </c>
      <c r="Z22">
        <v>6.2343000000000002</v>
      </c>
      <c r="AA22">
        <v>158</v>
      </c>
      <c r="AB22">
        <v>121</v>
      </c>
      <c r="AC22">
        <v>18.610099999999999</v>
      </c>
      <c r="AD22">
        <v>10.308</v>
      </c>
      <c r="AE22">
        <v>68</v>
      </c>
      <c r="AF22">
        <v>59</v>
      </c>
      <c r="AG22">
        <v>8.0093999999999994</v>
      </c>
      <c r="AH22">
        <v>5.5091999999999999</v>
      </c>
      <c r="AI22">
        <v>0</v>
      </c>
      <c r="AJ22">
        <v>20</v>
      </c>
      <c r="AK22">
        <v>0</v>
      </c>
      <c r="AL22">
        <v>6.0362999999999998</v>
      </c>
      <c r="AM22">
        <v>0</v>
      </c>
      <c r="AN22">
        <v>56</v>
      </c>
      <c r="AO22">
        <v>0</v>
      </c>
      <c r="AP22">
        <v>6.5960000000000001</v>
      </c>
      <c r="AQ22">
        <v>73</v>
      </c>
      <c r="AR22">
        <v>622</v>
      </c>
      <c r="AS22">
        <v>8.5983999999999998</v>
      </c>
      <c r="AT22">
        <v>73.166700000000006</v>
      </c>
      <c r="AU22">
        <v>0</v>
      </c>
      <c r="AV22">
        <v>20</v>
      </c>
      <c r="AW22">
        <v>0</v>
      </c>
      <c r="AX22">
        <v>3.8445</v>
      </c>
      <c r="AY22">
        <v>0</v>
      </c>
      <c r="AZ22">
        <v>14</v>
      </c>
      <c r="BA22">
        <v>0</v>
      </c>
      <c r="BB22">
        <v>2.7183999999999999</v>
      </c>
      <c r="BC22">
        <v>0</v>
      </c>
      <c r="BD22">
        <v>20</v>
      </c>
      <c r="BE22">
        <v>0</v>
      </c>
      <c r="BF22">
        <v>6.0362999999999998</v>
      </c>
      <c r="BG22">
        <v>0</v>
      </c>
      <c r="BH22">
        <v>14</v>
      </c>
      <c r="BI22">
        <v>0</v>
      </c>
      <c r="BJ22">
        <v>4.2683</v>
      </c>
      <c r="BK22">
        <v>0</v>
      </c>
      <c r="BL22">
        <v>14</v>
      </c>
      <c r="BM22">
        <v>0</v>
      </c>
      <c r="BN22">
        <v>1.649</v>
      </c>
      <c r="BO22">
        <v>0.1099</v>
      </c>
      <c r="BP22">
        <v>0</v>
      </c>
      <c r="BQ22">
        <v>0.95230000000000004</v>
      </c>
      <c r="BR22">
        <v>0.36969999999999997</v>
      </c>
      <c r="BS22">
        <v>0.32550000000000001</v>
      </c>
      <c r="BT22">
        <v>5.7599999999999998E-2</v>
      </c>
      <c r="BU22">
        <v>0.30919999999999997</v>
      </c>
      <c r="BV22">
        <v>0.19059999999999999</v>
      </c>
      <c r="BW22">
        <v>0</v>
      </c>
      <c r="BX22">
        <v>0</v>
      </c>
      <c r="BY22">
        <v>0.18340000000000001</v>
      </c>
      <c r="BZ22">
        <v>0</v>
      </c>
      <c r="CA22">
        <v>0</v>
      </c>
      <c r="CB22">
        <v>0</v>
      </c>
      <c r="CC22">
        <v>0</v>
      </c>
      <c r="CD22">
        <v>0</v>
      </c>
      <c r="CE22">
        <v>1.7574000000000001</v>
      </c>
      <c r="CF22">
        <v>0.27289999999999998</v>
      </c>
      <c r="CG22">
        <v>0.5573999999999999</v>
      </c>
      <c r="CH22">
        <v>1.7100000000000001E-2</v>
      </c>
      <c r="CI22">
        <v>0.18340000000000001</v>
      </c>
      <c r="CJ22">
        <v>0.18340000000000001</v>
      </c>
      <c r="CK22">
        <v>0</v>
      </c>
      <c r="CL22">
        <v>0</v>
      </c>
      <c r="CM22">
        <v>2.4982000000000002</v>
      </c>
      <c r="CN22">
        <v>3.8399999999999997E-2</v>
      </c>
      <c r="CO22">
        <v>0</v>
      </c>
      <c r="CP22">
        <v>0</v>
      </c>
      <c r="CQ22">
        <v>1</v>
      </c>
      <c r="CR22">
        <v>0</v>
      </c>
      <c r="CS22">
        <v>0</v>
      </c>
      <c r="CT22">
        <v>0</v>
      </c>
      <c r="CU22">
        <v>0</v>
      </c>
      <c r="CV22">
        <v>0</v>
      </c>
      <c r="CW22">
        <v>0</v>
      </c>
      <c r="CX22">
        <v>0</v>
      </c>
      <c r="CY22">
        <v>0</v>
      </c>
      <c r="CZ22">
        <v>0</v>
      </c>
      <c r="DA22">
        <v>0</v>
      </c>
      <c r="DB22">
        <v>0</v>
      </c>
      <c r="DC22">
        <v>0</v>
      </c>
      <c r="DD22">
        <v>0</v>
      </c>
      <c r="DE22">
        <v>1</v>
      </c>
      <c r="DF22">
        <v>0</v>
      </c>
      <c r="DG22">
        <v>0</v>
      </c>
      <c r="DH22">
        <v>0</v>
      </c>
      <c r="DI22">
        <v>1</v>
      </c>
      <c r="DJ22" t="s">
        <v>795</v>
      </c>
    </row>
    <row r="23" spans="1:114" x14ac:dyDescent="0.2">
      <c r="A23">
        <v>20626</v>
      </c>
      <c r="B23" t="s">
        <v>589</v>
      </c>
      <c r="C23">
        <v>131</v>
      </c>
      <c r="D23">
        <v>123</v>
      </c>
      <c r="E23">
        <v>46.126800000000003</v>
      </c>
      <c r="F23">
        <v>33.500999999999998</v>
      </c>
      <c r="G23">
        <v>0</v>
      </c>
      <c r="H23">
        <v>14</v>
      </c>
      <c r="I23">
        <v>0</v>
      </c>
      <c r="J23">
        <v>20</v>
      </c>
      <c r="K23">
        <v>5</v>
      </c>
      <c r="L23">
        <v>26</v>
      </c>
      <c r="M23">
        <v>3.4247000000000001</v>
      </c>
      <c r="N23">
        <v>17.589500000000001</v>
      </c>
      <c r="O23">
        <v>126</v>
      </c>
      <c r="P23">
        <v>124</v>
      </c>
      <c r="Q23">
        <v>52.066099999999999</v>
      </c>
      <c r="R23">
        <v>40.144599999999997</v>
      </c>
      <c r="S23">
        <v>0</v>
      </c>
      <c r="T23">
        <v>14</v>
      </c>
      <c r="U23">
        <v>0</v>
      </c>
      <c r="V23">
        <v>4.9295999999999998</v>
      </c>
      <c r="W23">
        <v>123</v>
      </c>
      <c r="X23">
        <v>82</v>
      </c>
      <c r="Y23">
        <v>43.309899999999999</v>
      </c>
      <c r="Z23">
        <v>13.017200000000001</v>
      </c>
      <c r="AA23">
        <v>42</v>
      </c>
      <c r="AB23">
        <v>55</v>
      </c>
      <c r="AC23">
        <v>14.7887</v>
      </c>
      <c r="AD23">
        <v>17.251200000000001</v>
      </c>
      <c r="AE23">
        <v>99</v>
      </c>
      <c r="AF23">
        <v>114</v>
      </c>
      <c r="AG23">
        <v>34.859200000000001</v>
      </c>
      <c r="AH23">
        <v>34.365499999999997</v>
      </c>
      <c r="AI23">
        <v>0</v>
      </c>
      <c r="AJ23">
        <v>20</v>
      </c>
      <c r="AK23">
        <v>0</v>
      </c>
      <c r="AL23">
        <v>13.561</v>
      </c>
      <c r="AM23">
        <v>0</v>
      </c>
      <c r="AN23">
        <v>56</v>
      </c>
      <c r="AO23">
        <v>0</v>
      </c>
      <c r="AP23">
        <v>20.143899999999999</v>
      </c>
      <c r="AQ23">
        <v>6</v>
      </c>
      <c r="AR23">
        <v>239</v>
      </c>
      <c r="AS23">
        <v>2.1126999999999998</v>
      </c>
      <c r="AT23">
        <v>84.146299999999997</v>
      </c>
      <c r="AU23">
        <v>0</v>
      </c>
      <c r="AV23">
        <v>20</v>
      </c>
      <c r="AW23">
        <v>0</v>
      </c>
      <c r="AX23">
        <v>11.4445</v>
      </c>
      <c r="AY23">
        <v>0</v>
      </c>
      <c r="AZ23">
        <v>14</v>
      </c>
      <c r="BA23">
        <v>0</v>
      </c>
      <c r="BB23">
        <v>8.0924999999999994</v>
      </c>
      <c r="BC23">
        <v>7</v>
      </c>
      <c r="BD23">
        <v>18</v>
      </c>
      <c r="BE23">
        <v>4.7945000000000002</v>
      </c>
      <c r="BF23">
        <v>11.831300000000001</v>
      </c>
      <c r="BG23">
        <v>0</v>
      </c>
      <c r="BH23">
        <v>14</v>
      </c>
      <c r="BI23">
        <v>0</v>
      </c>
      <c r="BJ23">
        <v>9.5890000000000004</v>
      </c>
      <c r="BK23">
        <v>0</v>
      </c>
      <c r="BL23">
        <v>14</v>
      </c>
      <c r="BM23">
        <v>0</v>
      </c>
      <c r="BN23">
        <v>4.9295999999999998</v>
      </c>
      <c r="BO23">
        <v>0.97409999999999997</v>
      </c>
      <c r="BP23">
        <v>0</v>
      </c>
      <c r="BQ23">
        <v>9.11E-2</v>
      </c>
      <c r="BR23">
        <v>0.99150000000000005</v>
      </c>
      <c r="BS23">
        <v>0</v>
      </c>
      <c r="BT23">
        <v>0.94240000000000002</v>
      </c>
      <c r="BU23">
        <v>0.1812</v>
      </c>
      <c r="BV23">
        <v>0.97430000000000005</v>
      </c>
      <c r="BW23">
        <v>0</v>
      </c>
      <c r="BX23">
        <v>0</v>
      </c>
      <c r="BY23">
        <v>8.1000000000000003E-2</v>
      </c>
      <c r="BZ23">
        <v>0</v>
      </c>
      <c r="CA23">
        <v>0</v>
      </c>
      <c r="CB23">
        <v>0.92410000000000003</v>
      </c>
      <c r="CC23">
        <v>0</v>
      </c>
      <c r="CD23">
        <v>0</v>
      </c>
      <c r="CE23">
        <v>2.0567000000000002</v>
      </c>
      <c r="CF23">
        <v>0.3795</v>
      </c>
      <c r="CG23">
        <v>2.0979000000000001</v>
      </c>
      <c r="CH23">
        <v>0.2964</v>
      </c>
      <c r="CI23">
        <v>8.1000000000000003E-2</v>
      </c>
      <c r="CJ23">
        <v>8.1000000000000003E-2</v>
      </c>
      <c r="CK23">
        <v>0.92410000000000003</v>
      </c>
      <c r="CL23">
        <v>0.19400000000000001</v>
      </c>
      <c r="CM23">
        <v>5.1597000000000008</v>
      </c>
      <c r="CN23">
        <v>0.20899999999999999</v>
      </c>
      <c r="CO23">
        <v>1</v>
      </c>
      <c r="CP23">
        <v>0</v>
      </c>
      <c r="CQ23">
        <v>0</v>
      </c>
      <c r="CR23">
        <v>1</v>
      </c>
      <c r="CS23">
        <v>0</v>
      </c>
      <c r="CT23">
        <v>1</v>
      </c>
      <c r="CU23">
        <v>0</v>
      </c>
      <c r="CV23">
        <v>1</v>
      </c>
      <c r="CW23">
        <v>0</v>
      </c>
      <c r="CX23">
        <v>0</v>
      </c>
      <c r="CY23">
        <v>0</v>
      </c>
      <c r="CZ23">
        <v>0</v>
      </c>
      <c r="DA23">
        <v>0</v>
      </c>
      <c r="DB23">
        <v>1</v>
      </c>
      <c r="DC23">
        <v>0</v>
      </c>
      <c r="DD23">
        <v>0</v>
      </c>
      <c r="DE23">
        <v>2</v>
      </c>
      <c r="DF23">
        <v>2</v>
      </c>
      <c r="DG23">
        <v>0</v>
      </c>
      <c r="DH23">
        <v>1</v>
      </c>
      <c r="DI23">
        <v>5</v>
      </c>
      <c r="DJ23" t="s">
        <v>795</v>
      </c>
    </row>
    <row r="24" spans="1:114" x14ac:dyDescent="0.2">
      <c r="A24">
        <v>20628</v>
      </c>
      <c r="B24" t="s">
        <v>589</v>
      </c>
      <c r="C24">
        <v>23</v>
      </c>
      <c r="D24">
        <v>40</v>
      </c>
      <c r="E24">
        <v>4.5726000000000004</v>
      </c>
      <c r="F24">
        <v>7.4431000000000003</v>
      </c>
      <c r="G24">
        <v>23</v>
      </c>
      <c r="H24">
        <v>40</v>
      </c>
      <c r="I24">
        <v>9.0550999999999995</v>
      </c>
      <c r="J24">
        <v>14.837899999999999</v>
      </c>
      <c r="K24">
        <v>0</v>
      </c>
      <c r="L24">
        <v>28</v>
      </c>
      <c r="M24">
        <v>0</v>
      </c>
      <c r="N24">
        <v>14.070399999999999</v>
      </c>
      <c r="O24">
        <v>0</v>
      </c>
      <c r="P24">
        <v>14</v>
      </c>
      <c r="Q24">
        <v>0</v>
      </c>
      <c r="R24">
        <v>3.8673999999999999</v>
      </c>
      <c r="S24">
        <v>0</v>
      </c>
      <c r="T24">
        <v>14</v>
      </c>
      <c r="U24">
        <v>0</v>
      </c>
      <c r="V24">
        <v>2.7833000000000001</v>
      </c>
      <c r="W24">
        <v>153</v>
      </c>
      <c r="X24">
        <v>166</v>
      </c>
      <c r="Y24">
        <v>30.4175</v>
      </c>
      <c r="Z24">
        <v>27.2438</v>
      </c>
      <c r="AA24">
        <v>118</v>
      </c>
      <c r="AB24">
        <v>112</v>
      </c>
      <c r="AC24">
        <v>23.459199999999999</v>
      </c>
      <c r="AD24">
        <v>17.013200000000001</v>
      </c>
      <c r="AE24">
        <v>147</v>
      </c>
      <c r="AF24">
        <v>136</v>
      </c>
      <c r="AG24">
        <v>29.224699999999999</v>
      </c>
      <c r="AH24">
        <v>20.2684</v>
      </c>
      <c r="AI24">
        <v>0</v>
      </c>
      <c r="AJ24">
        <v>20</v>
      </c>
      <c r="AK24">
        <v>0</v>
      </c>
      <c r="AL24">
        <v>9.9491999999999994</v>
      </c>
      <c r="AM24">
        <v>0</v>
      </c>
      <c r="AN24">
        <v>56</v>
      </c>
      <c r="AO24">
        <v>0</v>
      </c>
      <c r="AP24">
        <v>12.2271</v>
      </c>
      <c r="AQ24">
        <v>120</v>
      </c>
      <c r="AR24">
        <v>398</v>
      </c>
      <c r="AS24">
        <v>23.8569</v>
      </c>
      <c r="AT24">
        <v>77.755899999999997</v>
      </c>
      <c r="AU24">
        <v>0</v>
      </c>
      <c r="AV24">
        <v>20</v>
      </c>
      <c r="AW24">
        <v>0</v>
      </c>
      <c r="AX24">
        <v>7.3876999999999997</v>
      </c>
      <c r="AY24">
        <v>0</v>
      </c>
      <c r="AZ24">
        <v>14</v>
      </c>
      <c r="BA24">
        <v>0</v>
      </c>
      <c r="BB24">
        <v>5.2239000000000004</v>
      </c>
      <c r="BC24">
        <v>0</v>
      </c>
      <c r="BD24">
        <v>20</v>
      </c>
      <c r="BE24">
        <v>0</v>
      </c>
      <c r="BF24">
        <v>9.9491999999999994</v>
      </c>
      <c r="BG24">
        <v>0</v>
      </c>
      <c r="BH24">
        <v>14</v>
      </c>
      <c r="BI24">
        <v>0</v>
      </c>
      <c r="BJ24">
        <v>7.0351999999999997</v>
      </c>
      <c r="BK24">
        <v>0</v>
      </c>
      <c r="BL24">
        <v>14</v>
      </c>
      <c r="BM24">
        <v>0</v>
      </c>
      <c r="BN24">
        <v>2.7833000000000001</v>
      </c>
      <c r="BO24">
        <v>0.17460000000000001</v>
      </c>
      <c r="BP24">
        <v>0.90459999999999996</v>
      </c>
      <c r="BQ24">
        <v>0</v>
      </c>
      <c r="BR24">
        <v>0</v>
      </c>
      <c r="BS24">
        <v>0</v>
      </c>
      <c r="BT24">
        <v>0.86780000000000002</v>
      </c>
      <c r="BU24">
        <v>0.67800000000000005</v>
      </c>
      <c r="BV24">
        <v>0.96360000000000001</v>
      </c>
      <c r="BW24">
        <v>0</v>
      </c>
      <c r="BX24">
        <v>0</v>
      </c>
      <c r="BY24">
        <v>0.4627</v>
      </c>
      <c r="BZ24">
        <v>0</v>
      </c>
      <c r="CA24">
        <v>0</v>
      </c>
      <c r="CB24">
        <v>0</v>
      </c>
      <c r="CC24">
        <v>0</v>
      </c>
      <c r="CD24">
        <v>0</v>
      </c>
      <c r="CE24">
        <v>1.0791999999999999</v>
      </c>
      <c r="CF24">
        <v>0.1066</v>
      </c>
      <c r="CG24">
        <v>2.5093999999999999</v>
      </c>
      <c r="CH24">
        <v>0.50319999999999998</v>
      </c>
      <c r="CI24">
        <v>0.4627</v>
      </c>
      <c r="CJ24">
        <v>0.4627</v>
      </c>
      <c r="CK24">
        <v>0</v>
      </c>
      <c r="CL24">
        <v>0</v>
      </c>
      <c r="CM24">
        <v>4.0513000000000003</v>
      </c>
      <c r="CN24">
        <v>0.1215</v>
      </c>
      <c r="CO24">
        <v>0</v>
      </c>
      <c r="CP24">
        <v>1</v>
      </c>
      <c r="CQ24">
        <v>0</v>
      </c>
      <c r="CR24">
        <v>0</v>
      </c>
      <c r="CS24">
        <v>0</v>
      </c>
      <c r="CT24">
        <v>0</v>
      </c>
      <c r="CU24">
        <v>0</v>
      </c>
      <c r="CV24">
        <v>1</v>
      </c>
      <c r="CW24">
        <v>0</v>
      </c>
      <c r="CX24">
        <v>0</v>
      </c>
      <c r="CY24">
        <v>0</v>
      </c>
      <c r="CZ24">
        <v>0</v>
      </c>
      <c r="DA24">
        <v>0</v>
      </c>
      <c r="DB24">
        <v>0</v>
      </c>
      <c r="DC24">
        <v>0</v>
      </c>
      <c r="DD24">
        <v>0</v>
      </c>
      <c r="DE24">
        <v>1</v>
      </c>
      <c r="DF24">
        <v>1</v>
      </c>
      <c r="DG24">
        <v>0</v>
      </c>
      <c r="DH24">
        <v>0</v>
      </c>
      <c r="DI24">
        <v>2</v>
      </c>
      <c r="DJ24" t="s">
        <v>795</v>
      </c>
    </row>
    <row r="25" spans="1:114" x14ac:dyDescent="0.2">
      <c r="A25">
        <v>20629</v>
      </c>
      <c r="B25" t="s">
        <v>589</v>
      </c>
      <c r="C25">
        <v>11</v>
      </c>
      <c r="D25">
        <v>16</v>
      </c>
      <c r="E25">
        <v>1.0082</v>
      </c>
      <c r="F25">
        <v>1.4280999999999999</v>
      </c>
      <c r="G25">
        <v>0</v>
      </c>
      <c r="H25">
        <v>14</v>
      </c>
      <c r="I25">
        <v>0</v>
      </c>
      <c r="J25">
        <v>2.5362</v>
      </c>
      <c r="K25">
        <v>175</v>
      </c>
      <c r="L25">
        <v>125</v>
      </c>
      <c r="M25">
        <v>31.9343</v>
      </c>
      <c r="N25">
        <v>20.220800000000001</v>
      </c>
      <c r="O25">
        <v>81</v>
      </c>
      <c r="P25">
        <v>98</v>
      </c>
      <c r="Q25">
        <v>7.7586000000000004</v>
      </c>
      <c r="R25">
        <v>9.0466999999999995</v>
      </c>
      <c r="S25">
        <v>0</v>
      </c>
      <c r="T25">
        <v>14</v>
      </c>
      <c r="U25">
        <v>0</v>
      </c>
      <c r="V25">
        <v>1.3183</v>
      </c>
      <c r="W25">
        <v>464</v>
      </c>
      <c r="X25">
        <v>252</v>
      </c>
      <c r="Y25">
        <v>40.347799999999999</v>
      </c>
      <c r="Z25">
        <v>17.856999999999999</v>
      </c>
      <c r="AA25">
        <v>78</v>
      </c>
      <c r="AB25">
        <v>71</v>
      </c>
      <c r="AC25">
        <v>6.7826000000000004</v>
      </c>
      <c r="AD25">
        <v>5.7930000000000001</v>
      </c>
      <c r="AE25">
        <v>287</v>
      </c>
      <c r="AF25">
        <v>238</v>
      </c>
      <c r="AG25">
        <v>27.0245</v>
      </c>
      <c r="AH25">
        <v>20.383600000000001</v>
      </c>
      <c r="AI25">
        <v>0</v>
      </c>
      <c r="AJ25">
        <v>20</v>
      </c>
      <c r="AK25">
        <v>0</v>
      </c>
      <c r="AL25">
        <v>3.613</v>
      </c>
      <c r="AM25">
        <v>61</v>
      </c>
      <c r="AN25">
        <v>110</v>
      </c>
      <c r="AO25">
        <v>5.3042999999999996</v>
      </c>
      <c r="AP25">
        <v>9.4407999999999994</v>
      </c>
      <c r="AQ25">
        <v>346</v>
      </c>
      <c r="AR25">
        <v>482</v>
      </c>
      <c r="AS25">
        <v>30.087</v>
      </c>
      <c r="AT25">
        <v>40.8735</v>
      </c>
      <c r="AU25">
        <v>45</v>
      </c>
      <c r="AV25">
        <v>45</v>
      </c>
      <c r="AW25">
        <v>6.8701999999999996</v>
      </c>
      <c r="AX25">
        <v>6.6037999999999997</v>
      </c>
      <c r="AY25">
        <v>0</v>
      </c>
      <c r="AZ25">
        <v>14</v>
      </c>
      <c r="BA25">
        <v>0</v>
      </c>
      <c r="BB25">
        <v>2.1374</v>
      </c>
      <c r="BC25">
        <v>0</v>
      </c>
      <c r="BD25">
        <v>20</v>
      </c>
      <c r="BE25">
        <v>0</v>
      </c>
      <c r="BF25">
        <v>3.613</v>
      </c>
      <c r="BG25">
        <v>13</v>
      </c>
      <c r="BH25">
        <v>21</v>
      </c>
      <c r="BI25">
        <v>2.3723000000000001</v>
      </c>
      <c r="BJ25">
        <v>3.7538</v>
      </c>
      <c r="BK25">
        <v>70</v>
      </c>
      <c r="BL25">
        <v>51</v>
      </c>
      <c r="BM25">
        <v>6.0869999999999997</v>
      </c>
      <c r="BN25">
        <v>3.9994999999999998</v>
      </c>
      <c r="BO25">
        <v>6.9000000000000006E-2</v>
      </c>
      <c r="BP25">
        <v>0</v>
      </c>
      <c r="BQ25">
        <v>0.82430000000000003</v>
      </c>
      <c r="BR25">
        <v>0.60260000000000002</v>
      </c>
      <c r="BS25">
        <v>0</v>
      </c>
      <c r="BT25">
        <v>0.93600000000000005</v>
      </c>
      <c r="BU25">
        <v>9.5899999999999999E-2</v>
      </c>
      <c r="BV25">
        <v>0.95069999999999999</v>
      </c>
      <c r="BW25">
        <v>0</v>
      </c>
      <c r="BX25">
        <v>0.88700000000000001</v>
      </c>
      <c r="BY25">
        <v>0.52669999999999995</v>
      </c>
      <c r="BZ25">
        <v>0.6573</v>
      </c>
      <c r="CA25">
        <v>0</v>
      </c>
      <c r="CB25">
        <v>0</v>
      </c>
      <c r="CC25">
        <v>0.43169999999999997</v>
      </c>
      <c r="CD25">
        <v>0.92320000000000002</v>
      </c>
      <c r="CE25">
        <v>1.4959</v>
      </c>
      <c r="CF25">
        <v>0.19189999999999999</v>
      </c>
      <c r="CG25">
        <v>2.8696000000000002</v>
      </c>
      <c r="CH25">
        <v>0.74409999999999998</v>
      </c>
      <c r="CI25">
        <v>0.52669999999999995</v>
      </c>
      <c r="CJ25">
        <v>0.52669999999999995</v>
      </c>
      <c r="CK25">
        <v>2.0122</v>
      </c>
      <c r="CL25">
        <v>0.42</v>
      </c>
      <c r="CM25">
        <v>6.9043999999999999</v>
      </c>
      <c r="CN25">
        <v>0.39229999999999998</v>
      </c>
      <c r="CO25">
        <v>0</v>
      </c>
      <c r="CP25">
        <v>0</v>
      </c>
      <c r="CQ25">
        <v>0</v>
      </c>
      <c r="CR25">
        <v>0</v>
      </c>
      <c r="CS25">
        <v>0</v>
      </c>
      <c r="CT25">
        <v>1</v>
      </c>
      <c r="CU25">
        <v>0</v>
      </c>
      <c r="CV25">
        <v>1</v>
      </c>
      <c r="CW25">
        <v>0</v>
      </c>
      <c r="CX25">
        <v>0</v>
      </c>
      <c r="CY25">
        <v>0</v>
      </c>
      <c r="CZ25">
        <v>0</v>
      </c>
      <c r="DA25">
        <v>0</v>
      </c>
      <c r="DB25">
        <v>0</v>
      </c>
      <c r="DC25">
        <v>0</v>
      </c>
      <c r="DD25">
        <v>1</v>
      </c>
      <c r="DE25">
        <v>0</v>
      </c>
      <c r="DF25">
        <v>2</v>
      </c>
      <c r="DG25">
        <v>0</v>
      </c>
      <c r="DH25">
        <v>1</v>
      </c>
      <c r="DI25">
        <v>3</v>
      </c>
      <c r="DJ25" t="s">
        <v>796</v>
      </c>
    </row>
    <row r="26" spans="1:114" x14ac:dyDescent="0.2">
      <c r="A26">
        <v>20630</v>
      </c>
      <c r="B26" t="s">
        <v>589</v>
      </c>
      <c r="C26">
        <v>0</v>
      </c>
      <c r="D26">
        <v>14</v>
      </c>
      <c r="E26">
        <v>0</v>
      </c>
      <c r="F26">
        <v>2.5045000000000002</v>
      </c>
      <c r="G26">
        <v>12</v>
      </c>
      <c r="H26">
        <v>20</v>
      </c>
      <c r="I26">
        <v>3.6922999999999999</v>
      </c>
      <c r="J26">
        <v>5.8757000000000001</v>
      </c>
      <c r="K26">
        <v>15</v>
      </c>
      <c r="L26">
        <v>33</v>
      </c>
      <c r="M26">
        <v>5.9288999999999996</v>
      </c>
      <c r="N26">
        <v>12.9124</v>
      </c>
      <c r="O26">
        <v>15</v>
      </c>
      <c r="P26">
        <v>23</v>
      </c>
      <c r="Q26">
        <v>3.5377000000000001</v>
      </c>
      <c r="R26">
        <v>5.1365999999999996</v>
      </c>
      <c r="S26">
        <v>0</v>
      </c>
      <c r="T26">
        <v>14</v>
      </c>
      <c r="U26">
        <v>0</v>
      </c>
      <c r="V26">
        <v>2.5045000000000002</v>
      </c>
      <c r="W26">
        <v>154</v>
      </c>
      <c r="X26">
        <v>108</v>
      </c>
      <c r="Y26">
        <v>27.549199999999999</v>
      </c>
      <c r="Z26">
        <v>13.318099999999999</v>
      </c>
      <c r="AA26">
        <v>100</v>
      </c>
      <c r="AB26">
        <v>80</v>
      </c>
      <c r="AC26">
        <v>17.889099999999999</v>
      </c>
      <c r="AD26">
        <v>11.0549</v>
      </c>
      <c r="AE26">
        <v>32</v>
      </c>
      <c r="AF26">
        <v>36</v>
      </c>
      <c r="AG26">
        <v>5.7244999999999999</v>
      </c>
      <c r="AH26">
        <v>5.7460000000000004</v>
      </c>
      <c r="AI26">
        <v>0</v>
      </c>
      <c r="AJ26">
        <v>20</v>
      </c>
      <c r="AK26">
        <v>0</v>
      </c>
      <c r="AL26">
        <v>7.8257000000000003</v>
      </c>
      <c r="AM26">
        <v>0</v>
      </c>
      <c r="AN26">
        <v>56</v>
      </c>
      <c r="AO26">
        <v>0</v>
      </c>
      <c r="AP26">
        <v>10.071899999999999</v>
      </c>
      <c r="AQ26">
        <v>113</v>
      </c>
      <c r="AR26">
        <v>360</v>
      </c>
      <c r="AS26">
        <v>20.214700000000001</v>
      </c>
      <c r="AT26">
        <v>63.662100000000002</v>
      </c>
      <c r="AU26">
        <v>0</v>
      </c>
      <c r="AV26">
        <v>20</v>
      </c>
      <c r="AW26">
        <v>0</v>
      </c>
      <c r="AX26">
        <v>7.8257000000000003</v>
      </c>
      <c r="AY26">
        <v>0</v>
      </c>
      <c r="AZ26">
        <v>14</v>
      </c>
      <c r="BA26">
        <v>0</v>
      </c>
      <c r="BB26">
        <v>5.5335999999999999</v>
      </c>
      <c r="BC26">
        <v>10</v>
      </c>
      <c r="BD26">
        <v>22</v>
      </c>
      <c r="BE26">
        <v>3.9525999999999999</v>
      </c>
      <c r="BF26">
        <v>8.5038</v>
      </c>
      <c r="BG26">
        <v>0</v>
      </c>
      <c r="BH26">
        <v>14</v>
      </c>
      <c r="BI26">
        <v>0</v>
      </c>
      <c r="BJ26">
        <v>5.5335999999999999</v>
      </c>
      <c r="BK26">
        <v>0</v>
      </c>
      <c r="BL26">
        <v>14</v>
      </c>
      <c r="BM26">
        <v>0</v>
      </c>
      <c r="BN26">
        <v>2.5045000000000002</v>
      </c>
      <c r="BO26">
        <v>0</v>
      </c>
      <c r="BP26">
        <v>0.46639999999999998</v>
      </c>
      <c r="BQ26">
        <v>0.1171</v>
      </c>
      <c r="BR26">
        <v>0.25850000000000001</v>
      </c>
      <c r="BS26">
        <v>0</v>
      </c>
      <c r="BT26">
        <v>0.84009999999999996</v>
      </c>
      <c r="BU26">
        <v>0.28139999999999998</v>
      </c>
      <c r="BV26">
        <v>7.7100000000000002E-2</v>
      </c>
      <c r="BW26">
        <v>0</v>
      </c>
      <c r="BX26">
        <v>0</v>
      </c>
      <c r="BY26">
        <v>0.39450000000000002</v>
      </c>
      <c r="BZ26">
        <v>0</v>
      </c>
      <c r="CA26">
        <v>0</v>
      </c>
      <c r="CB26">
        <v>0.88719999999999999</v>
      </c>
      <c r="CC26">
        <v>0</v>
      </c>
      <c r="CD26">
        <v>0</v>
      </c>
      <c r="CE26">
        <v>0.84200000000000008</v>
      </c>
      <c r="CF26">
        <v>6.4000000000000001E-2</v>
      </c>
      <c r="CG26">
        <v>1.1986000000000001</v>
      </c>
      <c r="CH26">
        <v>7.46E-2</v>
      </c>
      <c r="CI26">
        <v>0.39450000000000002</v>
      </c>
      <c r="CJ26">
        <v>0.39450000000000002</v>
      </c>
      <c r="CK26">
        <v>0.88719999999999999</v>
      </c>
      <c r="CL26">
        <v>0.1812</v>
      </c>
      <c r="CM26">
        <v>3.3222999999999998</v>
      </c>
      <c r="CN26">
        <v>6.8199999999999997E-2</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t="s">
        <v>795</v>
      </c>
    </row>
    <row r="27" spans="1:114" x14ac:dyDescent="0.2">
      <c r="A27">
        <v>20632</v>
      </c>
      <c r="B27" t="s">
        <v>589</v>
      </c>
      <c r="C27">
        <v>42</v>
      </c>
      <c r="D27">
        <v>39</v>
      </c>
      <c r="E27">
        <v>8.7866</v>
      </c>
      <c r="F27">
        <v>5.6155999999999997</v>
      </c>
      <c r="G27">
        <v>2</v>
      </c>
      <c r="H27">
        <v>5</v>
      </c>
      <c r="I27">
        <v>1</v>
      </c>
      <c r="J27">
        <v>2.4218999999999999</v>
      </c>
      <c r="K27">
        <v>32</v>
      </c>
      <c r="L27">
        <v>37</v>
      </c>
      <c r="M27">
        <v>26.446300000000001</v>
      </c>
      <c r="N27">
        <v>27.7348</v>
      </c>
      <c r="O27">
        <v>6</v>
      </c>
      <c r="P27">
        <v>5</v>
      </c>
      <c r="Q27">
        <v>1.8405</v>
      </c>
      <c r="R27">
        <v>0.83389999999999997</v>
      </c>
      <c r="S27">
        <v>21</v>
      </c>
      <c r="T27">
        <v>33</v>
      </c>
      <c r="U27">
        <v>4.3933</v>
      </c>
      <c r="V27">
        <v>6.2373000000000003</v>
      </c>
      <c r="W27">
        <v>113</v>
      </c>
      <c r="X27">
        <v>107</v>
      </c>
      <c r="Y27">
        <v>23.298999999999999</v>
      </c>
      <c r="Z27">
        <v>15.730499999999999</v>
      </c>
      <c r="AA27">
        <v>156</v>
      </c>
      <c r="AB27">
        <v>102</v>
      </c>
      <c r="AC27">
        <v>32.164900000000003</v>
      </c>
      <c r="AD27">
        <v>29.972200000000001</v>
      </c>
      <c r="AE27">
        <v>45</v>
      </c>
      <c r="AF27">
        <v>27</v>
      </c>
      <c r="AG27">
        <v>9.4141999999999992</v>
      </c>
      <c r="AH27">
        <v>8.4925999999999995</v>
      </c>
      <c r="AI27">
        <v>0</v>
      </c>
      <c r="AJ27">
        <v>20</v>
      </c>
      <c r="AK27">
        <v>0</v>
      </c>
      <c r="AL27">
        <v>16.3628</v>
      </c>
      <c r="AM27">
        <v>24</v>
      </c>
      <c r="AN27">
        <v>66</v>
      </c>
      <c r="AO27">
        <v>5.5814000000000004</v>
      </c>
      <c r="AP27">
        <v>14.8672</v>
      </c>
      <c r="AQ27">
        <v>257</v>
      </c>
      <c r="AR27">
        <v>349</v>
      </c>
      <c r="AS27">
        <v>52.989699999999999</v>
      </c>
      <c r="AT27">
        <v>62.808999999999997</v>
      </c>
      <c r="AU27">
        <v>0</v>
      </c>
      <c r="AV27">
        <v>20</v>
      </c>
      <c r="AW27">
        <v>0</v>
      </c>
      <c r="AX27">
        <v>11.7851</v>
      </c>
      <c r="AY27">
        <v>0</v>
      </c>
      <c r="AZ27">
        <v>14</v>
      </c>
      <c r="BA27">
        <v>0</v>
      </c>
      <c r="BB27">
        <v>8.3332999999999995</v>
      </c>
      <c r="BC27">
        <v>0</v>
      </c>
      <c r="BD27">
        <v>20</v>
      </c>
      <c r="BE27">
        <v>0</v>
      </c>
      <c r="BF27">
        <v>16.3628</v>
      </c>
      <c r="BG27">
        <v>0</v>
      </c>
      <c r="BH27">
        <v>14</v>
      </c>
      <c r="BI27">
        <v>0</v>
      </c>
      <c r="BJ27">
        <v>11.5702</v>
      </c>
      <c r="BK27">
        <v>15</v>
      </c>
      <c r="BL27">
        <v>7</v>
      </c>
      <c r="BM27">
        <v>3.0928</v>
      </c>
      <c r="BN27">
        <v>2.5099</v>
      </c>
      <c r="BO27">
        <v>0.36209999999999998</v>
      </c>
      <c r="BP27">
        <v>0.1714</v>
      </c>
      <c r="BQ27">
        <v>0.71150000000000002</v>
      </c>
      <c r="BR27">
        <v>0.15379999999999999</v>
      </c>
      <c r="BS27">
        <v>0.60170000000000001</v>
      </c>
      <c r="BT27">
        <v>0.75270000000000004</v>
      </c>
      <c r="BU27">
        <v>0.97650000000000003</v>
      </c>
      <c r="BV27">
        <v>0.29339999999999999</v>
      </c>
      <c r="BW27">
        <v>0</v>
      </c>
      <c r="BX27">
        <v>0.89549999999999996</v>
      </c>
      <c r="BY27">
        <v>0.74409999999999998</v>
      </c>
      <c r="BZ27">
        <v>0</v>
      </c>
      <c r="CA27">
        <v>0</v>
      </c>
      <c r="CB27">
        <v>0</v>
      </c>
      <c r="CC27">
        <v>0</v>
      </c>
      <c r="CD27">
        <v>0.8891</v>
      </c>
      <c r="CE27">
        <v>2.0005000000000002</v>
      </c>
      <c r="CF27">
        <v>0.36890000000000001</v>
      </c>
      <c r="CG27">
        <v>2.9180999999999999</v>
      </c>
      <c r="CH27">
        <v>0.78459999999999996</v>
      </c>
      <c r="CI27">
        <v>0.74409999999999998</v>
      </c>
      <c r="CJ27">
        <v>0.74409999999999998</v>
      </c>
      <c r="CK27">
        <v>0.8891</v>
      </c>
      <c r="CL27">
        <v>0.1855</v>
      </c>
      <c r="CM27">
        <v>6.5517999999999992</v>
      </c>
      <c r="CN27">
        <v>0.34749999999999998</v>
      </c>
      <c r="CO27">
        <v>0</v>
      </c>
      <c r="CP27">
        <v>0</v>
      </c>
      <c r="CQ27">
        <v>0</v>
      </c>
      <c r="CR27">
        <v>0</v>
      </c>
      <c r="CS27">
        <v>0</v>
      </c>
      <c r="CT27">
        <v>0</v>
      </c>
      <c r="CU27">
        <v>1</v>
      </c>
      <c r="CV27">
        <v>0</v>
      </c>
      <c r="CW27">
        <v>0</v>
      </c>
      <c r="CX27">
        <v>0</v>
      </c>
      <c r="CY27">
        <v>0</v>
      </c>
      <c r="CZ27">
        <v>0</v>
      </c>
      <c r="DA27">
        <v>0</v>
      </c>
      <c r="DB27">
        <v>0</v>
      </c>
      <c r="DC27">
        <v>0</v>
      </c>
      <c r="DD27">
        <v>0</v>
      </c>
      <c r="DE27">
        <v>0</v>
      </c>
      <c r="DF27">
        <v>1</v>
      </c>
      <c r="DG27">
        <v>0</v>
      </c>
      <c r="DH27">
        <v>0</v>
      </c>
      <c r="DI27">
        <v>1</v>
      </c>
      <c r="DJ27" t="s">
        <v>796</v>
      </c>
    </row>
    <row r="28" spans="1:114" x14ac:dyDescent="0.2">
      <c r="A28">
        <v>20634</v>
      </c>
      <c r="B28" t="s">
        <v>589</v>
      </c>
      <c r="C28">
        <v>687</v>
      </c>
      <c r="D28">
        <v>304</v>
      </c>
      <c r="E28">
        <v>9.6923999999999992</v>
      </c>
      <c r="F28">
        <v>3.9007000000000001</v>
      </c>
      <c r="G28">
        <v>59</v>
      </c>
      <c r="H28">
        <v>46</v>
      </c>
      <c r="I28">
        <v>1.3489</v>
      </c>
      <c r="J28">
        <v>1.0161</v>
      </c>
      <c r="K28">
        <v>395</v>
      </c>
      <c r="L28">
        <v>172</v>
      </c>
      <c r="M28">
        <v>14.6622</v>
      </c>
      <c r="N28">
        <v>5.9527000000000001</v>
      </c>
      <c r="O28">
        <v>154</v>
      </c>
      <c r="P28">
        <v>88</v>
      </c>
      <c r="Q28">
        <v>3.5064000000000002</v>
      </c>
      <c r="R28">
        <v>1.9240999999999999</v>
      </c>
      <c r="S28">
        <v>67</v>
      </c>
      <c r="T28">
        <v>80</v>
      </c>
      <c r="U28">
        <v>0.96109999999999995</v>
      </c>
      <c r="V28">
        <v>1.1343000000000001</v>
      </c>
      <c r="W28">
        <v>596</v>
      </c>
      <c r="X28">
        <v>197</v>
      </c>
      <c r="Y28">
        <v>8.4085999999999999</v>
      </c>
      <c r="Z28">
        <v>2.3090000000000002</v>
      </c>
      <c r="AA28">
        <v>1754</v>
      </c>
      <c r="AB28">
        <v>484</v>
      </c>
      <c r="AC28">
        <v>24.745999999999999</v>
      </c>
      <c r="AD28">
        <v>5.0892999999999997</v>
      </c>
      <c r="AE28">
        <v>680</v>
      </c>
      <c r="AF28">
        <v>223</v>
      </c>
      <c r="AG28">
        <v>9.7546999999999997</v>
      </c>
      <c r="AH28">
        <v>2.6674000000000002</v>
      </c>
      <c r="AI28">
        <v>227</v>
      </c>
      <c r="AJ28">
        <v>159</v>
      </c>
      <c r="AK28">
        <v>8.4260999999999999</v>
      </c>
      <c r="AL28">
        <v>5.7568999999999999</v>
      </c>
      <c r="AM28">
        <v>36</v>
      </c>
      <c r="AN28">
        <v>80</v>
      </c>
      <c r="AO28">
        <v>0.55920000000000003</v>
      </c>
      <c r="AP28">
        <v>1.2452000000000001</v>
      </c>
      <c r="AQ28">
        <v>3178</v>
      </c>
      <c r="AR28">
        <v>1625</v>
      </c>
      <c r="AS28">
        <v>44.836300000000001</v>
      </c>
      <c r="AT28">
        <v>21.384899999999998</v>
      </c>
      <c r="AU28">
        <v>306</v>
      </c>
      <c r="AV28">
        <v>221</v>
      </c>
      <c r="AW28">
        <v>10.112399999999999</v>
      </c>
      <c r="AX28">
        <v>7.1538000000000004</v>
      </c>
      <c r="AY28">
        <v>0</v>
      </c>
      <c r="AZ28">
        <v>19</v>
      </c>
      <c r="BA28">
        <v>0</v>
      </c>
      <c r="BB28">
        <v>0.62790000000000001</v>
      </c>
      <c r="BC28">
        <v>123</v>
      </c>
      <c r="BD28">
        <v>123</v>
      </c>
      <c r="BE28">
        <v>4.5656999999999996</v>
      </c>
      <c r="BF28">
        <v>4.4978999999999996</v>
      </c>
      <c r="BG28">
        <v>86</v>
      </c>
      <c r="BH28">
        <v>65</v>
      </c>
      <c r="BI28">
        <v>3.1922999999999999</v>
      </c>
      <c r="BJ28">
        <v>2.3599000000000001</v>
      </c>
      <c r="BK28">
        <v>39</v>
      </c>
      <c r="BL28">
        <v>16</v>
      </c>
      <c r="BM28">
        <v>0.55020000000000002</v>
      </c>
      <c r="BN28">
        <v>0.20180000000000001</v>
      </c>
      <c r="BO28">
        <v>0.3987</v>
      </c>
      <c r="BP28">
        <v>0.19309999999999999</v>
      </c>
      <c r="BQ28">
        <v>0.35570000000000002</v>
      </c>
      <c r="BR28">
        <v>0.25430000000000003</v>
      </c>
      <c r="BS28">
        <v>0.1842</v>
      </c>
      <c r="BT28">
        <v>7.6799999999999993E-2</v>
      </c>
      <c r="BU28">
        <v>0.77610000000000001</v>
      </c>
      <c r="BV28">
        <v>0.31480000000000002</v>
      </c>
      <c r="BW28">
        <v>0.83730000000000004</v>
      </c>
      <c r="BX28">
        <v>0.4819</v>
      </c>
      <c r="BY28">
        <v>0.68230000000000002</v>
      </c>
      <c r="BZ28">
        <v>0.73319999999999996</v>
      </c>
      <c r="CA28">
        <v>0</v>
      </c>
      <c r="CB28">
        <v>0.91969999999999996</v>
      </c>
      <c r="CC28">
        <v>0.4924</v>
      </c>
      <c r="CD28">
        <v>0.59699999999999998</v>
      </c>
      <c r="CE28">
        <v>1.3859999999999999</v>
      </c>
      <c r="CF28">
        <v>0.17480000000000001</v>
      </c>
      <c r="CG28">
        <v>2.4868999999999999</v>
      </c>
      <c r="CH28">
        <v>0.48399999999999999</v>
      </c>
      <c r="CI28">
        <v>0.68230000000000002</v>
      </c>
      <c r="CJ28">
        <v>0.68230000000000002</v>
      </c>
      <c r="CK28">
        <v>2.7423000000000002</v>
      </c>
      <c r="CL28">
        <v>0.60770000000000002</v>
      </c>
      <c r="CM28">
        <v>7.2974999999999994</v>
      </c>
      <c r="CN28">
        <v>0.43709999999999999</v>
      </c>
      <c r="CO28">
        <v>0</v>
      </c>
      <c r="CP28">
        <v>0</v>
      </c>
      <c r="CQ28">
        <v>0</v>
      </c>
      <c r="CR28">
        <v>0</v>
      </c>
      <c r="CS28">
        <v>0</v>
      </c>
      <c r="CT28">
        <v>0</v>
      </c>
      <c r="CU28">
        <v>0</v>
      </c>
      <c r="CV28">
        <v>0</v>
      </c>
      <c r="CW28">
        <v>0</v>
      </c>
      <c r="CX28">
        <v>0</v>
      </c>
      <c r="CY28">
        <v>0</v>
      </c>
      <c r="CZ28">
        <v>0</v>
      </c>
      <c r="DA28">
        <v>0</v>
      </c>
      <c r="DB28">
        <v>1</v>
      </c>
      <c r="DC28">
        <v>0</v>
      </c>
      <c r="DD28">
        <v>0</v>
      </c>
      <c r="DE28">
        <v>0</v>
      </c>
      <c r="DF28">
        <v>0</v>
      </c>
      <c r="DG28">
        <v>0</v>
      </c>
      <c r="DH28">
        <v>1</v>
      </c>
      <c r="DI28">
        <v>1</v>
      </c>
      <c r="DJ28" t="s">
        <v>796</v>
      </c>
    </row>
    <row r="29" spans="1:114" x14ac:dyDescent="0.2">
      <c r="A29">
        <v>20636</v>
      </c>
      <c r="B29" t="s">
        <v>589</v>
      </c>
      <c r="C29">
        <v>722</v>
      </c>
      <c r="D29">
        <v>444</v>
      </c>
      <c r="E29">
        <v>6.8853999999999997</v>
      </c>
      <c r="F29">
        <v>4.1436999999999999</v>
      </c>
      <c r="G29">
        <v>183</v>
      </c>
      <c r="H29">
        <v>197</v>
      </c>
      <c r="I29">
        <v>3.1932</v>
      </c>
      <c r="J29">
        <v>3.4117000000000002</v>
      </c>
      <c r="K29">
        <v>369</v>
      </c>
      <c r="L29">
        <v>162</v>
      </c>
      <c r="M29">
        <v>11.101100000000001</v>
      </c>
      <c r="N29">
        <v>4.7179000000000002</v>
      </c>
      <c r="O29">
        <v>762</v>
      </c>
      <c r="P29">
        <v>431</v>
      </c>
      <c r="Q29">
        <v>10.4541</v>
      </c>
      <c r="R29">
        <v>5.7782999999999998</v>
      </c>
      <c r="S29">
        <v>294</v>
      </c>
      <c r="T29">
        <v>317</v>
      </c>
      <c r="U29">
        <v>2.8193000000000001</v>
      </c>
      <c r="V29">
        <v>3.0190999999999999</v>
      </c>
      <c r="W29">
        <v>1528</v>
      </c>
      <c r="X29">
        <v>497</v>
      </c>
      <c r="Y29">
        <v>14.5718</v>
      </c>
      <c r="Z29">
        <v>4.3667999999999996</v>
      </c>
      <c r="AA29">
        <v>2462</v>
      </c>
      <c r="AB29">
        <v>505</v>
      </c>
      <c r="AC29">
        <v>23.478899999999999</v>
      </c>
      <c r="AD29">
        <v>3.7919</v>
      </c>
      <c r="AE29">
        <v>1125</v>
      </c>
      <c r="AF29">
        <v>338</v>
      </c>
      <c r="AG29">
        <v>10.7883</v>
      </c>
      <c r="AH29">
        <v>2.9424000000000001</v>
      </c>
      <c r="AI29">
        <v>123</v>
      </c>
      <c r="AJ29">
        <v>100</v>
      </c>
      <c r="AK29">
        <v>3.7004000000000001</v>
      </c>
      <c r="AL29">
        <v>2.9653</v>
      </c>
      <c r="AM29">
        <v>60</v>
      </c>
      <c r="AN29">
        <v>130</v>
      </c>
      <c r="AO29">
        <v>0.61639999999999995</v>
      </c>
      <c r="AP29">
        <v>1.3297000000000001</v>
      </c>
      <c r="AQ29">
        <v>2110</v>
      </c>
      <c r="AR29">
        <v>1795</v>
      </c>
      <c r="AS29">
        <v>20.1221</v>
      </c>
      <c r="AT29">
        <v>16.928799999999999</v>
      </c>
      <c r="AU29">
        <v>0</v>
      </c>
      <c r="AV29">
        <v>30</v>
      </c>
      <c r="AW29">
        <v>0</v>
      </c>
      <c r="AX29">
        <v>0.76539999999999997</v>
      </c>
      <c r="AY29">
        <v>68</v>
      </c>
      <c r="AZ29">
        <v>78</v>
      </c>
      <c r="BA29">
        <v>1.7525999999999999</v>
      </c>
      <c r="BB29">
        <v>2.0017</v>
      </c>
      <c r="BC29">
        <v>8</v>
      </c>
      <c r="BD29">
        <v>30</v>
      </c>
      <c r="BE29">
        <v>0.2407</v>
      </c>
      <c r="BF29">
        <v>0.91459999999999997</v>
      </c>
      <c r="BG29">
        <v>0</v>
      </c>
      <c r="BH29">
        <v>21</v>
      </c>
      <c r="BI29">
        <v>0</v>
      </c>
      <c r="BJ29">
        <v>0.63180000000000003</v>
      </c>
      <c r="BK29">
        <v>13</v>
      </c>
      <c r="BL29">
        <v>7</v>
      </c>
      <c r="BM29">
        <v>0.124</v>
      </c>
      <c r="BN29">
        <v>6.4899999999999999E-2</v>
      </c>
      <c r="BO29">
        <v>0.26719999999999999</v>
      </c>
      <c r="BP29">
        <v>0.38179999999999997</v>
      </c>
      <c r="BQ29">
        <v>0.22989999999999999</v>
      </c>
      <c r="BR29">
        <v>0.74150000000000005</v>
      </c>
      <c r="BS29">
        <v>0.40039999999999998</v>
      </c>
      <c r="BT29">
        <v>0.27510000000000001</v>
      </c>
      <c r="BU29">
        <v>0.68230000000000002</v>
      </c>
      <c r="BV29">
        <v>0.42399999999999999</v>
      </c>
      <c r="BW29">
        <v>0.44900000000000001</v>
      </c>
      <c r="BX29">
        <v>0.4904</v>
      </c>
      <c r="BY29">
        <v>0.39019999999999999</v>
      </c>
      <c r="BZ29">
        <v>0</v>
      </c>
      <c r="CA29">
        <v>0.67900000000000005</v>
      </c>
      <c r="CB29">
        <v>0.41649999999999998</v>
      </c>
      <c r="CC29">
        <v>0</v>
      </c>
      <c r="CD29">
        <v>0.39660000000000001</v>
      </c>
      <c r="CE29">
        <v>2.0207999999999999</v>
      </c>
      <c r="CF29">
        <v>0.37309999999999999</v>
      </c>
      <c r="CG29">
        <v>2.3208000000000002</v>
      </c>
      <c r="CH29">
        <v>0.3987</v>
      </c>
      <c r="CI29">
        <v>0.39019999999999999</v>
      </c>
      <c r="CJ29">
        <v>0.39019999999999999</v>
      </c>
      <c r="CK29">
        <v>1.4921</v>
      </c>
      <c r="CL29">
        <v>0.31559999999999999</v>
      </c>
      <c r="CM29">
        <v>6.2239000000000004</v>
      </c>
      <c r="CN29">
        <v>0.31130000000000002</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t="s">
        <v>796</v>
      </c>
    </row>
    <row r="30" spans="1:114" x14ac:dyDescent="0.2">
      <c r="A30">
        <v>20637</v>
      </c>
      <c r="B30" t="s">
        <v>589</v>
      </c>
      <c r="C30">
        <v>329</v>
      </c>
      <c r="D30">
        <v>183</v>
      </c>
      <c r="E30">
        <v>5.4478999999999997</v>
      </c>
      <c r="F30">
        <v>2.9748000000000001</v>
      </c>
      <c r="G30">
        <v>67</v>
      </c>
      <c r="H30">
        <v>49</v>
      </c>
      <c r="I30">
        <v>2.0924</v>
      </c>
      <c r="J30">
        <v>1.5158</v>
      </c>
      <c r="K30">
        <v>174</v>
      </c>
      <c r="L30">
        <v>78</v>
      </c>
      <c r="M30">
        <v>8.5671999999999997</v>
      </c>
      <c r="N30">
        <v>3.6648999999999998</v>
      </c>
      <c r="O30">
        <v>230</v>
      </c>
      <c r="P30">
        <v>135</v>
      </c>
      <c r="Q30">
        <v>5.4231999999999996</v>
      </c>
      <c r="R30">
        <v>3.1175000000000002</v>
      </c>
      <c r="S30">
        <v>263</v>
      </c>
      <c r="T30">
        <v>145</v>
      </c>
      <c r="U30">
        <v>4.3521000000000001</v>
      </c>
      <c r="V30">
        <v>2.3549000000000002</v>
      </c>
      <c r="W30">
        <v>1127</v>
      </c>
      <c r="X30">
        <v>362</v>
      </c>
      <c r="Y30">
        <v>18.376000000000001</v>
      </c>
      <c r="Z30">
        <v>5.5843999999999996</v>
      </c>
      <c r="AA30">
        <v>1244</v>
      </c>
      <c r="AB30">
        <v>257</v>
      </c>
      <c r="AC30">
        <v>20.2837</v>
      </c>
      <c r="AD30">
        <v>3.6204000000000001</v>
      </c>
      <c r="AE30">
        <v>940</v>
      </c>
      <c r="AF30">
        <v>370</v>
      </c>
      <c r="AG30">
        <v>15.555199999999999</v>
      </c>
      <c r="AH30">
        <v>5.8977000000000004</v>
      </c>
      <c r="AI30">
        <v>50</v>
      </c>
      <c r="AJ30">
        <v>40</v>
      </c>
      <c r="AK30">
        <v>2.4618000000000002</v>
      </c>
      <c r="AL30">
        <v>1.9378</v>
      </c>
      <c r="AM30">
        <v>0</v>
      </c>
      <c r="AN30">
        <v>76</v>
      </c>
      <c r="AO30">
        <v>0</v>
      </c>
      <c r="AP30">
        <v>1.3418000000000001</v>
      </c>
      <c r="AQ30">
        <v>2746</v>
      </c>
      <c r="AR30">
        <v>879</v>
      </c>
      <c r="AS30">
        <v>44.7742</v>
      </c>
      <c r="AT30">
        <v>13.5585</v>
      </c>
      <c r="AU30">
        <v>12</v>
      </c>
      <c r="AV30">
        <v>28</v>
      </c>
      <c r="AW30">
        <v>0.56020000000000003</v>
      </c>
      <c r="AX30">
        <v>1.2865</v>
      </c>
      <c r="AY30">
        <v>0</v>
      </c>
      <c r="AZ30">
        <v>19</v>
      </c>
      <c r="BA30">
        <v>0</v>
      </c>
      <c r="BB30">
        <v>0.88700000000000001</v>
      </c>
      <c r="BC30">
        <v>0</v>
      </c>
      <c r="BD30">
        <v>27</v>
      </c>
      <c r="BE30">
        <v>0</v>
      </c>
      <c r="BF30">
        <v>1.323</v>
      </c>
      <c r="BG30">
        <v>24</v>
      </c>
      <c r="BH30">
        <v>27</v>
      </c>
      <c r="BI30">
        <v>1.1817</v>
      </c>
      <c r="BJ30">
        <v>1.3211999999999999</v>
      </c>
      <c r="BK30">
        <v>92</v>
      </c>
      <c r="BL30">
        <v>7</v>
      </c>
      <c r="BM30">
        <v>1.5001</v>
      </c>
      <c r="BN30">
        <v>0.1933</v>
      </c>
      <c r="BO30">
        <v>0.2177</v>
      </c>
      <c r="BP30">
        <v>0.25600000000000001</v>
      </c>
      <c r="BQ30">
        <v>0.154</v>
      </c>
      <c r="BR30">
        <v>0.42949999999999999</v>
      </c>
      <c r="BS30">
        <v>0.59960000000000002</v>
      </c>
      <c r="BT30">
        <v>0.52669999999999995</v>
      </c>
      <c r="BU30">
        <v>0.40089999999999998</v>
      </c>
      <c r="BV30">
        <v>0.76019999999999999</v>
      </c>
      <c r="BW30">
        <v>0.34489999999999998</v>
      </c>
      <c r="BX30">
        <v>0</v>
      </c>
      <c r="BY30">
        <v>0.68020000000000003</v>
      </c>
      <c r="BZ30">
        <v>0.44030000000000002</v>
      </c>
      <c r="CA30">
        <v>0</v>
      </c>
      <c r="CB30">
        <v>0</v>
      </c>
      <c r="CC30">
        <v>0.30370000000000003</v>
      </c>
      <c r="CD30">
        <v>0.78890000000000005</v>
      </c>
      <c r="CE30">
        <v>1.6568000000000001</v>
      </c>
      <c r="CF30">
        <v>0.23669999999999999</v>
      </c>
      <c r="CG30">
        <v>2.0327000000000002</v>
      </c>
      <c r="CH30">
        <v>0.26440000000000002</v>
      </c>
      <c r="CI30">
        <v>0.68020000000000003</v>
      </c>
      <c r="CJ30">
        <v>0.68020000000000003</v>
      </c>
      <c r="CK30">
        <v>1.5328999999999999</v>
      </c>
      <c r="CL30">
        <v>0.32840000000000003</v>
      </c>
      <c r="CM30">
        <v>5.9025999999999996</v>
      </c>
      <c r="CN30">
        <v>0.27079999999999999</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t="s">
        <v>796</v>
      </c>
    </row>
    <row r="31" spans="1:114" x14ac:dyDescent="0.2">
      <c r="A31">
        <v>20639</v>
      </c>
      <c r="B31" t="s">
        <v>589</v>
      </c>
      <c r="C31">
        <v>1072</v>
      </c>
      <c r="D31">
        <v>444</v>
      </c>
      <c r="E31">
        <v>6.9040999999999997</v>
      </c>
      <c r="F31">
        <v>2.8132000000000001</v>
      </c>
      <c r="G31">
        <v>159</v>
      </c>
      <c r="H31">
        <v>98</v>
      </c>
      <c r="I31">
        <v>2.0943000000000001</v>
      </c>
      <c r="J31">
        <v>1.2787999999999999</v>
      </c>
      <c r="K31">
        <v>506</v>
      </c>
      <c r="L31">
        <v>183</v>
      </c>
      <c r="M31">
        <v>10.3307</v>
      </c>
      <c r="N31">
        <v>3.6585000000000001</v>
      </c>
      <c r="O31">
        <v>402</v>
      </c>
      <c r="P31">
        <v>150</v>
      </c>
      <c r="Q31">
        <v>3.9416000000000002</v>
      </c>
      <c r="R31">
        <v>1.4510000000000001</v>
      </c>
      <c r="S31">
        <v>729</v>
      </c>
      <c r="T31">
        <v>288</v>
      </c>
      <c r="U31">
        <v>4.7165999999999997</v>
      </c>
      <c r="V31">
        <v>1.8292999999999999</v>
      </c>
      <c r="W31">
        <v>2438</v>
      </c>
      <c r="X31">
        <v>316</v>
      </c>
      <c r="Y31">
        <v>15.6845</v>
      </c>
      <c r="Z31">
        <v>1.6657</v>
      </c>
      <c r="AA31">
        <v>4169</v>
      </c>
      <c r="AB31">
        <v>652</v>
      </c>
      <c r="AC31">
        <v>26.820599999999999</v>
      </c>
      <c r="AD31">
        <v>3.6909000000000001</v>
      </c>
      <c r="AE31">
        <v>1825</v>
      </c>
      <c r="AF31">
        <v>346</v>
      </c>
      <c r="AG31">
        <v>11.807700000000001</v>
      </c>
      <c r="AH31">
        <v>2.0550999999999999</v>
      </c>
      <c r="AI31">
        <v>105</v>
      </c>
      <c r="AJ31">
        <v>91</v>
      </c>
      <c r="AK31">
        <v>2.1436999999999999</v>
      </c>
      <c r="AL31">
        <v>1.8572</v>
      </c>
      <c r="AM31">
        <v>116</v>
      </c>
      <c r="AN31">
        <v>106</v>
      </c>
      <c r="AO31">
        <v>0.78590000000000004</v>
      </c>
      <c r="AP31">
        <v>0.71750000000000003</v>
      </c>
      <c r="AQ31">
        <v>3672</v>
      </c>
      <c r="AR31">
        <v>1706</v>
      </c>
      <c r="AS31">
        <v>23.6233</v>
      </c>
      <c r="AT31">
        <v>10.8362</v>
      </c>
      <c r="AU31">
        <v>0</v>
      </c>
      <c r="AV31">
        <v>30</v>
      </c>
      <c r="AW31">
        <v>0</v>
      </c>
      <c r="AX31">
        <v>0.57730000000000004</v>
      </c>
      <c r="AY31">
        <v>64</v>
      </c>
      <c r="AZ31">
        <v>54</v>
      </c>
      <c r="BA31">
        <v>1.2442</v>
      </c>
      <c r="BB31">
        <v>1.0467</v>
      </c>
      <c r="BC31">
        <v>111</v>
      </c>
      <c r="BD31">
        <v>87</v>
      </c>
      <c r="BE31">
        <v>2.2662</v>
      </c>
      <c r="BF31">
        <v>1.7605</v>
      </c>
      <c r="BG31">
        <v>111</v>
      </c>
      <c r="BH31">
        <v>80</v>
      </c>
      <c r="BI31">
        <v>2.2662</v>
      </c>
      <c r="BJ31">
        <v>1.6254</v>
      </c>
      <c r="BK31">
        <v>19</v>
      </c>
      <c r="BL31">
        <v>5</v>
      </c>
      <c r="BM31">
        <v>0.1222</v>
      </c>
      <c r="BN31">
        <v>3.09E-2</v>
      </c>
      <c r="BO31">
        <v>0.26939999999999997</v>
      </c>
      <c r="BP31">
        <v>0.2581</v>
      </c>
      <c r="BQ31">
        <v>0.2039</v>
      </c>
      <c r="BR31">
        <v>0.29060000000000002</v>
      </c>
      <c r="BS31">
        <v>0.64449999999999996</v>
      </c>
      <c r="BT31">
        <v>0.33689999999999998</v>
      </c>
      <c r="BU31">
        <v>0.87629999999999997</v>
      </c>
      <c r="BV31">
        <v>0.5161</v>
      </c>
      <c r="BW31">
        <v>0.3145</v>
      </c>
      <c r="BX31">
        <v>0.52239999999999998</v>
      </c>
      <c r="BY31">
        <v>0.45629999999999998</v>
      </c>
      <c r="BZ31">
        <v>0</v>
      </c>
      <c r="CA31">
        <v>0.64639999999999997</v>
      </c>
      <c r="CB31">
        <v>0.76570000000000005</v>
      </c>
      <c r="CC31">
        <v>0.41870000000000002</v>
      </c>
      <c r="CD31">
        <v>0.39229999999999998</v>
      </c>
      <c r="CE31">
        <v>1.6665000000000001</v>
      </c>
      <c r="CF31">
        <v>0.2452</v>
      </c>
      <c r="CG31">
        <v>2.5661999999999998</v>
      </c>
      <c r="CH31">
        <v>0.53939999999999999</v>
      </c>
      <c r="CI31">
        <v>0.45629999999999998</v>
      </c>
      <c r="CJ31">
        <v>0.45629999999999998</v>
      </c>
      <c r="CK31">
        <v>2.2231000000000001</v>
      </c>
      <c r="CL31">
        <v>0.47760000000000002</v>
      </c>
      <c r="CM31">
        <v>6.9121000000000006</v>
      </c>
      <c r="CN31">
        <v>0.39450000000000002</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t="s">
        <v>796</v>
      </c>
    </row>
    <row r="32" spans="1:114" x14ac:dyDescent="0.2">
      <c r="A32">
        <v>20640</v>
      </c>
      <c r="B32" t="s">
        <v>589</v>
      </c>
      <c r="C32">
        <v>1116</v>
      </c>
      <c r="D32">
        <v>366</v>
      </c>
      <c r="E32">
        <v>10.764900000000001</v>
      </c>
      <c r="F32">
        <v>3.4205000000000001</v>
      </c>
      <c r="G32">
        <v>237</v>
      </c>
      <c r="H32">
        <v>131</v>
      </c>
      <c r="I32">
        <v>4.1999000000000004</v>
      </c>
      <c r="J32">
        <v>2.2768999999999999</v>
      </c>
      <c r="K32">
        <v>848</v>
      </c>
      <c r="L32">
        <v>261</v>
      </c>
      <c r="M32">
        <v>20.369900000000001</v>
      </c>
      <c r="N32">
        <v>5.9897</v>
      </c>
      <c r="O32">
        <v>532</v>
      </c>
      <c r="P32">
        <v>157</v>
      </c>
      <c r="Q32">
        <v>7.165</v>
      </c>
      <c r="R32">
        <v>2.044</v>
      </c>
      <c r="S32">
        <v>617</v>
      </c>
      <c r="T32">
        <v>286</v>
      </c>
      <c r="U32">
        <v>6.0590999999999999</v>
      </c>
      <c r="V32">
        <v>2.7637</v>
      </c>
      <c r="W32">
        <v>1475</v>
      </c>
      <c r="X32">
        <v>250</v>
      </c>
      <c r="Y32">
        <v>13.804399999999999</v>
      </c>
      <c r="Z32">
        <v>2.0667</v>
      </c>
      <c r="AA32">
        <v>2126</v>
      </c>
      <c r="AB32">
        <v>347</v>
      </c>
      <c r="AC32">
        <v>19.897099999999998</v>
      </c>
      <c r="AD32">
        <v>2.8367</v>
      </c>
      <c r="AE32">
        <v>1609</v>
      </c>
      <c r="AF32">
        <v>346</v>
      </c>
      <c r="AG32">
        <v>15.800800000000001</v>
      </c>
      <c r="AH32">
        <v>3.1372</v>
      </c>
      <c r="AI32">
        <v>132</v>
      </c>
      <c r="AJ32">
        <v>74</v>
      </c>
      <c r="AK32">
        <v>3.1707999999999998</v>
      </c>
      <c r="AL32">
        <v>1.7525999999999999</v>
      </c>
      <c r="AM32">
        <v>27</v>
      </c>
      <c r="AN32">
        <v>84</v>
      </c>
      <c r="AO32">
        <v>0.26519999999999999</v>
      </c>
      <c r="AP32">
        <v>0.82809999999999995</v>
      </c>
      <c r="AQ32">
        <v>6243</v>
      </c>
      <c r="AR32">
        <v>1064</v>
      </c>
      <c r="AS32">
        <v>58.427700000000002</v>
      </c>
      <c r="AT32">
        <v>8.8138000000000005</v>
      </c>
      <c r="AU32">
        <v>13</v>
      </c>
      <c r="AV32">
        <v>30</v>
      </c>
      <c r="AW32">
        <v>0.2888</v>
      </c>
      <c r="AX32">
        <v>0.6593</v>
      </c>
      <c r="AY32">
        <v>81</v>
      </c>
      <c r="AZ32">
        <v>78</v>
      </c>
      <c r="BA32">
        <v>1.7996000000000001</v>
      </c>
      <c r="BB32">
        <v>1.7250000000000001</v>
      </c>
      <c r="BC32">
        <v>36</v>
      </c>
      <c r="BD32">
        <v>51</v>
      </c>
      <c r="BE32">
        <v>0.86480000000000001</v>
      </c>
      <c r="BF32">
        <v>1.234</v>
      </c>
      <c r="BG32">
        <v>239</v>
      </c>
      <c r="BH32">
        <v>171</v>
      </c>
      <c r="BI32">
        <v>5.7411000000000003</v>
      </c>
      <c r="BJ32">
        <v>4.0730000000000004</v>
      </c>
      <c r="BK32">
        <v>320</v>
      </c>
      <c r="BL32">
        <v>57</v>
      </c>
      <c r="BM32">
        <v>2.9948999999999999</v>
      </c>
      <c r="BN32">
        <v>0.47739999999999999</v>
      </c>
      <c r="BO32">
        <v>0.45040000000000002</v>
      </c>
      <c r="BP32">
        <v>0.55100000000000005</v>
      </c>
      <c r="BQ32">
        <v>0.53359999999999996</v>
      </c>
      <c r="BR32">
        <v>0.56200000000000006</v>
      </c>
      <c r="BS32">
        <v>0.74519999999999997</v>
      </c>
      <c r="BT32">
        <v>0.23669999999999999</v>
      </c>
      <c r="BU32">
        <v>0.38169999999999998</v>
      </c>
      <c r="BV32">
        <v>0.76870000000000005</v>
      </c>
      <c r="BW32">
        <v>0.38179999999999997</v>
      </c>
      <c r="BX32">
        <v>0.3795</v>
      </c>
      <c r="BY32">
        <v>0.78680000000000005</v>
      </c>
      <c r="BZ32">
        <v>0.41649999999999998</v>
      </c>
      <c r="CA32">
        <v>0.68759999999999999</v>
      </c>
      <c r="CB32">
        <v>0.54449999999999998</v>
      </c>
      <c r="CC32">
        <v>0.6855</v>
      </c>
      <c r="CD32">
        <v>0.88490000000000002</v>
      </c>
      <c r="CE32">
        <v>2.8422000000000009</v>
      </c>
      <c r="CF32">
        <v>0.60770000000000002</v>
      </c>
      <c r="CG32">
        <v>2.1484000000000001</v>
      </c>
      <c r="CH32">
        <v>0.31769999999999998</v>
      </c>
      <c r="CI32">
        <v>0.78680000000000005</v>
      </c>
      <c r="CJ32">
        <v>0.78680000000000005</v>
      </c>
      <c r="CK32">
        <v>3.2189999999999999</v>
      </c>
      <c r="CL32">
        <v>0.74409999999999998</v>
      </c>
      <c r="CM32">
        <v>8.9964000000000013</v>
      </c>
      <c r="CN32">
        <v>0.71430000000000005</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t="s">
        <v>793</v>
      </c>
    </row>
    <row r="33" spans="1:114" x14ac:dyDescent="0.2">
      <c r="A33">
        <v>20645</v>
      </c>
      <c r="B33" t="s">
        <v>589</v>
      </c>
      <c r="C33">
        <v>0</v>
      </c>
      <c r="D33">
        <v>14</v>
      </c>
      <c r="E33">
        <v>0</v>
      </c>
      <c r="F33">
        <v>1.7199</v>
      </c>
      <c r="G33">
        <v>0</v>
      </c>
      <c r="H33">
        <v>14</v>
      </c>
      <c r="I33">
        <v>0</v>
      </c>
      <c r="J33">
        <v>4.2423999999999999</v>
      </c>
      <c r="K33">
        <v>23</v>
      </c>
      <c r="L33">
        <v>34</v>
      </c>
      <c r="M33">
        <v>7.7180999999999997</v>
      </c>
      <c r="N33">
        <v>11.19</v>
      </c>
      <c r="O33">
        <v>0</v>
      </c>
      <c r="P33">
        <v>14</v>
      </c>
      <c r="Q33">
        <v>0</v>
      </c>
      <c r="R33">
        <v>2.5135000000000001</v>
      </c>
      <c r="S33">
        <v>0</v>
      </c>
      <c r="T33">
        <v>14</v>
      </c>
      <c r="U33">
        <v>0</v>
      </c>
      <c r="V33">
        <v>1.7199</v>
      </c>
      <c r="W33">
        <v>190</v>
      </c>
      <c r="X33">
        <v>97</v>
      </c>
      <c r="Y33">
        <v>23.3415</v>
      </c>
      <c r="Z33">
        <v>7.8057999999999996</v>
      </c>
      <c r="AA33">
        <v>185</v>
      </c>
      <c r="AB33">
        <v>153</v>
      </c>
      <c r="AC33">
        <v>22.7273</v>
      </c>
      <c r="AD33">
        <v>16.626200000000001</v>
      </c>
      <c r="AE33">
        <v>39</v>
      </c>
      <c r="AF33">
        <v>38</v>
      </c>
      <c r="AG33">
        <v>4.7911999999999999</v>
      </c>
      <c r="AH33">
        <v>4.2869000000000002</v>
      </c>
      <c r="AI33">
        <v>15</v>
      </c>
      <c r="AJ33">
        <v>26</v>
      </c>
      <c r="AK33">
        <v>5.0335999999999999</v>
      </c>
      <c r="AL33">
        <v>8.6376000000000008</v>
      </c>
      <c r="AM33">
        <v>0</v>
      </c>
      <c r="AN33">
        <v>56</v>
      </c>
      <c r="AO33">
        <v>0</v>
      </c>
      <c r="AP33">
        <v>6.8795999999999999</v>
      </c>
      <c r="AQ33">
        <v>121</v>
      </c>
      <c r="AR33">
        <v>445</v>
      </c>
      <c r="AS33">
        <v>14.8649</v>
      </c>
      <c r="AT33">
        <v>54.3384</v>
      </c>
      <c r="AU33">
        <v>0</v>
      </c>
      <c r="AV33">
        <v>20</v>
      </c>
      <c r="AW33">
        <v>0</v>
      </c>
      <c r="AX33">
        <v>6.6440000000000001</v>
      </c>
      <c r="AY33">
        <v>0</v>
      </c>
      <c r="AZ33">
        <v>14</v>
      </c>
      <c r="BA33">
        <v>0</v>
      </c>
      <c r="BB33">
        <v>4.6980000000000004</v>
      </c>
      <c r="BC33">
        <v>0</v>
      </c>
      <c r="BD33">
        <v>20</v>
      </c>
      <c r="BE33">
        <v>0</v>
      </c>
      <c r="BF33">
        <v>6.6440000000000001</v>
      </c>
      <c r="BG33">
        <v>0</v>
      </c>
      <c r="BH33">
        <v>14</v>
      </c>
      <c r="BI33">
        <v>0</v>
      </c>
      <c r="BJ33">
        <v>4.6980000000000004</v>
      </c>
      <c r="BK33">
        <v>0</v>
      </c>
      <c r="BL33">
        <v>14</v>
      </c>
      <c r="BM33">
        <v>0</v>
      </c>
      <c r="BN33">
        <v>1.7199</v>
      </c>
      <c r="BO33">
        <v>0</v>
      </c>
      <c r="BP33">
        <v>0</v>
      </c>
      <c r="BQ33">
        <v>0.14319999999999999</v>
      </c>
      <c r="BR33">
        <v>0</v>
      </c>
      <c r="BS33">
        <v>0</v>
      </c>
      <c r="BT33">
        <v>0.75480000000000003</v>
      </c>
      <c r="BU33">
        <v>0.6119</v>
      </c>
      <c r="BV33">
        <v>5.57E-2</v>
      </c>
      <c r="BW33">
        <v>0.56620000000000004</v>
      </c>
      <c r="BX33">
        <v>0</v>
      </c>
      <c r="BY33">
        <v>0.29420000000000002</v>
      </c>
      <c r="BZ33">
        <v>0</v>
      </c>
      <c r="CA33">
        <v>0</v>
      </c>
      <c r="CB33">
        <v>0</v>
      </c>
      <c r="CC33">
        <v>0</v>
      </c>
      <c r="CD33">
        <v>0</v>
      </c>
      <c r="CE33">
        <v>0.14319999999999999</v>
      </c>
      <c r="CF33">
        <v>1.9199999999999998E-2</v>
      </c>
      <c r="CG33">
        <v>1.9885999999999999</v>
      </c>
      <c r="CH33">
        <v>0.23669999999999999</v>
      </c>
      <c r="CI33">
        <v>0.29420000000000002</v>
      </c>
      <c r="CJ33">
        <v>0.29420000000000002</v>
      </c>
      <c r="CK33">
        <v>0</v>
      </c>
      <c r="CL33">
        <v>0</v>
      </c>
      <c r="CM33">
        <v>2.4260000000000002</v>
      </c>
      <c r="CN33">
        <v>3.2000000000000001E-2</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t="s">
        <v>795</v>
      </c>
    </row>
    <row r="34" spans="1:114" x14ac:dyDescent="0.2">
      <c r="A34">
        <v>20646</v>
      </c>
      <c r="B34" t="s">
        <v>589</v>
      </c>
      <c r="C34">
        <v>1556</v>
      </c>
      <c r="D34">
        <v>525</v>
      </c>
      <c r="E34">
        <v>7.4574999999999996</v>
      </c>
      <c r="F34">
        <v>2.4927000000000001</v>
      </c>
      <c r="G34">
        <v>374</v>
      </c>
      <c r="H34">
        <v>137</v>
      </c>
      <c r="I34">
        <v>3.3285999999999998</v>
      </c>
      <c r="J34">
        <v>1.2050000000000001</v>
      </c>
      <c r="K34">
        <v>1211</v>
      </c>
      <c r="L34">
        <v>252</v>
      </c>
      <c r="M34">
        <v>15.6137</v>
      </c>
      <c r="N34">
        <v>3.1472000000000002</v>
      </c>
      <c r="O34">
        <v>548</v>
      </c>
      <c r="P34">
        <v>182</v>
      </c>
      <c r="Q34">
        <v>3.6659999999999999</v>
      </c>
      <c r="R34">
        <v>1.2037</v>
      </c>
      <c r="S34">
        <v>527</v>
      </c>
      <c r="T34">
        <v>233</v>
      </c>
      <c r="U34">
        <v>2.5327999999999999</v>
      </c>
      <c r="V34">
        <v>1.1138999999999999</v>
      </c>
      <c r="W34">
        <v>3862</v>
      </c>
      <c r="X34">
        <v>430</v>
      </c>
      <c r="Y34">
        <v>18.046700000000001</v>
      </c>
      <c r="Z34">
        <v>1.8420000000000001</v>
      </c>
      <c r="AA34">
        <v>4606</v>
      </c>
      <c r="AB34">
        <v>619</v>
      </c>
      <c r="AC34">
        <v>21.523399999999999</v>
      </c>
      <c r="AD34">
        <v>2.7294999999999998</v>
      </c>
      <c r="AE34">
        <v>1879</v>
      </c>
      <c r="AF34">
        <v>318</v>
      </c>
      <c r="AG34">
        <v>9.0305999999999997</v>
      </c>
      <c r="AH34">
        <v>1.4721</v>
      </c>
      <c r="AI34">
        <v>477</v>
      </c>
      <c r="AJ34">
        <v>174</v>
      </c>
      <c r="AK34">
        <v>6.1501000000000001</v>
      </c>
      <c r="AL34">
        <v>2.2187999999999999</v>
      </c>
      <c r="AM34">
        <v>89</v>
      </c>
      <c r="AN34">
        <v>104</v>
      </c>
      <c r="AO34">
        <v>0.43490000000000001</v>
      </c>
      <c r="AP34">
        <v>0.50729999999999997</v>
      </c>
      <c r="AQ34">
        <v>8365</v>
      </c>
      <c r="AR34">
        <v>1358</v>
      </c>
      <c r="AS34">
        <v>39.088799999999999</v>
      </c>
      <c r="AT34">
        <v>6.1048999999999998</v>
      </c>
      <c r="AU34">
        <v>581</v>
      </c>
      <c r="AV34">
        <v>192</v>
      </c>
      <c r="AW34">
        <v>6.9730999999999996</v>
      </c>
      <c r="AX34">
        <v>2.2690000000000001</v>
      </c>
      <c r="AY34">
        <v>95</v>
      </c>
      <c r="AZ34">
        <v>64</v>
      </c>
      <c r="BA34">
        <v>1.1402000000000001</v>
      </c>
      <c r="BB34">
        <v>0.76559999999999995</v>
      </c>
      <c r="BC34">
        <v>137</v>
      </c>
      <c r="BD34">
        <v>97</v>
      </c>
      <c r="BE34">
        <v>1.7664</v>
      </c>
      <c r="BF34">
        <v>1.2423</v>
      </c>
      <c r="BG34">
        <v>326</v>
      </c>
      <c r="BH34">
        <v>146</v>
      </c>
      <c r="BI34">
        <v>4.2031999999999998</v>
      </c>
      <c r="BJ34">
        <v>1.8701000000000001</v>
      </c>
      <c r="BK34">
        <v>595</v>
      </c>
      <c r="BL34">
        <v>13</v>
      </c>
      <c r="BM34">
        <v>2.7804000000000002</v>
      </c>
      <c r="BN34">
        <v>0.13780000000000001</v>
      </c>
      <c r="BO34">
        <v>0.29959999999999998</v>
      </c>
      <c r="BP34">
        <v>0.40129999999999999</v>
      </c>
      <c r="BQ34">
        <v>0.38390000000000002</v>
      </c>
      <c r="BR34">
        <v>0.26919999999999999</v>
      </c>
      <c r="BS34">
        <v>0.36620000000000003</v>
      </c>
      <c r="BT34">
        <v>0.50319999999999998</v>
      </c>
      <c r="BU34">
        <v>0.49680000000000002</v>
      </c>
      <c r="BV34">
        <v>0.26550000000000001</v>
      </c>
      <c r="BW34">
        <v>0.67030000000000001</v>
      </c>
      <c r="BX34">
        <v>0.435</v>
      </c>
      <c r="BY34">
        <v>0.63329999999999997</v>
      </c>
      <c r="BZ34">
        <v>0.65939999999999999</v>
      </c>
      <c r="CA34">
        <v>0.63339999999999996</v>
      </c>
      <c r="CB34">
        <v>0.69630000000000003</v>
      </c>
      <c r="CC34">
        <v>0.59</v>
      </c>
      <c r="CD34">
        <v>0.87629999999999997</v>
      </c>
      <c r="CE34">
        <v>1.7202</v>
      </c>
      <c r="CF34">
        <v>0.26229999999999998</v>
      </c>
      <c r="CG34">
        <v>2.3708</v>
      </c>
      <c r="CH34">
        <v>0.42430000000000001</v>
      </c>
      <c r="CI34">
        <v>0.63329999999999997</v>
      </c>
      <c r="CJ34">
        <v>0.63329999999999997</v>
      </c>
      <c r="CK34">
        <v>3.4554</v>
      </c>
      <c r="CL34">
        <v>0.82299999999999995</v>
      </c>
      <c r="CM34">
        <v>8.1797000000000004</v>
      </c>
      <c r="CN34">
        <v>0.57569999999999999</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t="s">
        <v>793</v>
      </c>
    </row>
    <row r="35" spans="1:114" x14ac:dyDescent="0.2">
      <c r="A35">
        <v>20650</v>
      </c>
      <c r="B35" t="s">
        <v>589</v>
      </c>
      <c r="C35">
        <v>904</v>
      </c>
      <c r="D35">
        <v>349</v>
      </c>
      <c r="E35">
        <v>5.7481</v>
      </c>
      <c r="F35">
        <v>2.181</v>
      </c>
      <c r="G35">
        <v>301</v>
      </c>
      <c r="H35">
        <v>174</v>
      </c>
      <c r="I35">
        <v>4.0946999999999996</v>
      </c>
      <c r="J35">
        <v>2.3237999999999999</v>
      </c>
      <c r="K35">
        <v>625</v>
      </c>
      <c r="L35">
        <v>212</v>
      </c>
      <c r="M35">
        <v>11.0776</v>
      </c>
      <c r="N35">
        <v>3.6573000000000002</v>
      </c>
      <c r="O35">
        <v>535</v>
      </c>
      <c r="P35">
        <v>242</v>
      </c>
      <c r="Q35">
        <v>5.0860000000000003</v>
      </c>
      <c r="R35">
        <v>2.2711999999999999</v>
      </c>
      <c r="S35">
        <v>455</v>
      </c>
      <c r="T35">
        <v>204</v>
      </c>
      <c r="U35">
        <v>2.9838</v>
      </c>
      <c r="V35">
        <v>1.3198000000000001</v>
      </c>
      <c r="W35">
        <v>2015</v>
      </c>
      <c r="X35">
        <v>320</v>
      </c>
      <c r="Y35">
        <v>12.520200000000001</v>
      </c>
      <c r="Z35">
        <v>1.7861</v>
      </c>
      <c r="AA35">
        <v>4312</v>
      </c>
      <c r="AB35">
        <v>501</v>
      </c>
      <c r="AC35">
        <v>26.7926</v>
      </c>
      <c r="AD35">
        <v>2.4891000000000001</v>
      </c>
      <c r="AE35">
        <v>1753</v>
      </c>
      <c r="AF35">
        <v>406</v>
      </c>
      <c r="AG35">
        <v>11.495799999999999</v>
      </c>
      <c r="AH35">
        <v>2.5253000000000001</v>
      </c>
      <c r="AI35">
        <v>203</v>
      </c>
      <c r="AJ35">
        <v>109</v>
      </c>
      <c r="AK35">
        <v>3.5979999999999999</v>
      </c>
      <c r="AL35">
        <v>1.9194</v>
      </c>
      <c r="AM35">
        <v>62</v>
      </c>
      <c r="AN35">
        <v>95</v>
      </c>
      <c r="AO35">
        <v>0.40250000000000002</v>
      </c>
      <c r="AP35">
        <v>0.61480000000000001</v>
      </c>
      <c r="AQ35">
        <v>3443</v>
      </c>
      <c r="AR35">
        <v>1717</v>
      </c>
      <c r="AS35">
        <v>21.3931</v>
      </c>
      <c r="AT35">
        <v>10.564399999999999</v>
      </c>
      <c r="AU35">
        <v>332</v>
      </c>
      <c r="AV35">
        <v>147</v>
      </c>
      <c r="AW35">
        <v>5.4577999999999998</v>
      </c>
      <c r="AX35">
        <v>2.3858000000000001</v>
      </c>
      <c r="AY35">
        <v>188</v>
      </c>
      <c r="AZ35">
        <v>115</v>
      </c>
      <c r="BA35">
        <v>3.0905999999999998</v>
      </c>
      <c r="BB35">
        <v>1.8765000000000001</v>
      </c>
      <c r="BC35">
        <v>40</v>
      </c>
      <c r="BD35">
        <v>49</v>
      </c>
      <c r="BE35">
        <v>0.70899999999999996</v>
      </c>
      <c r="BF35">
        <v>0.86250000000000004</v>
      </c>
      <c r="BG35">
        <v>204</v>
      </c>
      <c r="BH35">
        <v>119</v>
      </c>
      <c r="BI35">
        <v>3.6156999999999999</v>
      </c>
      <c r="BJ35">
        <v>2.0918999999999999</v>
      </c>
      <c r="BK35">
        <v>379</v>
      </c>
      <c r="BL35">
        <v>18</v>
      </c>
      <c r="BM35">
        <v>2.3549000000000002</v>
      </c>
      <c r="BN35">
        <v>0.1988</v>
      </c>
      <c r="BO35">
        <v>0.2263</v>
      </c>
      <c r="BP35">
        <v>0.53149999999999997</v>
      </c>
      <c r="BQ35">
        <v>0.2278</v>
      </c>
      <c r="BR35">
        <v>0.39100000000000001</v>
      </c>
      <c r="BS35">
        <v>0.42399999999999999</v>
      </c>
      <c r="BT35">
        <v>0.16839999999999999</v>
      </c>
      <c r="BU35">
        <v>0.87209999999999999</v>
      </c>
      <c r="BV35">
        <v>0.49459999999999998</v>
      </c>
      <c r="BW35">
        <v>0.436</v>
      </c>
      <c r="BX35">
        <v>0.42859999999999998</v>
      </c>
      <c r="BY35">
        <v>0.4158</v>
      </c>
      <c r="BZ35">
        <v>0.62039999999999995</v>
      </c>
      <c r="CA35">
        <v>0.74839999999999995</v>
      </c>
      <c r="CB35">
        <v>0.50329999999999997</v>
      </c>
      <c r="CC35">
        <v>0.53359999999999996</v>
      </c>
      <c r="CD35">
        <v>0.84860000000000002</v>
      </c>
      <c r="CE35">
        <v>1.8006</v>
      </c>
      <c r="CF35">
        <v>0.2878</v>
      </c>
      <c r="CG35">
        <v>2.3997000000000002</v>
      </c>
      <c r="CH35">
        <v>0.4456</v>
      </c>
      <c r="CI35">
        <v>0.4158</v>
      </c>
      <c r="CJ35">
        <v>0.4158</v>
      </c>
      <c r="CK35">
        <v>3.2543000000000002</v>
      </c>
      <c r="CL35">
        <v>0.75690000000000002</v>
      </c>
      <c r="CM35">
        <v>7.8703999999999992</v>
      </c>
      <c r="CN35">
        <v>0.53300000000000003</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t="s">
        <v>793</v>
      </c>
    </row>
    <row r="36" spans="1:114" x14ac:dyDescent="0.2">
      <c r="A36">
        <v>20653</v>
      </c>
      <c r="B36" t="s">
        <v>589</v>
      </c>
      <c r="C36">
        <v>5966</v>
      </c>
      <c r="D36">
        <v>1322</v>
      </c>
      <c r="E36">
        <v>22.454699999999999</v>
      </c>
      <c r="F36">
        <v>4.7680999999999996</v>
      </c>
      <c r="G36">
        <v>627</v>
      </c>
      <c r="H36">
        <v>257</v>
      </c>
      <c r="I36">
        <v>4.3113999999999999</v>
      </c>
      <c r="J36">
        <v>1.738</v>
      </c>
      <c r="K36">
        <v>2877</v>
      </c>
      <c r="L36">
        <v>522</v>
      </c>
      <c r="M36">
        <v>26.088100000000001</v>
      </c>
      <c r="N36">
        <v>4.5153999999999996</v>
      </c>
      <c r="O36">
        <v>1736</v>
      </c>
      <c r="P36">
        <v>526</v>
      </c>
      <c r="Q36">
        <v>9.2864000000000004</v>
      </c>
      <c r="R36">
        <v>2.7547000000000001</v>
      </c>
      <c r="S36">
        <v>827</v>
      </c>
      <c r="T36">
        <v>325</v>
      </c>
      <c r="U36">
        <v>3.1768999999999998</v>
      </c>
      <c r="V36">
        <v>1.2321</v>
      </c>
      <c r="W36">
        <v>3706</v>
      </c>
      <c r="X36">
        <v>587</v>
      </c>
      <c r="Y36">
        <v>13.801600000000001</v>
      </c>
      <c r="Z36">
        <v>2.0065</v>
      </c>
      <c r="AA36">
        <v>5743</v>
      </c>
      <c r="AB36">
        <v>727</v>
      </c>
      <c r="AC36">
        <v>21.387599999999999</v>
      </c>
      <c r="AD36">
        <v>2.35</v>
      </c>
      <c r="AE36">
        <v>3833</v>
      </c>
      <c r="AF36">
        <v>785</v>
      </c>
      <c r="AG36">
        <v>14.7242</v>
      </c>
      <c r="AH36">
        <v>2.8677000000000001</v>
      </c>
      <c r="AI36">
        <v>1290</v>
      </c>
      <c r="AJ36">
        <v>364</v>
      </c>
      <c r="AK36">
        <v>11.6975</v>
      </c>
      <c r="AL36">
        <v>3.2357</v>
      </c>
      <c r="AM36">
        <v>272</v>
      </c>
      <c r="AN36">
        <v>185</v>
      </c>
      <c r="AO36">
        <v>1.081</v>
      </c>
      <c r="AP36">
        <v>0.73209999999999997</v>
      </c>
      <c r="AQ36">
        <v>13219</v>
      </c>
      <c r="AR36">
        <v>2227</v>
      </c>
      <c r="AS36">
        <v>49.229100000000003</v>
      </c>
      <c r="AT36">
        <v>7.6955</v>
      </c>
      <c r="AU36">
        <v>2367</v>
      </c>
      <c r="AV36">
        <v>573</v>
      </c>
      <c r="AW36">
        <v>20.027100000000001</v>
      </c>
      <c r="AX36">
        <v>4.7474999999999996</v>
      </c>
      <c r="AY36">
        <v>752</v>
      </c>
      <c r="AZ36">
        <v>236</v>
      </c>
      <c r="BA36">
        <v>6.3625999999999996</v>
      </c>
      <c r="BB36">
        <v>1.9722</v>
      </c>
      <c r="BC36">
        <v>163</v>
      </c>
      <c r="BD36">
        <v>158</v>
      </c>
      <c r="BE36">
        <v>1.4781</v>
      </c>
      <c r="BF36">
        <v>1.4273</v>
      </c>
      <c r="BG36">
        <v>554</v>
      </c>
      <c r="BH36">
        <v>230</v>
      </c>
      <c r="BI36">
        <v>5.0236000000000001</v>
      </c>
      <c r="BJ36">
        <v>2.0678000000000001</v>
      </c>
      <c r="BK36">
        <v>324</v>
      </c>
      <c r="BL36">
        <v>74</v>
      </c>
      <c r="BM36">
        <v>1.2065999999999999</v>
      </c>
      <c r="BN36">
        <v>0.26490000000000002</v>
      </c>
      <c r="BO36">
        <v>0.81030000000000002</v>
      </c>
      <c r="BP36">
        <v>0.56399999999999995</v>
      </c>
      <c r="BQ36">
        <v>0.70069999999999999</v>
      </c>
      <c r="BR36">
        <v>0.68159999999999998</v>
      </c>
      <c r="BS36">
        <v>0.44969999999999999</v>
      </c>
      <c r="BT36">
        <v>0.23449999999999999</v>
      </c>
      <c r="BU36">
        <v>0.48609999999999998</v>
      </c>
      <c r="BV36">
        <v>0.72809999999999997</v>
      </c>
      <c r="BW36">
        <v>0.94359999999999999</v>
      </c>
      <c r="BX36">
        <v>0.58850000000000002</v>
      </c>
      <c r="BY36">
        <v>0.72489999999999999</v>
      </c>
      <c r="BZ36">
        <v>0.85470000000000002</v>
      </c>
      <c r="CA36">
        <v>0.84160000000000001</v>
      </c>
      <c r="CB36">
        <v>0.64639999999999997</v>
      </c>
      <c r="CC36">
        <v>0.63770000000000004</v>
      </c>
      <c r="CD36">
        <v>0.75480000000000003</v>
      </c>
      <c r="CE36">
        <v>3.2063000000000001</v>
      </c>
      <c r="CF36">
        <v>0.7591</v>
      </c>
      <c r="CG36">
        <v>2.980799999999999</v>
      </c>
      <c r="CH36">
        <v>0.82089999999999996</v>
      </c>
      <c r="CI36">
        <v>0.72489999999999999</v>
      </c>
      <c r="CJ36">
        <v>0.72489999999999999</v>
      </c>
      <c r="CK36">
        <v>3.7351999999999999</v>
      </c>
      <c r="CL36">
        <v>0.91469999999999996</v>
      </c>
      <c r="CM36">
        <v>10.6472</v>
      </c>
      <c r="CN36">
        <v>0.85499999999999998</v>
      </c>
      <c r="CO36">
        <v>0</v>
      </c>
      <c r="CP36">
        <v>0</v>
      </c>
      <c r="CQ36">
        <v>0</v>
      </c>
      <c r="CR36">
        <v>0</v>
      </c>
      <c r="CS36">
        <v>0</v>
      </c>
      <c r="CT36">
        <v>0</v>
      </c>
      <c r="CU36">
        <v>0</v>
      </c>
      <c r="CV36">
        <v>0</v>
      </c>
      <c r="CW36">
        <v>1</v>
      </c>
      <c r="CX36">
        <v>0</v>
      </c>
      <c r="CY36">
        <v>0</v>
      </c>
      <c r="CZ36">
        <v>0</v>
      </c>
      <c r="DA36">
        <v>0</v>
      </c>
      <c r="DB36">
        <v>0</v>
      </c>
      <c r="DC36">
        <v>0</v>
      </c>
      <c r="DD36">
        <v>0</v>
      </c>
      <c r="DE36">
        <v>0</v>
      </c>
      <c r="DF36">
        <v>1</v>
      </c>
      <c r="DG36">
        <v>0</v>
      </c>
      <c r="DH36">
        <v>0</v>
      </c>
      <c r="DI36">
        <v>1</v>
      </c>
      <c r="DJ36" t="s">
        <v>794</v>
      </c>
    </row>
    <row r="37" spans="1:114" x14ac:dyDescent="0.2">
      <c r="A37">
        <v>20656</v>
      </c>
      <c r="B37" t="s">
        <v>589</v>
      </c>
      <c r="C37">
        <v>50</v>
      </c>
      <c r="D37">
        <v>75</v>
      </c>
      <c r="E37">
        <v>57.471299999999999</v>
      </c>
      <c r="F37">
        <v>63.048200000000001</v>
      </c>
      <c r="G37">
        <v>0</v>
      </c>
      <c r="H37">
        <v>14</v>
      </c>
      <c r="I37">
        <v>0</v>
      </c>
      <c r="J37">
        <v>20.588200000000001</v>
      </c>
      <c r="K37">
        <v>0</v>
      </c>
      <c r="L37">
        <v>28</v>
      </c>
      <c r="M37">
        <v>0</v>
      </c>
      <c r="N37">
        <v>77.777799999999999</v>
      </c>
      <c r="O37">
        <v>23</v>
      </c>
      <c r="P37">
        <v>34</v>
      </c>
      <c r="Q37">
        <v>29.487200000000001</v>
      </c>
      <c r="R37">
        <v>30.2577</v>
      </c>
      <c r="S37">
        <v>23</v>
      </c>
      <c r="T37">
        <v>34</v>
      </c>
      <c r="U37">
        <v>26.436800000000002</v>
      </c>
      <c r="V37">
        <v>28.211300000000001</v>
      </c>
      <c r="W37">
        <v>0</v>
      </c>
      <c r="X37">
        <v>14</v>
      </c>
      <c r="Y37">
        <v>0</v>
      </c>
      <c r="Z37">
        <v>16.091999999999999</v>
      </c>
      <c r="AA37">
        <v>9</v>
      </c>
      <c r="AB37">
        <v>12</v>
      </c>
      <c r="AC37">
        <v>10.344799999999999</v>
      </c>
      <c r="AD37">
        <v>8.8462999999999994</v>
      </c>
      <c r="AE37">
        <v>10</v>
      </c>
      <c r="AF37">
        <v>15</v>
      </c>
      <c r="AG37">
        <v>11.494300000000001</v>
      </c>
      <c r="AH37">
        <v>12.6096</v>
      </c>
      <c r="AI37">
        <v>9</v>
      </c>
      <c r="AJ37">
        <v>19</v>
      </c>
      <c r="AK37">
        <v>25</v>
      </c>
      <c r="AL37">
        <v>43.390300000000003</v>
      </c>
      <c r="AM37">
        <v>0</v>
      </c>
      <c r="AN37">
        <v>56</v>
      </c>
      <c r="AO37">
        <v>0</v>
      </c>
      <c r="AP37">
        <v>64.367800000000003</v>
      </c>
      <c r="AQ37">
        <v>87</v>
      </c>
      <c r="AR37">
        <v>90</v>
      </c>
      <c r="AS37">
        <v>100</v>
      </c>
      <c r="AT37">
        <v>16.091999999999999</v>
      </c>
      <c r="AU37">
        <v>0</v>
      </c>
      <c r="AV37">
        <v>20</v>
      </c>
      <c r="AW37">
        <v>0</v>
      </c>
      <c r="AX37">
        <v>54.997199999999999</v>
      </c>
      <c r="AY37">
        <v>0</v>
      </c>
      <c r="AZ37">
        <v>14</v>
      </c>
      <c r="BA37">
        <v>0</v>
      </c>
      <c r="BB37">
        <v>38.8889</v>
      </c>
      <c r="BC37">
        <v>0</v>
      </c>
      <c r="BD37">
        <v>20</v>
      </c>
      <c r="BE37">
        <v>0</v>
      </c>
      <c r="BF37">
        <v>54.997199999999999</v>
      </c>
      <c r="BG37">
        <v>0</v>
      </c>
      <c r="BH37">
        <v>14</v>
      </c>
      <c r="BI37">
        <v>0</v>
      </c>
      <c r="BJ37">
        <v>38.8889</v>
      </c>
      <c r="BK37">
        <v>0</v>
      </c>
      <c r="BL37">
        <v>14</v>
      </c>
      <c r="BM37">
        <v>0</v>
      </c>
      <c r="BN37">
        <v>16.091999999999999</v>
      </c>
      <c r="BO37">
        <v>0.97840000000000005</v>
      </c>
      <c r="BP37">
        <v>0</v>
      </c>
      <c r="BQ37">
        <v>0</v>
      </c>
      <c r="BR37">
        <v>0.97440000000000004</v>
      </c>
      <c r="BS37">
        <v>0.99360000000000004</v>
      </c>
      <c r="BT37">
        <v>0</v>
      </c>
      <c r="BU37">
        <v>0.11940000000000001</v>
      </c>
      <c r="BV37">
        <v>0.4904</v>
      </c>
      <c r="BW37">
        <v>0.98699999999999999</v>
      </c>
      <c r="BX37">
        <v>0</v>
      </c>
      <c r="BY37">
        <v>0.99360000000000004</v>
      </c>
      <c r="BZ37">
        <v>0</v>
      </c>
      <c r="CA37">
        <v>0</v>
      </c>
      <c r="CB37">
        <v>0</v>
      </c>
      <c r="CC37">
        <v>0</v>
      </c>
      <c r="CD37">
        <v>0</v>
      </c>
      <c r="CE37">
        <v>2.9464000000000001</v>
      </c>
      <c r="CF37">
        <v>0.65880000000000005</v>
      </c>
      <c r="CG37">
        <v>1.5968</v>
      </c>
      <c r="CH37">
        <v>0.1045</v>
      </c>
      <c r="CI37">
        <v>0.99360000000000004</v>
      </c>
      <c r="CJ37">
        <v>0.99360000000000004</v>
      </c>
      <c r="CK37">
        <v>0</v>
      </c>
      <c r="CL37">
        <v>0</v>
      </c>
      <c r="CM37">
        <v>5.5368000000000004</v>
      </c>
      <c r="CN37">
        <v>0.23449999999999999</v>
      </c>
      <c r="CO37">
        <v>1</v>
      </c>
      <c r="CP37">
        <v>0</v>
      </c>
      <c r="CQ37">
        <v>0</v>
      </c>
      <c r="CR37">
        <v>1</v>
      </c>
      <c r="CS37">
        <v>1</v>
      </c>
      <c r="CT37">
        <v>0</v>
      </c>
      <c r="CU37">
        <v>0</v>
      </c>
      <c r="CV37">
        <v>0</v>
      </c>
      <c r="CW37">
        <v>1</v>
      </c>
      <c r="CX37">
        <v>0</v>
      </c>
      <c r="CY37">
        <v>1</v>
      </c>
      <c r="CZ37">
        <v>0</v>
      </c>
      <c r="DA37">
        <v>0</v>
      </c>
      <c r="DB37">
        <v>0</v>
      </c>
      <c r="DC37">
        <v>0</v>
      </c>
      <c r="DD37">
        <v>0</v>
      </c>
      <c r="DE37">
        <v>3</v>
      </c>
      <c r="DF37">
        <v>1</v>
      </c>
      <c r="DG37">
        <v>1</v>
      </c>
      <c r="DH37">
        <v>0</v>
      </c>
      <c r="DI37">
        <v>5</v>
      </c>
      <c r="DJ37" t="s">
        <v>795</v>
      </c>
    </row>
    <row r="38" spans="1:114" x14ac:dyDescent="0.2">
      <c r="A38">
        <v>20657</v>
      </c>
      <c r="B38" t="s">
        <v>589</v>
      </c>
      <c r="C38">
        <v>2130</v>
      </c>
      <c r="D38">
        <v>774</v>
      </c>
      <c r="E38">
        <v>10.293799999999999</v>
      </c>
      <c r="F38">
        <v>3.6766000000000001</v>
      </c>
      <c r="G38">
        <v>327</v>
      </c>
      <c r="H38">
        <v>166</v>
      </c>
      <c r="I38">
        <v>2.8426999999999998</v>
      </c>
      <c r="J38">
        <v>1.4241999999999999</v>
      </c>
      <c r="K38">
        <v>1382</v>
      </c>
      <c r="L38">
        <v>305</v>
      </c>
      <c r="M38">
        <v>18.749199999999998</v>
      </c>
      <c r="N38">
        <v>3.9472999999999998</v>
      </c>
      <c r="O38">
        <v>789</v>
      </c>
      <c r="P38">
        <v>217</v>
      </c>
      <c r="Q38">
        <v>5.4886999999999997</v>
      </c>
      <c r="R38">
        <v>1.4609000000000001</v>
      </c>
      <c r="S38">
        <v>708</v>
      </c>
      <c r="T38">
        <v>272</v>
      </c>
      <c r="U38">
        <v>3.4575</v>
      </c>
      <c r="V38">
        <v>1.3078000000000001</v>
      </c>
      <c r="W38">
        <v>2658</v>
      </c>
      <c r="X38">
        <v>295</v>
      </c>
      <c r="Y38">
        <v>12.841200000000001</v>
      </c>
      <c r="Z38">
        <v>1.1375</v>
      </c>
      <c r="AA38">
        <v>4498</v>
      </c>
      <c r="AB38">
        <v>461</v>
      </c>
      <c r="AC38">
        <v>21.730499999999999</v>
      </c>
      <c r="AD38">
        <v>1.6879</v>
      </c>
      <c r="AE38">
        <v>2240</v>
      </c>
      <c r="AF38">
        <v>481</v>
      </c>
      <c r="AG38">
        <v>10.9391</v>
      </c>
      <c r="AH38">
        <v>2.2309999999999999</v>
      </c>
      <c r="AI38">
        <v>234</v>
      </c>
      <c r="AJ38">
        <v>114</v>
      </c>
      <c r="AK38">
        <v>3.1745999999999999</v>
      </c>
      <c r="AL38">
        <v>1.5278</v>
      </c>
      <c r="AM38">
        <v>177</v>
      </c>
      <c r="AN38">
        <v>152</v>
      </c>
      <c r="AO38">
        <v>0.90690000000000004</v>
      </c>
      <c r="AP38">
        <v>0.77449999999999997</v>
      </c>
      <c r="AQ38">
        <v>5991</v>
      </c>
      <c r="AR38">
        <v>1901</v>
      </c>
      <c r="AS38">
        <v>28.9434</v>
      </c>
      <c r="AT38">
        <v>8.9771000000000001</v>
      </c>
      <c r="AU38">
        <v>127</v>
      </c>
      <c r="AV38">
        <v>78</v>
      </c>
      <c r="AW38">
        <v>1.5528999999999999</v>
      </c>
      <c r="AX38">
        <v>0.94969999999999999</v>
      </c>
      <c r="AY38">
        <v>0</v>
      </c>
      <c r="AZ38">
        <v>25</v>
      </c>
      <c r="BA38">
        <v>0</v>
      </c>
      <c r="BB38">
        <v>0.30570000000000003</v>
      </c>
      <c r="BC38">
        <v>48</v>
      </c>
      <c r="BD38">
        <v>64</v>
      </c>
      <c r="BE38">
        <v>0.6512</v>
      </c>
      <c r="BF38">
        <v>0.86819999999999997</v>
      </c>
      <c r="BG38">
        <v>89</v>
      </c>
      <c r="BH38">
        <v>60</v>
      </c>
      <c r="BI38">
        <v>1.2074</v>
      </c>
      <c r="BJ38">
        <v>0.81</v>
      </c>
      <c r="BK38">
        <v>21</v>
      </c>
      <c r="BL38">
        <v>4</v>
      </c>
      <c r="BM38">
        <v>0.10150000000000001</v>
      </c>
      <c r="BN38">
        <v>1.8100000000000002E-2</v>
      </c>
      <c r="BO38">
        <v>0.4289</v>
      </c>
      <c r="BP38">
        <v>0.34710000000000002</v>
      </c>
      <c r="BQ38">
        <v>0.47939999999999999</v>
      </c>
      <c r="BR38">
        <v>0.43159999999999998</v>
      </c>
      <c r="BS38">
        <v>0.4904</v>
      </c>
      <c r="BT38">
        <v>0.18340000000000001</v>
      </c>
      <c r="BU38">
        <v>0.52449999999999997</v>
      </c>
      <c r="BV38">
        <v>0.439</v>
      </c>
      <c r="BW38">
        <v>0.38390000000000002</v>
      </c>
      <c r="BX38">
        <v>0.56079999999999997</v>
      </c>
      <c r="BY38">
        <v>0.50529999999999997</v>
      </c>
      <c r="BZ38">
        <v>0.49459999999999998</v>
      </c>
      <c r="CA38">
        <v>0</v>
      </c>
      <c r="CB38">
        <v>0.48809999999999998</v>
      </c>
      <c r="CC38">
        <v>0.30590000000000001</v>
      </c>
      <c r="CD38">
        <v>0.38169999999999998</v>
      </c>
      <c r="CE38">
        <v>2.1774</v>
      </c>
      <c r="CF38">
        <v>0.40939999999999999</v>
      </c>
      <c r="CG38">
        <v>2.0916000000000001</v>
      </c>
      <c r="CH38">
        <v>0.28999999999999998</v>
      </c>
      <c r="CI38">
        <v>0.50529999999999997</v>
      </c>
      <c r="CJ38">
        <v>0.50529999999999997</v>
      </c>
      <c r="CK38">
        <v>1.6702999999999999</v>
      </c>
      <c r="CL38">
        <v>0.3518</v>
      </c>
      <c r="CM38">
        <v>6.4446000000000003</v>
      </c>
      <c r="CN38">
        <v>0.33900000000000002</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t="s">
        <v>796</v>
      </c>
    </row>
    <row r="39" spans="1:114" x14ac:dyDescent="0.2">
      <c r="A39">
        <v>20658</v>
      </c>
      <c r="B39" t="s">
        <v>589</v>
      </c>
      <c r="C39">
        <v>114</v>
      </c>
      <c r="D39">
        <v>69</v>
      </c>
      <c r="E39">
        <v>13.164</v>
      </c>
      <c r="F39">
        <v>7.2035</v>
      </c>
      <c r="G39">
        <v>6</v>
      </c>
      <c r="H39">
        <v>6</v>
      </c>
      <c r="I39">
        <v>1.5266999999999999</v>
      </c>
      <c r="J39">
        <v>1.4379999999999999</v>
      </c>
      <c r="K39">
        <v>46</v>
      </c>
      <c r="L39">
        <v>28</v>
      </c>
      <c r="M39">
        <v>11.8863</v>
      </c>
      <c r="N39">
        <v>6.5114999999999998</v>
      </c>
      <c r="O39">
        <v>45</v>
      </c>
      <c r="P39">
        <v>34</v>
      </c>
      <c r="Q39">
        <v>6.8913000000000002</v>
      </c>
      <c r="R39">
        <v>4.8879000000000001</v>
      </c>
      <c r="S39">
        <v>110</v>
      </c>
      <c r="T39">
        <v>76</v>
      </c>
      <c r="U39">
        <v>12.865500000000001</v>
      </c>
      <c r="V39">
        <v>8.2249999999999996</v>
      </c>
      <c r="W39">
        <v>245</v>
      </c>
      <c r="X39">
        <v>89</v>
      </c>
      <c r="Y39">
        <v>28.291</v>
      </c>
      <c r="Z39">
        <v>7.2159000000000004</v>
      </c>
      <c r="AA39">
        <v>108</v>
      </c>
      <c r="AB39">
        <v>61</v>
      </c>
      <c r="AC39">
        <v>12.4711</v>
      </c>
      <c r="AD39">
        <v>6.2618</v>
      </c>
      <c r="AE39">
        <v>94</v>
      </c>
      <c r="AF39">
        <v>45</v>
      </c>
      <c r="AG39">
        <v>10.994199999999999</v>
      </c>
      <c r="AH39">
        <v>4.4051</v>
      </c>
      <c r="AI39">
        <v>7</v>
      </c>
      <c r="AJ39">
        <v>18</v>
      </c>
      <c r="AK39">
        <v>1.8088</v>
      </c>
      <c r="AL39">
        <v>4.5758999999999999</v>
      </c>
      <c r="AM39">
        <v>0</v>
      </c>
      <c r="AN39">
        <v>56</v>
      </c>
      <c r="AO39">
        <v>0</v>
      </c>
      <c r="AP39">
        <v>6.8460000000000001</v>
      </c>
      <c r="AQ39">
        <v>370</v>
      </c>
      <c r="AR39">
        <v>278</v>
      </c>
      <c r="AS39">
        <v>42.725200000000001</v>
      </c>
      <c r="AT39">
        <v>30.165299999999998</v>
      </c>
      <c r="AU39">
        <v>0</v>
      </c>
      <c r="AV39">
        <v>20</v>
      </c>
      <c r="AW39">
        <v>0</v>
      </c>
      <c r="AX39">
        <v>4.5514999999999999</v>
      </c>
      <c r="AY39">
        <v>4</v>
      </c>
      <c r="AZ39">
        <v>7</v>
      </c>
      <c r="BA39">
        <v>0.91949999999999998</v>
      </c>
      <c r="BB39">
        <v>1.595</v>
      </c>
      <c r="BC39">
        <v>17</v>
      </c>
      <c r="BD39">
        <v>18</v>
      </c>
      <c r="BE39">
        <v>4.3928000000000003</v>
      </c>
      <c r="BF39">
        <v>4.4749999999999996</v>
      </c>
      <c r="BG39">
        <v>9</v>
      </c>
      <c r="BH39">
        <v>13</v>
      </c>
      <c r="BI39">
        <v>2.3256000000000001</v>
      </c>
      <c r="BJ39">
        <v>3.3028</v>
      </c>
      <c r="BK39">
        <v>0</v>
      </c>
      <c r="BL39">
        <v>14</v>
      </c>
      <c r="BM39">
        <v>0</v>
      </c>
      <c r="BN39">
        <v>1.6166</v>
      </c>
      <c r="BO39">
        <v>0.55389999999999995</v>
      </c>
      <c r="BP39">
        <v>0.2039</v>
      </c>
      <c r="BQ39">
        <v>0.26029999999999998</v>
      </c>
      <c r="BR39">
        <v>0.5363</v>
      </c>
      <c r="BS39">
        <v>0.93579999999999997</v>
      </c>
      <c r="BT39">
        <v>0.84650000000000003</v>
      </c>
      <c r="BU39">
        <v>0.1429</v>
      </c>
      <c r="BV39">
        <v>0.44330000000000003</v>
      </c>
      <c r="BW39">
        <v>0.29720000000000002</v>
      </c>
      <c r="BX39">
        <v>0</v>
      </c>
      <c r="BY39">
        <v>0.65669999999999995</v>
      </c>
      <c r="BZ39">
        <v>0</v>
      </c>
      <c r="CA39">
        <v>0.60299999999999998</v>
      </c>
      <c r="CB39">
        <v>0.91320000000000001</v>
      </c>
      <c r="CC39">
        <v>0.42299999999999999</v>
      </c>
      <c r="CD39">
        <v>0</v>
      </c>
      <c r="CE39">
        <v>2.4902000000000002</v>
      </c>
      <c r="CF39">
        <v>0.50319999999999998</v>
      </c>
      <c r="CG39">
        <v>1.7299</v>
      </c>
      <c r="CH39">
        <v>0.1429</v>
      </c>
      <c r="CI39">
        <v>0.65669999999999995</v>
      </c>
      <c r="CJ39">
        <v>0.65669999999999995</v>
      </c>
      <c r="CK39">
        <v>1.9392</v>
      </c>
      <c r="CL39">
        <v>0.3881</v>
      </c>
      <c r="CM39">
        <v>6.8160000000000007</v>
      </c>
      <c r="CN39">
        <v>0.38590000000000002</v>
      </c>
      <c r="CO39">
        <v>0</v>
      </c>
      <c r="CP39">
        <v>0</v>
      </c>
      <c r="CQ39">
        <v>0</v>
      </c>
      <c r="CR39">
        <v>0</v>
      </c>
      <c r="CS39">
        <v>1</v>
      </c>
      <c r="CT39">
        <v>0</v>
      </c>
      <c r="CU39">
        <v>0</v>
      </c>
      <c r="CV39">
        <v>0</v>
      </c>
      <c r="CW39">
        <v>0</v>
      </c>
      <c r="CX39">
        <v>0</v>
      </c>
      <c r="CY39">
        <v>0</v>
      </c>
      <c r="CZ39">
        <v>0</v>
      </c>
      <c r="DA39">
        <v>0</v>
      </c>
      <c r="DB39">
        <v>1</v>
      </c>
      <c r="DC39">
        <v>0</v>
      </c>
      <c r="DD39">
        <v>0</v>
      </c>
      <c r="DE39">
        <v>1</v>
      </c>
      <c r="DF39">
        <v>0</v>
      </c>
      <c r="DG39">
        <v>0</v>
      </c>
      <c r="DH39">
        <v>1</v>
      </c>
      <c r="DI39">
        <v>2</v>
      </c>
      <c r="DJ39" t="s">
        <v>796</v>
      </c>
    </row>
    <row r="40" spans="1:114" x14ac:dyDescent="0.2">
      <c r="A40">
        <v>20659</v>
      </c>
      <c r="B40" t="s">
        <v>589</v>
      </c>
      <c r="C40">
        <v>2398</v>
      </c>
      <c r="D40">
        <v>600</v>
      </c>
      <c r="E40">
        <v>9.8727999999999998</v>
      </c>
      <c r="F40">
        <v>2.3992</v>
      </c>
      <c r="G40">
        <v>339</v>
      </c>
      <c r="H40">
        <v>143</v>
      </c>
      <c r="I40">
        <v>2.7216</v>
      </c>
      <c r="J40">
        <v>1.1313</v>
      </c>
      <c r="K40">
        <v>1185</v>
      </c>
      <c r="L40">
        <v>286</v>
      </c>
      <c r="M40">
        <v>14.277100000000001</v>
      </c>
      <c r="N40">
        <v>3.3555999999999999</v>
      </c>
      <c r="O40">
        <v>1126</v>
      </c>
      <c r="P40">
        <v>276</v>
      </c>
      <c r="Q40">
        <v>7.1565000000000003</v>
      </c>
      <c r="R40">
        <v>1.7077</v>
      </c>
      <c r="S40">
        <v>1848</v>
      </c>
      <c r="T40">
        <v>759</v>
      </c>
      <c r="U40">
        <v>7.6332000000000004</v>
      </c>
      <c r="V40">
        <v>3.1013999999999999</v>
      </c>
      <c r="W40">
        <v>3410</v>
      </c>
      <c r="X40">
        <v>356</v>
      </c>
      <c r="Y40">
        <v>14.0191</v>
      </c>
      <c r="Z40">
        <v>1.2027000000000001</v>
      </c>
      <c r="AA40">
        <v>6800</v>
      </c>
      <c r="AB40">
        <v>791</v>
      </c>
      <c r="AC40">
        <v>27.9559</v>
      </c>
      <c r="AD40">
        <v>2.7945000000000002</v>
      </c>
      <c r="AE40">
        <v>2124</v>
      </c>
      <c r="AF40">
        <v>356</v>
      </c>
      <c r="AG40">
        <v>8.7731999999999992</v>
      </c>
      <c r="AH40">
        <v>1.373</v>
      </c>
      <c r="AI40">
        <v>450</v>
      </c>
      <c r="AJ40">
        <v>172</v>
      </c>
      <c r="AK40">
        <v>5.4217000000000004</v>
      </c>
      <c r="AL40">
        <v>2.0535000000000001</v>
      </c>
      <c r="AM40">
        <v>224</v>
      </c>
      <c r="AN40">
        <v>162</v>
      </c>
      <c r="AO40">
        <v>0.9909</v>
      </c>
      <c r="AP40">
        <v>0.71509999999999996</v>
      </c>
      <c r="AQ40">
        <v>3547</v>
      </c>
      <c r="AR40">
        <v>2059</v>
      </c>
      <c r="AS40">
        <v>14.5823</v>
      </c>
      <c r="AT40">
        <v>8.4208999999999996</v>
      </c>
      <c r="AU40">
        <v>9</v>
      </c>
      <c r="AV40">
        <v>28</v>
      </c>
      <c r="AW40">
        <v>0.1043</v>
      </c>
      <c r="AX40">
        <v>0.32640000000000002</v>
      </c>
      <c r="AY40">
        <v>227</v>
      </c>
      <c r="AZ40">
        <v>103</v>
      </c>
      <c r="BA40">
        <v>2.6294</v>
      </c>
      <c r="BB40">
        <v>1.1848000000000001</v>
      </c>
      <c r="BC40">
        <v>142</v>
      </c>
      <c r="BD40">
        <v>76</v>
      </c>
      <c r="BE40">
        <v>1.7108000000000001</v>
      </c>
      <c r="BF40">
        <v>0.90769999999999995</v>
      </c>
      <c r="BG40">
        <v>349</v>
      </c>
      <c r="BH40">
        <v>130</v>
      </c>
      <c r="BI40">
        <v>4.2047999999999996</v>
      </c>
      <c r="BJ40">
        <v>1.5490999999999999</v>
      </c>
      <c r="BK40">
        <v>0</v>
      </c>
      <c r="BL40">
        <v>25</v>
      </c>
      <c r="BM40">
        <v>0</v>
      </c>
      <c r="BN40">
        <v>0.1028</v>
      </c>
      <c r="BO40">
        <v>0.40949999999999998</v>
      </c>
      <c r="BP40">
        <v>0.32750000000000001</v>
      </c>
      <c r="BQ40">
        <v>0.34060000000000001</v>
      </c>
      <c r="BR40">
        <v>0.55979999999999996</v>
      </c>
      <c r="BS40">
        <v>0.84370000000000001</v>
      </c>
      <c r="BT40">
        <v>0.24310000000000001</v>
      </c>
      <c r="BU40">
        <v>0.92320000000000002</v>
      </c>
      <c r="BV40">
        <v>0.24199999999999999</v>
      </c>
      <c r="BW40">
        <v>0.61819999999999997</v>
      </c>
      <c r="BX40">
        <v>0.57779999999999998</v>
      </c>
      <c r="BY40">
        <v>0.28999999999999998</v>
      </c>
      <c r="BZ40">
        <v>0.40560000000000002</v>
      </c>
      <c r="CA40">
        <v>0.73540000000000005</v>
      </c>
      <c r="CB40">
        <v>0.6855</v>
      </c>
      <c r="CC40">
        <v>0.59219999999999995</v>
      </c>
      <c r="CD40">
        <v>0</v>
      </c>
      <c r="CE40">
        <v>2.4811000000000001</v>
      </c>
      <c r="CF40">
        <v>0.49890000000000001</v>
      </c>
      <c r="CG40">
        <v>2.6042999999999998</v>
      </c>
      <c r="CH40">
        <v>0.55649999999999999</v>
      </c>
      <c r="CI40">
        <v>0.28999999999999998</v>
      </c>
      <c r="CJ40">
        <v>0.28999999999999998</v>
      </c>
      <c r="CK40">
        <v>2.4186999999999999</v>
      </c>
      <c r="CL40">
        <v>0.52029999999999998</v>
      </c>
      <c r="CM40">
        <v>7.7941000000000003</v>
      </c>
      <c r="CN40">
        <v>0.51600000000000001</v>
      </c>
      <c r="CO40">
        <v>0</v>
      </c>
      <c r="CP40">
        <v>0</v>
      </c>
      <c r="CQ40">
        <v>0</v>
      </c>
      <c r="CR40">
        <v>0</v>
      </c>
      <c r="CS40">
        <v>0</v>
      </c>
      <c r="CT40">
        <v>0</v>
      </c>
      <c r="CU40">
        <v>1</v>
      </c>
      <c r="CV40">
        <v>0</v>
      </c>
      <c r="CW40">
        <v>0</v>
      </c>
      <c r="CX40">
        <v>0</v>
      </c>
      <c r="CY40">
        <v>0</v>
      </c>
      <c r="CZ40">
        <v>0</v>
      </c>
      <c r="DA40">
        <v>0</v>
      </c>
      <c r="DB40">
        <v>0</v>
      </c>
      <c r="DC40">
        <v>0</v>
      </c>
      <c r="DD40">
        <v>0</v>
      </c>
      <c r="DE40">
        <v>0</v>
      </c>
      <c r="DF40">
        <v>1</v>
      </c>
      <c r="DG40">
        <v>0</v>
      </c>
      <c r="DH40">
        <v>0</v>
      </c>
      <c r="DI40">
        <v>1</v>
      </c>
      <c r="DJ40" t="s">
        <v>793</v>
      </c>
    </row>
    <row r="41" spans="1:114" x14ac:dyDescent="0.2">
      <c r="A41">
        <v>20660</v>
      </c>
      <c r="B41" t="s">
        <v>589</v>
      </c>
      <c r="C41">
        <v>14</v>
      </c>
      <c r="D41">
        <v>22</v>
      </c>
      <c r="E41">
        <v>100</v>
      </c>
      <c r="F41">
        <v>0</v>
      </c>
      <c r="G41">
        <v>0</v>
      </c>
      <c r="H41">
        <v>14</v>
      </c>
      <c r="K41">
        <v>0</v>
      </c>
      <c r="L41">
        <v>28</v>
      </c>
      <c r="M41">
        <v>0</v>
      </c>
      <c r="N41">
        <v>100</v>
      </c>
      <c r="O41">
        <v>0</v>
      </c>
      <c r="P41">
        <v>14</v>
      </c>
      <c r="Q41">
        <v>0</v>
      </c>
      <c r="R41">
        <v>100</v>
      </c>
      <c r="S41">
        <v>14</v>
      </c>
      <c r="T41">
        <v>22</v>
      </c>
      <c r="U41">
        <v>100</v>
      </c>
      <c r="V41">
        <v>0</v>
      </c>
      <c r="W41">
        <v>0</v>
      </c>
      <c r="X41">
        <v>14</v>
      </c>
      <c r="Y41">
        <v>0</v>
      </c>
      <c r="Z41">
        <v>100</v>
      </c>
      <c r="AA41">
        <v>0</v>
      </c>
      <c r="AB41">
        <v>14</v>
      </c>
      <c r="AC41">
        <v>0</v>
      </c>
      <c r="AD41">
        <v>100</v>
      </c>
      <c r="AE41">
        <v>0</v>
      </c>
      <c r="AF41">
        <v>14</v>
      </c>
      <c r="AG41">
        <v>0</v>
      </c>
      <c r="AH41">
        <v>100</v>
      </c>
      <c r="AI41">
        <v>0</v>
      </c>
      <c r="AJ41">
        <v>20</v>
      </c>
      <c r="AK41">
        <v>0</v>
      </c>
      <c r="AL41">
        <v>100</v>
      </c>
      <c r="AM41">
        <v>0</v>
      </c>
      <c r="AN41">
        <v>56</v>
      </c>
      <c r="AO41">
        <v>0</v>
      </c>
      <c r="AP41">
        <v>100</v>
      </c>
      <c r="AQ41">
        <v>0</v>
      </c>
      <c r="AR41">
        <v>31</v>
      </c>
      <c r="AS41">
        <v>0</v>
      </c>
      <c r="AT41">
        <v>100</v>
      </c>
      <c r="AU41">
        <v>0</v>
      </c>
      <c r="AV41">
        <v>20</v>
      </c>
      <c r="AW41">
        <v>0</v>
      </c>
      <c r="AX41">
        <v>100</v>
      </c>
      <c r="AY41">
        <v>0</v>
      </c>
      <c r="AZ41">
        <v>14</v>
      </c>
      <c r="BA41">
        <v>0</v>
      </c>
      <c r="BB41">
        <v>100</v>
      </c>
      <c r="BC41">
        <v>0</v>
      </c>
      <c r="BD41">
        <v>20</v>
      </c>
      <c r="BE41">
        <v>0</v>
      </c>
      <c r="BF41">
        <v>100</v>
      </c>
      <c r="BG41">
        <v>14</v>
      </c>
      <c r="BH41">
        <v>22</v>
      </c>
      <c r="BI41">
        <v>100</v>
      </c>
      <c r="BJ41">
        <v>0</v>
      </c>
      <c r="BK41">
        <v>0</v>
      </c>
      <c r="BL41">
        <v>14</v>
      </c>
      <c r="BM41">
        <v>0</v>
      </c>
      <c r="BN41">
        <v>100</v>
      </c>
      <c r="BO41">
        <v>0.98919999999999997</v>
      </c>
      <c r="BQ41">
        <v>0</v>
      </c>
      <c r="BR41">
        <v>0</v>
      </c>
      <c r="BS41">
        <v>1</v>
      </c>
      <c r="BT41">
        <v>0</v>
      </c>
      <c r="BU41">
        <v>0</v>
      </c>
      <c r="BV41">
        <v>0</v>
      </c>
      <c r="BW41">
        <v>0</v>
      </c>
      <c r="BX41">
        <v>0</v>
      </c>
      <c r="BY41">
        <v>0</v>
      </c>
      <c r="BZ41">
        <v>0</v>
      </c>
      <c r="CA41">
        <v>0</v>
      </c>
      <c r="CB41">
        <v>0</v>
      </c>
      <c r="CC41">
        <v>0.99780000000000002</v>
      </c>
      <c r="CD41">
        <v>0</v>
      </c>
      <c r="CE41">
        <v>1.9892000000000001</v>
      </c>
      <c r="CF41">
        <v>0.36249999999999999</v>
      </c>
      <c r="CG41">
        <v>0</v>
      </c>
      <c r="CH41">
        <v>0</v>
      </c>
      <c r="CI41">
        <v>0</v>
      </c>
      <c r="CJ41">
        <v>0</v>
      </c>
      <c r="CK41">
        <v>0.99780000000000002</v>
      </c>
      <c r="CL41">
        <v>0.2452</v>
      </c>
      <c r="CM41">
        <v>2.9870000000000001</v>
      </c>
      <c r="CN41">
        <v>6.1800000000000001E-2</v>
      </c>
      <c r="CO41">
        <v>1</v>
      </c>
      <c r="CQ41">
        <v>0</v>
      </c>
      <c r="CR41">
        <v>0</v>
      </c>
      <c r="CS41">
        <v>1</v>
      </c>
      <c r="CT41">
        <v>0</v>
      </c>
      <c r="CU41">
        <v>0</v>
      </c>
      <c r="CV41">
        <v>0</v>
      </c>
      <c r="CW41">
        <v>0</v>
      </c>
      <c r="CX41">
        <v>0</v>
      </c>
      <c r="CY41">
        <v>0</v>
      </c>
      <c r="CZ41">
        <v>0</v>
      </c>
      <c r="DA41">
        <v>0</v>
      </c>
      <c r="DB41">
        <v>0</v>
      </c>
      <c r="DC41">
        <v>1</v>
      </c>
      <c r="DD41">
        <v>0</v>
      </c>
      <c r="DE41">
        <v>2</v>
      </c>
      <c r="DF41">
        <v>0</v>
      </c>
      <c r="DG41">
        <v>0</v>
      </c>
      <c r="DH41">
        <v>1</v>
      </c>
      <c r="DI41">
        <v>3</v>
      </c>
      <c r="DJ41" t="s">
        <v>795</v>
      </c>
    </row>
    <row r="42" spans="1:114" x14ac:dyDescent="0.2">
      <c r="A42">
        <v>20662</v>
      </c>
      <c r="B42" t="s">
        <v>589</v>
      </c>
      <c r="C42">
        <v>404</v>
      </c>
      <c r="D42">
        <v>329</v>
      </c>
      <c r="E42">
        <v>19.011800000000001</v>
      </c>
      <c r="F42">
        <v>15.0502</v>
      </c>
      <c r="G42">
        <v>8</v>
      </c>
      <c r="H42">
        <v>13</v>
      </c>
      <c r="I42">
        <v>0.79759999999999998</v>
      </c>
      <c r="J42">
        <v>1.2865</v>
      </c>
      <c r="K42">
        <v>223</v>
      </c>
      <c r="L42">
        <v>115</v>
      </c>
      <c r="M42">
        <v>25.140899999999998</v>
      </c>
      <c r="N42">
        <v>12.4305</v>
      </c>
      <c r="O42">
        <v>90</v>
      </c>
      <c r="P42">
        <v>61</v>
      </c>
      <c r="Q42">
        <v>6.2069000000000001</v>
      </c>
      <c r="R42">
        <v>4.0640000000000001</v>
      </c>
      <c r="S42">
        <v>87</v>
      </c>
      <c r="T42">
        <v>56</v>
      </c>
      <c r="U42">
        <v>4.1231999999999998</v>
      </c>
      <c r="V42">
        <v>2.5320999999999998</v>
      </c>
      <c r="W42">
        <v>379</v>
      </c>
      <c r="X42">
        <v>98</v>
      </c>
      <c r="Y42">
        <v>17.8018</v>
      </c>
      <c r="Z42">
        <v>3.0994999999999999</v>
      </c>
      <c r="AA42">
        <v>516</v>
      </c>
      <c r="AB42">
        <v>239</v>
      </c>
      <c r="AC42">
        <v>24.236699999999999</v>
      </c>
      <c r="AD42">
        <v>10.225199999999999</v>
      </c>
      <c r="AE42">
        <v>383</v>
      </c>
      <c r="AF42">
        <v>198</v>
      </c>
      <c r="AG42">
        <v>18.151700000000002</v>
      </c>
      <c r="AH42">
        <v>8.7062000000000008</v>
      </c>
      <c r="AI42">
        <v>5</v>
      </c>
      <c r="AJ42">
        <v>17</v>
      </c>
      <c r="AK42">
        <v>0.56369999999999998</v>
      </c>
      <c r="AL42">
        <v>1.9378</v>
      </c>
      <c r="AM42">
        <v>0</v>
      </c>
      <c r="AN42">
        <v>56</v>
      </c>
      <c r="AO42">
        <v>0</v>
      </c>
      <c r="AP42">
        <v>2.8513000000000002</v>
      </c>
      <c r="AQ42">
        <v>771</v>
      </c>
      <c r="AR42">
        <v>577</v>
      </c>
      <c r="AS42">
        <v>36.214199999999998</v>
      </c>
      <c r="AT42">
        <v>26.2028</v>
      </c>
      <c r="AU42">
        <v>0</v>
      </c>
      <c r="AV42">
        <v>20</v>
      </c>
      <c r="AW42">
        <v>0</v>
      </c>
      <c r="AX42">
        <v>2.0929000000000002</v>
      </c>
      <c r="AY42">
        <v>18</v>
      </c>
      <c r="AZ42">
        <v>20</v>
      </c>
      <c r="BA42">
        <v>1.9027000000000001</v>
      </c>
      <c r="BB42">
        <v>2.0972</v>
      </c>
      <c r="BC42">
        <v>0</v>
      </c>
      <c r="BD42">
        <v>20</v>
      </c>
      <c r="BE42">
        <v>0</v>
      </c>
      <c r="BF42">
        <v>2.2321</v>
      </c>
      <c r="BG42">
        <v>89</v>
      </c>
      <c r="BH42">
        <v>51</v>
      </c>
      <c r="BI42">
        <v>10.033799999999999</v>
      </c>
      <c r="BJ42">
        <v>5.5494000000000003</v>
      </c>
      <c r="BK42">
        <v>0</v>
      </c>
      <c r="BL42">
        <v>14</v>
      </c>
      <c r="BM42">
        <v>0</v>
      </c>
      <c r="BN42">
        <v>0.65759999999999996</v>
      </c>
      <c r="BO42">
        <v>0.72409999999999997</v>
      </c>
      <c r="BP42">
        <v>0.16270000000000001</v>
      </c>
      <c r="BQ42">
        <v>0.68110000000000004</v>
      </c>
      <c r="BR42">
        <v>0.49569999999999997</v>
      </c>
      <c r="BS42">
        <v>0.57169999999999999</v>
      </c>
      <c r="BT42">
        <v>0.4904</v>
      </c>
      <c r="BU42">
        <v>0.73560000000000003</v>
      </c>
      <c r="BV42">
        <v>0.85650000000000004</v>
      </c>
      <c r="BW42">
        <v>0.2321</v>
      </c>
      <c r="BX42">
        <v>0</v>
      </c>
      <c r="BY42">
        <v>0.60129999999999995</v>
      </c>
      <c r="BZ42">
        <v>0</v>
      </c>
      <c r="CA42">
        <v>0.70069999999999999</v>
      </c>
      <c r="CB42">
        <v>0</v>
      </c>
      <c r="CC42">
        <v>0.84599999999999997</v>
      </c>
      <c r="CD42">
        <v>0</v>
      </c>
      <c r="CE42">
        <v>2.6353</v>
      </c>
      <c r="CF42">
        <v>0.55010000000000003</v>
      </c>
      <c r="CG42">
        <v>2.3146</v>
      </c>
      <c r="CH42">
        <v>0.39450000000000002</v>
      </c>
      <c r="CI42">
        <v>0.60129999999999995</v>
      </c>
      <c r="CJ42">
        <v>0.60129999999999995</v>
      </c>
      <c r="CK42">
        <v>1.5467</v>
      </c>
      <c r="CL42">
        <v>0.33479999999999999</v>
      </c>
      <c r="CM42">
        <v>7.0978999999999992</v>
      </c>
      <c r="CN42">
        <v>0.4158</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t="s">
        <v>796</v>
      </c>
    </row>
    <row r="43" spans="1:114" x14ac:dyDescent="0.2">
      <c r="A43">
        <v>20664</v>
      </c>
      <c r="B43" t="s">
        <v>589</v>
      </c>
      <c r="C43">
        <v>626</v>
      </c>
      <c r="D43">
        <v>234</v>
      </c>
      <c r="E43">
        <v>19.949000000000002</v>
      </c>
      <c r="F43">
        <v>6.7605000000000004</v>
      </c>
      <c r="G43">
        <v>8</v>
      </c>
      <c r="H43">
        <v>14</v>
      </c>
      <c r="I43">
        <v>0.59660000000000002</v>
      </c>
      <c r="J43">
        <v>1.0342</v>
      </c>
      <c r="K43">
        <v>412</v>
      </c>
      <c r="L43">
        <v>146</v>
      </c>
      <c r="M43">
        <v>33.523200000000003</v>
      </c>
      <c r="N43">
        <v>10.9062</v>
      </c>
      <c r="O43">
        <v>163</v>
      </c>
      <c r="P43">
        <v>78</v>
      </c>
      <c r="Q43">
        <v>7.0961999999999996</v>
      </c>
      <c r="R43">
        <v>3.2614999999999998</v>
      </c>
      <c r="S43">
        <v>172</v>
      </c>
      <c r="T43">
        <v>108</v>
      </c>
      <c r="U43">
        <v>5.4812000000000003</v>
      </c>
      <c r="V43">
        <v>3.3313000000000001</v>
      </c>
      <c r="W43">
        <v>701</v>
      </c>
      <c r="X43">
        <v>222</v>
      </c>
      <c r="Y43">
        <v>22.339099999999998</v>
      </c>
      <c r="Z43">
        <v>6.1345000000000001</v>
      </c>
      <c r="AA43">
        <v>708</v>
      </c>
      <c r="AB43">
        <v>254</v>
      </c>
      <c r="AC43">
        <v>22.562100000000001</v>
      </c>
      <c r="AD43">
        <v>7.2698999999999998</v>
      </c>
      <c r="AE43">
        <v>684</v>
      </c>
      <c r="AF43">
        <v>312</v>
      </c>
      <c r="AG43">
        <v>21.7973</v>
      </c>
      <c r="AH43">
        <v>9.3292000000000002</v>
      </c>
      <c r="AI43">
        <v>88</v>
      </c>
      <c r="AJ43">
        <v>89</v>
      </c>
      <c r="AK43">
        <v>7.1603000000000003</v>
      </c>
      <c r="AL43">
        <v>7.1325000000000003</v>
      </c>
      <c r="AM43">
        <v>21</v>
      </c>
      <c r="AN43">
        <v>63</v>
      </c>
      <c r="AO43">
        <v>0.70730000000000004</v>
      </c>
      <c r="AP43">
        <v>2.1352000000000002</v>
      </c>
      <c r="AQ43">
        <v>1217</v>
      </c>
      <c r="AR43">
        <v>659</v>
      </c>
      <c r="AS43">
        <v>38.782699999999998</v>
      </c>
      <c r="AT43">
        <v>20.088999999999999</v>
      </c>
      <c r="AU43">
        <v>0</v>
      </c>
      <c r="AV43">
        <v>20</v>
      </c>
      <c r="AW43">
        <v>0</v>
      </c>
      <c r="AX43">
        <v>1.3121</v>
      </c>
      <c r="AY43">
        <v>27</v>
      </c>
      <c r="AZ43">
        <v>31</v>
      </c>
      <c r="BA43">
        <v>1.7892999999999999</v>
      </c>
      <c r="BB43">
        <v>2.0413999999999999</v>
      </c>
      <c r="BC43">
        <v>0</v>
      </c>
      <c r="BD43">
        <v>20</v>
      </c>
      <c r="BE43">
        <v>0</v>
      </c>
      <c r="BF43">
        <v>1.611</v>
      </c>
      <c r="BG43">
        <v>54</v>
      </c>
      <c r="BH43">
        <v>51</v>
      </c>
      <c r="BI43">
        <v>4.3937999999999997</v>
      </c>
      <c r="BJ43">
        <v>4.1044</v>
      </c>
      <c r="BK43">
        <v>0</v>
      </c>
      <c r="BL43">
        <v>14</v>
      </c>
      <c r="BM43">
        <v>0</v>
      </c>
      <c r="BN43">
        <v>0.4461</v>
      </c>
      <c r="BO43">
        <v>0.75</v>
      </c>
      <c r="BP43">
        <v>0.154</v>
      </c>
      <c r="BQ43">
        <v>0.86980000000000002</v>
      </c>
      <c r="BR43">
        <v>0.5534</v>
      </c>
      <c r="BS43">
        <v>0.70450000000000002</v>
      </c>
      <c r="BT43">
        <v>0.71860000000000002</v>
      </c>
      <c r="BU43">
        <v>0.59060000000000001</v>
      </c>
      <c r="BV43">
        <v>0.90790000000000004</v>
      </c>
      <c r="BW43">
        <v>0.7419</v>
      </c>
      <c r="BX43">
        <v>0.51170000000000004</v>
      </c>
      <c r="BY43">
        <v>0.62260000000000004</v>
      </c>
      <c r="BZ43">
        <v>0</v>
      </c>
      <c r="CA43">
        <v>0.68330000000000002</v>
      </c>
      <c r="CB43">
        <v>0</v>
      </c>
      <c r="CC43">
        <v>0.59870000000000001</v>
      </c>
      <c r="CD43">
        <v>0</v>
      </c>
      <c r="CE43">
        <v>3.0316999999999998</v>
      </c>
      <c r="CF43">
        <v>0.68869999999999998</v>
      </c>
      <c r="CG43">
        <v>3.4707000000000008</v>
      </c>
      <c r="CH43">
        <v>0.96589999999999998</v>
      </c>
      <c r="CI43">
        <v>0.62260000000000004</v>
      </c>
      <c r="CJ43">
        <v>0.62260000000000004</v>
      </c>
      <c r="CK43">
        <v>1.282</v>
      </c>
      <c r="CL43">
        <v>0.28360000000000002</v>
      </c>
      <c r="CM43">
        <v>8.407</v>
      </c>
      <c r="CN43">
        <v>0.6119</v>
      </c>
      <c r="CO43">
        <v>0</v>
      </c>
      <c r="CP43">
        <v>0</v>
      </c>
      <c r="CQ43">
        <v>0</v>
      </c>
      <c r="CR43">
        <v>0</v>
      </c>
      <c r="CS43">
        <v>0</v>
      </c>
      <c r="CT43">
        <v>0</v>
      </c>
      <c r="CU43">
        <v>0</v>
      </c>
      <c r="CV43">
        <v>1</v>
      </c>
      <c r="CW43">
        <v>0</v>
      </c>
      <c r="CX43">
        <v>0</v>
      </c>
      <c r="CY43">
        <v>0</v>
      </c>
      <c r="CZ43">
        <v>0</v>
      </c>
      <c r="DA43">
        <v>0</v>
      </c>
      <c r="DB43">
        <v>0</v>
      </c>
      <c r="DC43">
        <v>0</v>
      </c>
      <c r="DD43">
        <v>0</v>
      </c>
      <c r="DE43">
        <v>0</v>
      </c>
      <c r="DF43">
        <v>1</v>
      </c>
      <c r="DG43">
        <v>0</v>
      </c>
      <c r="DH43">
        <v>0</v>
      </c>
      <c r="DI43">
        <v>1</v>
      </c>
      <c r="DJ43" t="s">
        <v>793</v>
      </c>
    </row>
    <row r="44" spans="1:114" x14ac:dyDescent="0.2">
      <c r="A44">
        <v>20667</v>
      </c>
      <c r="B44" t="s">
        <v>589</v>
      </c>
      <c r="C44">
        <v>53</v>
      </c>
      <c r="D44">
        <v>84</v>
      </c>
      <c r="E44">
        <v>35.333300000000001</v>
      </c>
      <c r="F44">
        <v>37.121000000000002</v>
      </c>
      <c r="G44">
        <v>0</v>
      </c>
      <c r="H44">
        <v>14</v>
      </c>
      <c r="I44">
        <v>0</v>
      </c>
      <c r="J44">
        <v>13.084099999999999</v>
      </c>
      <c r="K44">
        <v>24</v>
      </c>
      <c r="L44">
        <v>47</v>
      </c>
      <c r="M44">
        <v>53.333300000000001</v>
      </c>
      <c r="N44">
        <v>81.908100000000005</v>
      </c>
      <c r="O44">
        <v>24</v>
      </c>
      <c r="P44">
        <v>40</v>
      </c>
      <c r="Q44">
        <v>22.4299</v>
      </c>
      <c r="R44">
        <v>22.614999999999998</v>
      </c>
      <c r="S44">
        <v>0</v>
      </c>
      <c r="T44">
        <v>14</v>
      </c>
      <c r="U44">
        <v>0</v>
      </c>
      <c r="V44">
        <v>9.3332999999999995</v>
      </c>
      <c r="W44">
        <v>0</v>
      </c>
      <c r="X44">
        <v>14</v>
      </c>
      <c r="Y44">
        <v>0</v>
      </c>
      <c r="Z44">
        <v>9.3332999999999995</v>
      </c>
      <c r="AA44">
        <v>43</v>
      </c>
      <c r="AB44">
        <v>49</v>
      </c>
      <c r="AC44">
        <v>28.666699999999999</v>
      </c>
      <c r="AD44">
        <v>47.162700000000001</v>
      </c>
      <c r="AE44">
        <v>0</v>
      </c>
      <c r="AF44">
        <v>14</v>
      </c>
      <c r="AG44">
        <v>0</v>
      </c>
      <c r="AH44">
        <v>9.3332999999999995</v>
      </c>
      <c r="AI44">
        <v>24</v>
      </c>
      <c r="AJ44">
        <v>42</v>
      </c>
      <c r="AK44">
        <v>53.333300000000001</v>
      </c>
      <c r="AL44">
        <v>69.087900000000005</v>
      </c>
      <c r="AM44">
        <v>0</v>
      </c>
      <c r="AN44">
        <v>56</v>
      </c>
      <c r="AO44">
        <v>0</v>
      </c>
      <c r="AP44">
        <v>41.176499999999997</v>
      </c>
      <c r="AQ44">
        <v>53</v>
      </c>
      <c r="AR44">
        <v>236</v>
      </c>
      <c r="AS44">
        <v>35.333300000000001</v>
      </c>
      <c r="AT44">
        <v>100</v>
      </c>
      <c r="AU44">
        <v>0</v>
      </c>
      <c r="AV44">
        <v>20</v>
      </c>
      <c r="AW44">
        <v>0</v>
      </c>
      <c r="AX44">
        <v>15.468</v>
      </c>
      <c r="AY44">
        <v>83</v>
      </c>
      <c r="AZ44">
        <v>104</v>
      </c>
      <c r="BA44">
        <v>64.843800000000002</v>
      </c>
      <c r="BB44">
        <v>53.907499999999999</v>
      </c>
      <c r="BC44">
        <v>0</v>
      </c>
      <c r="BD44">
        <v>20</v>
      </c>
      <c r="BE44">
        <v>0</v>
      </c>
      <c r="BF44">
        <v>43.997799999999998</v>
      </c>
      <c r="BG44">
        <v>0</v>
      </c>
      <c r="BH44">
        <v>14</v>
      </c>
      <c r="BI44">
        <v>0</v>
      </c>
      <c r="BJ44">
        <v>31.1111</v>
      </c>
      <c r="BK44">
        <v>0</v>
      </c>
      <c r="BL44">
        <v>14</v>
      </c>
      <c r="BM44">
        <v>0</v>
      </c>
      <c r="BN44">
        <v>9.3332999999999995</v>
      </c>
      <c r="BO44">
        <v>0.94830000000000003</v>
      </c>
      <c r="BP44">
        <v>0</v>
      </c>
      <c r="BQ44">
        <v>0.98480000000000001</v>
      </c>
      <c r="BR44">
        <v>0.95089999999999997</v>
      </c>
      <c r="BS44">
        <v>0</v>
      </c>
      <c r="BT44">
        <v>0</v>
      </c>
      <c r="BU44">
        <v>0.93600000000000005</v>
      </c>
      <c r="BV44">
        <v>0</v>
      </c>
      <c r="BW44">
        <v>0.99780000000000002</v>
      </c>
      <c r="BX44">
        <v>0</v>
      </c>
      <c r="BY44">
        <v>0.59489999999999998</v>
      </c>
      <c r="BZ44">
        <v>0</v>
      </c>
      <c r="CA44">
        <v>0.99780000000000002</v>
      </c>
      <c r="CB44">
        <v>0</v>
      </c>
      <c r="CC44">
        <v>0</v>
      </c>
      <c r="CD44">
        <v>0</v>
      </c>
      <c r="CE44">
        <v>2.8839999999999999</v>
      </c>
      <c r="CF44">
        <v>0.629</v>
      </c>
      <c r="CG44">
        <v>1.9338</v>
      </c>
      <c r="CH44">
        <v>0.20039999999999999</v>
      </c>
      <c r="CI44">
        <v>0.59489999999999998</v>
      </c>
      <c r="CJ44">
        <v>0.59489999999999998</v>
      </c>
      <c r="CK44">
        <v>0.99780000000000002</v>
      </c>
      <c r="CL44">
        <v>0.2452</v>
      </c>
      <c r="CM44">
        <v>6.4104999999999999</v>
      </c>
      <c r="CN44">
        <v>0.33689999999999998</v>
      </c>
      <c r="CO44">
        <v>1</v>
      </c>
      <c r="CP44">
        <v>0</v>
      </c>
      <c r="CQ44">
        <v>1</v>
      </c>
      <c r="CR44">
        <v>1</v>
      </c>
      <c r="CS44">
        <v>0</v>
      </c>
      <c r="CT44">
        <v>0</v>
      </c>
      <c r="CU44">
        <v>1</v>
      </c>
      <c r="CV44">
        <v>0</v>
      </c>
      <c r="CW44">
        <v>1</v>
      </c>
      <c r="CX44">
        <v>0</v>
      </c>
      <c r="CY44">
        <v>0</v>
      </c>
      <c r="CZ44">
        <v>0</v>
      </c>
      <c r="DA44">
        <v>1</v>
      </c>
      <c r="DB44">
        <v>0</v>
      </c>
      <c r="DC44">
        <v>0</v>
      </c>
      <c r="DD44">
        <v>0</v>
      </c>
      <c r="DE44">
        <v>3</v>
      </c>
      <c r="DF44">
        <v>2</v>
      </c>
      <c r="DG44">
        <v>0</v>
      </c>
      <c r="DH44">
        <v>1</v>
      </c>
      <c r="DI44">
        <v>6</v>
      </c>
      <c r="DJ44" t="s">
        <v>796</v>
      </c>
    </row>
    <row r="45" spans="1:114" x14ac:dyDescent="0.2">
      <c r="A45">
        <v>20670</v>
      </c>
      <c r="B45" t="s">
        <v>589</v>
      </c>
      <c r="C45">
        <v>69</v>
      </c>
      <c r="D45">
        <v>116</v>
      </c>
      <c r="E45">
        <v>4.4660000000000002</v>
      </c>
      <c r="F45">
        <v>7.3677000000000001</v>
      </c>
      <c r="G45">
        <v>53</v>
      </c>
      <c r="H45">
        <v>52</v>
      </c>
      <c r="I45">
        <v>17.845099999999999</v>
      </c>
      <c r="J45">
        <v>14.593299999999999</v>
      </c>
      <c r="K45">
        <v>297</v>
      </c>
      <c r="L45">
        <v>149</v>
      </c>
      <c r="M45">
        <v>67.653800000000004</v>
      </c>
      <c r="N45">
        <v>22.601900000000001</v>
      </c>
      <c r="O45">
        <v>0</v>
      </c>
      <c r="P45">
        <v>14</v>
      </c>
      <c r="Q45">
        <v>0</v>
      </c>
      <c r="R45">
        <v>1.6970000000000001</v>
      </c>
      <c r="S45">
        <v>0</v>
      </c>
      <c r="T45">
        <v>14</v>
      </c>
      <c r="U45">
        <v>0</v>
      </c>
      <c r="V45">
        <v>1.1667000000000001</v>
      </c>
      <c r="W45">
        <v>14</v>
      </c>
      <c r="X45">
        <v>22</v>
      </c>
      <c r="Y45">
        <v>0.68430000000000002</v>
      </c>
      <c r="Z45">
        <v>1.0629999999999999</v>
      </c>
      <c r="AA45">
        <v>685</v>
      </c>
      <c r="AB45">
        <v>257</v>
      </c>
      <c r="AC45">
        <v>33.479999999999997</v>
      </c>
      <c r="AD45">
        <v>9.7495999999999992</v>
      </c>
      <c r="AE45">
        <v>65</v>
      </c>
      <c r="AF45">
        <v>58</v>
      </c>
      <c r="AG45">
        <v>5.4166999999999996</v>
      </c>
      <c r="AH45">
        <v>4.4459999999999997</v>
      </c>
      <c r="AI45">
        <v>41</v>
      </c>
      <c r="AJ45">
        <v>71</v>
      </c>
      <c r="AK45">
        <v>9.3393999999999995</v>
      </c>
      <c r="AL45">
        <v>15.877700000000001</v>
      </c>
      <c r="AM45">
        <v>0</v>
      </c>
      <c r="AN45">
        <v>56</v>
      </c>
      <c r="AO45">
        <v>0</v>
      </c>
      <c r="AP45">
        <v>3.0871</v>
      </c>
      <c r="AQ45">
        <v>969</v>
      </c>
      <c r="AR45">
        <v>673</v>
      </c>
      <c r="AS45">
        <v>47.360700000000001</v>
      </c>
      <c r="AT45">
        <v>30.940200000000001</v>
      </c>
      <c r="AU45">
        <v>104</v>
      </c>
      <c r="AV45">
        <v>121</v>
      </c>
      <c r="AW45">
        <v>20.2729</v>
      </c>
      <c r="AX45">
        <v>22.437999999999999</v>
      </c>
      <c r="AY45">
        <v>0</v>
      </c>
      <c r="AZ45">
        <v>14</v>
      </c>
      <c r="BA45">
        <v>0</v>
      </c>
      <c r="BB45">
        <v>2.7290000000000001</v>
      </c>
      <c r="BC45">
        <v>0</v>
      </c>
      <c r="BD45">
        <v>20</v>
      </c>
      <c r="BE45">
        <v>0</v>
      </c>
      <c r="BF45">
        <v>4.51</v>
      </c>
      <c r="BG45">
        <v>0</v>
      </c>
      <c r="BH45">
        <v>14</v>
      </c>
      <c r="BI45">
        <v>0</v>
      </c>
      <c r="BJ45">
        <v>3.1890999999999998</v>
      </c>
      <c r="BK45">
        <v>501</v>
      </c>
      <c r="BL45">
        <v>89</v>
      </c>
      <c r="BM45">
        <v>24.486799999999999</v>
      </c>
      <c r="BN45">
        <v>7.2439999999999998</v>
      </c>
      <c r="BO45">
        <v>0.1724</v>
      </c>
      <c r="BP45">
        <v>0.97609999999999997</v>
      </c>
      <c r="BQ45">
        <v>0.98699999999999999</v>
      </c>
      <c r="BR45">
        <v>0</v>
      </c>
      <c r="BS45">
        <v>0</v>
      </c>
      <c r="BT45">
        <v>4.2599999999999999E-2</v>
      </c>
      <c r="BU45">
        <v>0.98509999999999998</v>
      </c>
      <c r="BV45">
        <v>6.8500000000000005E-2</v>
      </c>
      <c r="BW45">
        <v>0.88290000000000002</v>
      </c>
      <c r="BX45">
        <v>0</v>
      </c>
      <c r="BY45">
        <v>0.70579999999999998</v>
      </c>
      <c r="BZ45">
        <v>0.86770000000000003</v>
      </c>
      <c r="CA45">
        <v>0</v>
      </c>
      <c r="CB45">
        <v>0</v>
      </c>
      <c r="CC45">
        <v>0</v>
      </c>
      <c r="CD45">
        <v>0.96799999999999997</v>
      </c>
      <c r="CE45">
        <v>2.1355</v>
      </c>
      <c r="CF45">
        <v>0.40300000000000002</v>
      </c>
      <c r="CG45">
        <v>1.9791000000000001</v>
      </c>
      <c r="CH45">
        <v>0.2303</v>
      </c>
      <c r="CI45">
        <v>0.70579999999999998</v>
      </c>
      <c r="CJ45">
        <v>0.70579999999999998</v>
      </c>
      <c r="CK45">
        <v>1.8357000000000001</v>
      </c>
      <c r="CL45">
        <v>0.371</v>
      </c>
      <c r="CM45">
        <v>6.6561000000000003</v>
      </c>
      <c r="CN45">
        <v>0.36459999999999998</v>
      </c>
      <c r="CO45">
        <v>0</v>
      </c>
      <c r="CP45">
        <v>1</v>
      </c>
      <c r="CQ45">
        <v>1</v>
      </c>
      <c r="CR45">
        <v>0</v>
      </c>
      <c r="CS45">
        <v>0</v>
      </c>
      <c r="CT45">
        <v>0</v>
      </c>
      <c r="CU45">
        <v>1</v>
      </c>
      <c r="CV45">
        <v>0</v>
      </c>
      <c r="CW45">
        <v>0</v>
      </c>
      <c r="CX45">
        <v>0</v>
      </c>
      <c r="CY45">
        <v>0</v>
      </c>
      <c r="CZ45">
        <v>0</v>
      </c>
      <c r="DA45">
        <v>0</v>
      </c>
      <c r="DB45">
        <v>0</v>
      </c>
      <c r="DC45">
        <v>0</v>
      </c>
      <c r="DD45">
        <v>1</v>
      </c>
      <c r="DE45">
        <v>2</v>
      </c>
      <c r="DF45">
        <v>1</v>
      </c>
      <c r="DG45">
        <v>0</v>
      </c>
      <c r="DH45">
        <v>1</v>
      </c>
      <c r="DI45">
        <v>4</v>
      </c>
      <c r="DJ45" t="s">
        <v>796</v>
      </c>
    </row>
    <row r="46" spans="1:114" x14ac:dyDescent="0.2">
      <c r="A46">
        <v>20674</v>
      </c>
      <c r="B46" t="s">
        <v>589</v>
      </c>
      <c r="C46">
        <v>7</v>
      </c>
      <c r="D46">
        <v>11</v>
      </c>
      <c r="E46">
        <v>0.9859</v>
      </c>
      <c r="F46">
        <v>1.4838</v>
      </c>
      <c r="G46">
        <v>22</v>
      </c>
      <c r="H46">
        <v>38</v>
      </c>
      <c r="I46">
        <v>6.5476000000000001</v>
      </c>
      <c r="J46">
        <v>10.865600000000001</v>
      </c>
      <c r="K46">
        <v>44</v>
      </c>
      <c r="L46">
        <v>40</v>
      </c>
      <c r="M46">
        <v>15.1203</v>
      </c>
      <c r="N46">
        <v>12.2988</v>
      </c>
      <c r="O46">
        <v>31</v>
      </c>
      <c r="P46">
        <v>49</v>
      </c>
      <c r="Q46">
        <v>5.8601000000000001</v>
      </c>
      <c r="R46">
        <v>8.9743999999999993</v>
      </c>
      <c r="S46">
        <v>11</v>
      </c>
      <c r="T46">
        <v>17</v>
      </c>
      <c r="U46">
        <v>1.4303999999999999</v>
      </c>
      <c r="V46">
        <v>2.1097000000000001</v>
      </c>
      <c r="W46">
        <v>172</v>
      </c>
      <c r="X46">
        <v>119</v>
      </c>
      <c r="Y46">
        <v>22.366700000000002</v>
      </c>
      <c r="Z46">
        <v>11.5261</v>
      </c>
      <c r="AA46">
        <v>233</v>
      </c>
      <c r="AB46">
        <v>189</v>
      </c>
      <c r="AC46">
        <v>30.299099999999999</v>
      </c>
      <c r="AD46">
        <v>20.209</v>
      </c>
      <c r="AE46">
        <v>109</v>
      </c>
      <c r="AF46">
        <v>84</v>
      </c>
      <c r="AG46">
        <v>14.174300000000001</v>
      </c>
      <c r="AH46">
        <v>8.7466000000000008</v>
      </c>
      <c r="AI46">
        <v>0</v>
      </c>
      <c r="AJ46">
        <v>20</v>
      </c>
      <c r="AK46">
        <v>0</v>
      </c>
      <c r="AL46">
        <v>6.8037999999999998</v>
      </c>
      <c r="AM46">
        <v>0</v>
      </c>
      <c r="AN46">
        <v>56</v>
      </c>
      <c r="AO46">
        <v>0</v>
      </c>
      <c r="AP46">
        <v>7.5675999999999997</v>
      </c>
      <c r="AQ46">
        <v>126</v>
      </c>
      <c r="AR46">
        <v>498</v>
      </c>
      <c r="AS46">
        <v>16.384899999999998</v>
      </c>
      <c r="AT46">
        <v>64.2928</v>
      </c>
      <c r="AU46">
        <v>0</v>
      </c>
      <c r="AV46">
        <v>20</v>
      </c>
      <c r="AW46">
        <v>0</v>
      </c>
      <c r="AX46">
        <v>5.6569000000000003</v>
      </c>
      <c r="AY46">
        <v>40</v>
      </c>
      <c r="AZ46">
        <v>68</v>
      </c>
      <c r="BA46">
        <v>11.428599999999999</v>
      </c>
      <c r="BB46">
        <v>19.015799999999999</v>
      </c>
      <c r="BC46">
        <v>31</v>
      </c>
      <c r="BD46">
        <v>35</v>
      </c>
      <c r="BE46">
        <v>10.652900000000001</v>
      </c>
      <c r="BF46">
        <v>11.4207</v>
      </c>
      <c r="BG46">
        <v>7</v>
      </c>
      <c r="BH46">
        <v>11</v>
      </c>
      <c r="BI46">
        <v>2.4055</v>
      </c>
      <c r="BJ46">
        <v>3.6606999999999998</v>
      </c>
      <c r="BK46">
        <v>0</v>
      </c>
      <c r="BL46">
        <v>14</v>
      </c>
      <c r="BM46">
        <v>0</v>
      </c>
      <c r="BN46">
        <v>1.8205</v>
      </c>
      <c r="BO46">
        <v>6.6799999999999998E-2</v>
      </c>
      <c r="BP46">
        <v>0.77659999999999996</v>
      </c>
      <c r="BQ46">
        <v>0.36880000000000002</v>
      </c>
      <c r="BR46">
        <v>0.47010000000000002</v>
      </c>
      <c r="BS46">
        <v>0.22270000000000001</v>
      </c>
      <c r="BT46">
        <v>0.72070000000000001</v>
      </c>
      <c r="BU46">
        <v>0.96589999999999998</v>
      </c>
      <c r="BV46">
        <v>0.70240000000000002</v>
      </c>
      <c r="BW46">
        <v>0</v>
      </c>
      <c r="BX46">
        <v>0</v>
      </c>
      <c r="BY46">
        <v>0.32619999999999999</v>
      </c>
      <c r="BZ46">
        <v>0</v>
      </c>
      <c r="CA46">
        <v>0.93279999999999996</v>
      </c>
      <c r="CB46">
        <v>0.98050000000000004</v>
      </c>
      <c r="CC46">
        <v>0.43380000000000002</v>
      </c>
      <c r="CD46">
        <v>0</v>
      </c>
      <c r="CE46">
        <v>1.905</v>
      </c>
      <c r="CF46">
        <v>0.31769999999999998</v>
      </c>
      <c r="CG46">
        <v>2.3889999999999998</v>
      </c>
      <c r="CH46">
        <v>0.435</v>
      </c>
      <c r="CI46">
        <v>0.32619999999999999</v>
      </c>
      <c r="CJ46">
        <v>0.32619999999999999</v>
      </c>
      <c r="CK46">
        <v>2.3471000000000002</v>
      </c>
      <c r="CL46">
        <v>0.50529999999999997</v>
      </c>
      <c r="CM46">
        <v>6.9672999999999998</v>
      </c>
      <c r="CN46">
        <v>0.40089999999999998</v>
      </c>
      <c r="CO46">
        <v>0</v>
      </c>
      <c r="CP46">
        <v>0</v>
      </c>
      <c r="CQ46">
        <v>0</v>
      </c>
      <c r="CR46">
        <v>0</v>
      </c>
      <c r="CS46">
        <v>0</v>
      </c>
      <c r="CT46">
        <v>0</v>
      </c>
      <c r="CU46">
        <v>1</v>
      </c>
      <c r="CV46">
        <v>0</v>
      </c>
      <c r="CW46">
        <v>0</v>
      </c>
      <c r="CX46">
        <v>0</v>
      </c>
      <c r="CY46">
        <v>0</v>
      </c>
      <c r="CZ46">
        <v>0</v>
      </c>
      <c r="DA46">
        <v>1</v>
      </c>
      <c r="DB46">
        <v>1</v>
      </c>
      <c r="DC46">
        <v>0</v>
      </c>
      <c r="DD46">
        <v>0</v>
      </c>
      <c r="DE46">
        <v>0</v>
      </c>
      <c r="DF46">
        <v>1</v>
      </c>
      <c r="DG46">
        <v>0</v>
      </c>
      <c r="DH46">
        <v>2</v>
      </c>
      <c r="DI46">
        <v>3</v>
      </c>
      <c r="DJ46" t="s">
        <v>796</v>
      </c>
    </row>
    <row r="47" spans="1:114" x14ac:dyDescent="0.2">
      <c r="A47">
        <v>20675</v>
      </c>
      <c r="B47" t="s">
        <v>589</v>
      </c>
      <c r="C47">
        <v>286</v>
      </c>
      <c r="D47">
        <v>341</v>
      </c>
      <c r="E47">
        <v>15.924300000000001</v>
      </c>
      <c r="F47">
        <v>18.391400000000001</v>
      </c>
      <c r="G47">
        <v>28</v>
      </c>
      <c r="H47">
        <v>30</v>
      </c>
      <c r="I47">
        <v>3.4062999999999999</v>
      </c>
      <c r="J47">
        <v>3.4603000000000002</v>
      </c>
      <c r="K47">
        <v>63</v>
      </c>
      <c r="L47">
        <v>60</v>
      </c>
      <c r="M47">
        <v>9.8591999999999995</v>
      </c>
      <c r="N47">
        <v>8.9780999999999995</v>
      </c>
      <c r="O47">
        <v>133</v>
      </c>
      <c r="P47">
        <v>117</v>
      </c>
      <c r="Q47">
        <v>9.5272000000000006</v>
      </c>
      <c r="R47">
        <v>7.9653</v>
      </c>
      <c r="S47">
        <v>170</v>
      </c>
      <c r="T47">
        <v>208</v>
      </c>
      <c r="U47">
        <v>9.6591000000000005</v>
      </c>
      <c r="V47">
        <v>11.469799999999999</v>
      </c>
      <c r="W47">
        <v>576</v>
      </c>
      <c r="X47">
        <v>199</v>
      </c>
      <c r="Y47">
        <v>32.071300000000001</v>
      </c>
      <c r="Z47">
        <v>5.7027000000000001</v>
      </c>
      <c r="AA47">
        <v>215</v>
      </c>
      <c r="AB47">
        <v>121</v>
      </c>
      <c r="AC47">
        <v>11.971</v>
      </c>
      <c r="AD47">
        <v>5.7285000000000004</v>
      </c>
      <c r="AE47">
        <v>343</v>
      </c>
      <c r="AF47">
        <v>152</v>
      </c>
      <c r="AG47">
        <v>19.488600000000002</v>
      </c>
      <c r="AH47">
        <v>6.4466999999999999</v>
      </c>
      <c r="AI47">
        <v>36</v>
      </c>
      <c r="AJ47">
        <v>46</v>
      </c>
      <c r="AK47">
        <v>5.6337999999999999</v>
      </c>
      <c r="AL47">
        <v>7.0393999999999997</v>
      </c>
      <c r="AM47">
        <v>56</v>
      </c>
      <c r="AN47">
        <v>119</v>
      </c>
      <c r="AO47">
        <v>3.2671999999999999</v>
      </c>
      <c r="AP47">
        <v>6.8768000000000002</v>
      </c>
      <c r="AQ47">
        <v>1135</v>
      </c>
      <c r="AR47">
        <v>604</v>
      </c>
      <c r="AS47">
        <v>63.195999999999998</v>
      </c>
      <c r="AT47">
        <v>27.907299999999999</v>
      </c>
      <c r="AU47">
        <v>0</v>
      </c>
      <c r="AV47">
        <v>20</v>
      </c>
      <c r="AW47">
        <v>0</v>
      </c>
      <c r="AX47">
        <v>3.0983999999999998</v>
      </c>
      <c r="AY47">
        <v>0</v>
      </c>
      <c r="AZ47">
        <v>14</v>
      </c>
      <c r="BA47">
        <v>0</v>
      </c>
      <c r="BB47">
        <v>2.1909000000000001</v>
      </c>
      <c r="BC47">
        <v>0</v>
      </c>
      <c r="BD47">
        <v>20</v>
      </c>
      <c r="BE47">
        <v>0</v>
      </c>
      <c r="BF47">
        <v>3.0983999999999998</v>
      </c>
      <c r="BG47">
        <v>106</v>
      </c>
      <c r="BH47">
        <v>89</v>
      </c>
      <c r="BI47">
        <v>16.5884</v>
      </c>
      <c r="BJ47">
        <v>13.0738</v>
      </c>
      <c r="BK47">
        <v>0</v>
      </c>
      <c r="BL47">
        <v>14</v>
      </c>
      <c r="BM47">
        <v>0</v>
      </c>
      <c r="BN47">
        <v>0.77949999999999997</v>
      </c>
      <c r="BO47">
        <v>0.65090000000000003</v>
      </c>
      <c r="BP47">
        <v>0.42080000000000001</v>
      </c>
      <c r="BQ47">
        <v>0.18440000000000001</v>
      </c>
      <c r="BR47">
        <v>0.69869999999999999</v>
      </c>
      <c r="BS47">
        <v>0.90359999999999996</v>
      </c>
      <c r="BT47">
        <v>0.8891</v>
      </c>
      <c r="BU47">
        <v>0.1343</v>
      </c>
      <c r="BV47">
        <v>0.87370000000000003</v>
      </c>
      <c r="BW47">
        <v>0.63119999999999998</v>
      </c>
      <c r="BX47">
        <v>0.81879999999999997</v>
      </c>
      <c r="BY47">
        <v>0.82089999999999996</v>
      </c>
      <c r="BZ47">
        <v>0</v>
      </c>
      <c r="CA47">
        <v>0</v>
      </c>
      <c r="CB47">
        <v>0</v>
      </c>
      <c r="CC47">
        <v>0.94579999999999997</v>
      </c>
      <c r="CD47">
        <v>0</v>
      </c>
      <c r="CE47">
        <v>2.8584000000000001</v>
      </c>
      <c r="CF47">
        <v>0.61829999999999996</v>
      </c>
      <c r="CG47">
        <v>3.3471000000000002</v>
      </c>
      <c r="CH47">
        <v>0.92749999999999999</v>
      </c>
      <c r="CI47">
        <v>0.82089999999999996</v>
      </c>
      <c r="CJ47">
        <v>0.82089999999999996</v>
      </c>
      <c r="CK47">
        <v>0.94579999999999997</v>
      </c>
      <c r="CL47">
        <v>0.20039999999999999</v>
      </c>
      <c r="CM47">
        <v>7.9722</v>
      </c>
      <c r="CN47">
        <v>0.55220000000000002</v>
      </c>
      <c r="CO47">
        <v>0</v>
      </c>
      <c r="CP47">
        <v>0</v>
      </c>
      <c r="CQ47">
        <v>0</v>
      </c>
      <c r="CR47">
        <v>0</v>
      </c>
      <c r="CS47">
        <v>1</v>
      </c>
      <c r="CT47">
        <v>0</v>
      </c>
      <c r="CU47">
        <v>0</v>
      </c>
      <c r="CV47">
        <v>0</v>
      </c>
      <c r="CW47">
        <v>0</v>
      </c>
      <c r="CX47">
        <v>0</v>
      </c>
      <c r="CY47">
        <v>0</v>
      </c>
      <c r="CZ47">
        <v>0</v>
      </c>
      <c r="DA47">
        <v>0</v>
      </c>
      <c r="DB47">
        <v>0</v>
      </c>
      <c r="DC47">
        <v>1</v>
      </c>
      <c r="DD47">
        <v>0</v>
      </c>
      <c r="DE47">
        <v>1</v>
      </c>
      <c r="DF47">
        <v>0</v>
      </c>
      <c r="DG47">
        <v>0</v>
      </c>
      <c r="DH47">
        <v>1</v>
      </c>
      <c r="DI47">
        <v>2</v>
      </c>
      <c r="DJ47" t="s">
        <v>793</v>
      </c>
    </row>
    <row r="48" spans="1:114" x14ac:dyDescent="0.2">
      <c r="A48">
        <v>20676</v>
      </c>
      <c r="B48" t="s">
        <v>589</v>
      </c>
      <c r="C48">
        <v>245</v>
      </c>
      <c r="D48">
        <v>177</v>
      </c>
      <c r="E48">
        <v>7.6134000000000004</v>
      </c>
      <c r="F48">
        <v>5.3220999999999998</v>
      </c>
      <c r="G48">
        <v>38</v>
      </c>
      <c r="H48">
        <v>41</v>
      </c>
      <c r="I48">
        <v>2.0640999999999998</v>
      </c>
      <c r="J48">
        <v>2.1936</v>
      </c>
      <c r="K48">
        <v>137</v>
      </c>
      <c r="L48">
        <v>76</v>
      </c>
      <c r="M48">
        <v>10.942500000000001</v>
      </c>
      <c r="N48">
        <v>5.7662000000000004</v>
      </c>
      <c r="O48">
        <v>50</v>
      </c>
      <c r="P48">
        <v>52</v>
      </c>
      <c r="Q48">
        <v>2.0169000000000001</v>
      </c>
      <c r="R48">
        <v>2.0670000000000002</v>
      </c>
      <c r="S48">
        <v>51</v>
      </c>
      <c r="T48">
        <v>42</v>
      </c>
      <c r="U48">
        <v>1.5848</v>
      </c>
      <c r="V48">
        <v>1.2726999999999999</v>
      </c>
      <c r="W48">
        <v>583</v>
      </c>
      <c r="X48">
        <v>250</v>
      </c>
      <c r="Y48">
        <v>18.116800000000001</v>
      </c>
      <c r="Z48">
        <v>7.0308999999999999</v>
      </c>
      <c r="AA48">
        <v>468</v>
      </c>
      <c r="AB48">
        <v>222</v>
      </c>
      <c r="AC48">
        <v>14.543200000000001</v>
      </c>
      <c r="AD48">
        <v>6.3681999999999999</v>
      </c>
      <c r="AE48">
        <v>251</v>
      </c>
      <c r="AF48">
        <v>119</v>
      </c>
      <c r="AG48">
        <v>7.7999000000000001</v>
      </c>
      <c r="AH48">
        <v>3.4133</v>
      </c>
      <c r="AI48">
        <v>14</v>
      </c>
      <c r="AJ48">
        <v>26</v>
      </c>
      <c r="AK48">
        <v>1.1182000000000001</v>
      </c>
      <c r="AL48">
        <v>2.0731000000000002</v>
      </c>
      <c r="AM48">
        <v>8</v>
      </c>
      <c r="AN48">
        <v>56</v>
      </c>
      <c r="AO48">
        <v>0.25130000000000002</v>
      </c>
      <c r="AP48">
        <v>1.7663</v>
      </c>
      <c r="AQ48">
        <v>603</v>
      </c>
      <c r="AR48">
        <v>768</v>
      </c>
      <c r="AS48">
        <v>18.738299999999999</v>
      </c>
      <c r="AT48">
        <v>23.614999999999998</v>
      </c>
      <c r="AU48">
        <v>0</v>
      </c>
      <c r="AV48">
        <v>20</v>
      </c>
      <c r="AW48">
        <v>0</v>
      </c>
      <c r="AX48">
        <v>1.4368000000000001</v>
      </c>
      <c r="AY48">
        <v>18</v>
      </c>
      <c r="AZ48">
        <v>29</v>
      </c>
      <c r="BA48">
        <v>1.3062</v>
      </c>
      <c r="BB48">
        <v>2.0933999999999999</v>
      </c>
      <c r="BC48">
        <v>50</v>
      </c>
      <c r="BD48">
        <v>60</v>
      </c>
      <c r="BE48">
        <v>3.9935999999999998</v>
      </c>
      <c r="BF48">
        <v>4.7112999999999996</v>
      </c>
      <c r="BG48">
        <v>0</v>
      </c>
      <c r="BH48">
        <v>14</v>
      </c>
      <c r="BI48">
        <v>0</v>
      </c>
      <c r="BJ48">
        <v>1.1182000000000001</v>
      </c>
      <c r="BK48">
        <v>5</v>
      </c>
      <c r="BL48">
        <v>5</v>
      </c>
      <c r="BM48">
        <v>0.15540000000000001</v>
      </c>
      <c r="BN48">
        <v>0.15279999999999999</v>
      </c>
      <c r="BO48">
        <v>0.31030000000000002</v>
      </c>
      <c r="BP48">
        <v>0.2495</v>
      </c>
      <c r="BQ48">
        <v>0.21690000000000001</v>
      </c>
      <c r="BR48">
        <v>0.1774</v>
      </c>
      <c r="BS48">
        <v>0.24840000000000001</v>
      </c>
      <c r="BT48">
        <v>0.50960000000000005</v>
      </c>
      <c r="BU48">
        <v>0.17269999999999999</v>
      </c>
      <c r="BV48">
        <v>0.1777</v>
      </c>
      <c r="BW48">
        <v>0.25159999999999999</v>
      </c>
      <c r="BX48">
        <v>0.37740000000000001</v>
      </c>
      <c r="BY48">
        <v>0.36670000000000003</v>
      </c>
      <c r="BZ48">
        <v>0</v>
      </c>
      <c r="CA48">
        <v>0.65080000000000005</v>
      </c>
      <c r="CB48">
        <v>0.89590000000000003</v>
      </c>
      <c r="CC48">
        <v>0</v>
      </c>
      <c r="CD48">
        <v>0.41360000000000002</v>
      </c>
      <c r="CE48">
        <v>1.2024999999999999</v>
      </c>
      <c r="CF48">
        <v>0.14069999999999999</v>
      </c>
      <c r="CG48">
        <v>1.4890000000000001</v>
      </c>
      <c r="CH48">
        <v>0.1023</v>
      </c>
      <c r="CI48">
        <v>0.36670000000000003</v>
      </c>
      <c r="CJ48">
        <v>0.36670000000000003</v>
      </c>
      <c r="CK48">
        <v>1.9602999999999999</v>
      </c>
      <c r="CL48">
        <v>0.40300000000000002</v>
      </c>
      <c r="CM48">
        <v>5.0185000000000004</v>
      </c>
      <c r="CN48">
        <v>0.2026</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t="s">
        <v>795</v>
      </c>
    </row>
    <row r="49" spans="1:114" x14ac:dyDescent="0.2">
      <c r="A49">
        <v>20677</v>
      </c>
      <c r="B49" t="s">
        <v>589</v>
      </c>
      <c r="C49">
        <v>138</v>
      </c>
      <c r="D49">
        <v>99</v>
      </c>
      <c r="E49">
        <v>6.657</v>
      </c>
      <c r="F49">
        <v>4.5212000000000003</v>
      </c>
      <c r="G49">
        <v>63</v>
      </c>
      <c r="H49">
        <v>53</v>
      </c>
      <c r="I49">
        <v>5.63</v>
      </c>
      <c r="J49">
        <v>4.5044000000000004</v>
      </c>
      <c r="K49">
        <v>147</v>
      </c>
      <c r="L49">
        <v>80</v>
      </c>
      <c r="M49">
        <v>19.1157</v>
      </c>
      <c r="N49">
        <v>9.6397999999999993</v>
      </c>
      <c r="O49">
        <v>31</v>
      </c>
      <c r="P49">
        <v>26</v>
      </c>
      <c r="Q49">
        <v>1.9302999999999999</v>
      </c>
      <c r="R49">
        <v>1.5636000000000001</v>
      </c>
      <c r="S49">
        <v>104</v>
      </c>
      <c r="T49">
        <v>93</v>
      </c>
      <c r="U49">
        <v>4.9808000000000003</v>
      </c>
      <c r="V49">
        <v>4.3005000000000004</v>
      </c>
      <c r="W49">
        <v>380</v>
      </c>
      <c r="X49">
        <v>109</v>
      </c>
      <c r="Y49">
        <v>18.199200000000001</v>
      </c>
      <c r="Z49">
        <v>3.0508000000000002</v>
      </c>
      <c r="AA49">
        <v>344</v>
      </c>
      <c r="AB49">
        <v>162</v>
      </c>
      <c r="AC49">
        <v>16.475100000000001</v>
      </c>
      <c r="AD49">
        <v>6.7446999999999999</v>
      </c>
      <c r="AE49">
        <v>279</v>
      </c>
      <c r="AF49">
        <v>112</v>
      </c>
      <c r="AG49">
        <v>13.3621</v>
      </c>
      <c r="AH49">
        <v>4.3703000000000003</v>
      </c>
      <c r="AI49">
        <v>10</v>
      </c>
      <c r="AJ49">
        <v>22</v>
      </c>
      <c r="AK49">
        <v>1.3004</v>
      </c>
      <c r="AL49">
        <v>2.8515000000000001</v>
      </c>
      <c r="AM49">
        <v>0</v>
      </c>
      <c r="AN49">
        <v>56</v>
      </c>
      <c r="AO49">
        <v>0</v>
      </c>
      <c r="AP49">
        <v>2.8028</v>
      </c>
      <c r="AQ49">
        <v>700</v>
      </c>
      <c r="AR49">
        <v>568</v>
      </c>
      <c r="AS49">
        <v>33.524900000000002</v>
      </c>
      <c r="AT49">
        <v>26.060199999999998</v>
      </c>
      <c r="AU49">
        <v>0</v>
      </c>
      <c r="AV49">
        <v>20</v>
      </c>
      <c r="AW49">
        <v>0</v>
      </c>
      <c r="AX49">
        <v>2.4998999999999998</v>
      </c>
      <c r="AY49">
        <v>0</v>
      </c>
      <c r="AZ49">
        <v>14</v>
      </c>
      <c r="BA49">
        <v>0</v>
      </c>
      <c r="BB49">
        <v>1.7677</v>
      </c>
      <c r="BC49">
        <v>0</v>
      </c>
      <c r="BD49">
        <v>20</v>
      </c>
      <c r="BE49">
        <v>0</v>
      </c>
      <c r="BF49">
        <v>2.5746000000000002</v>
      </c>
      <c r="BG49">
        <v>52</v>
      </c>
      <c r="BH49">
        <v>43</v>
      </c>
      <c r="BI49">
        <v>6.7619999999999996</v>
      </c>
      <c r="BJ49">
        <v>5.4185999999999996</v>
      </c>
      <c r="BK49">
        <v>17</v>
      </c>
      <c r="BL49">
        <v>2</v>
      </c>
      <c r="BM49">
        <v>0.81420000000000003</v>
      </c>
      <c r="BN49">
        <v>0.21229999999999999</v>
      </c>
      <c r="BO49">
        <v>0.25</v>
      </c>
      <c r="BP49">
        <v>0.71150000000000002</v>
      </c>
      <c r="BQ49">
        <v>0.49890000000000001</v>
      </c>
      <c r="BR49">
        <v>0.16669999999999999</v>
      </c>
      <c r="BS49">
        <v>0.66169999999999995</v>
      </c>
      <c r="BT49">
        <v>0.51390000000000002</v>
      </c>
      <c r="BU49">
        <v>0.21959999999999999</v>
      </c>
      <c r="BV49">
        <v>0.64029999999999998</v>
      </c>
      <c r="BW49">
        <v>0.2646</v>
      </c>
      <c r="BX49">
        <v>0</v>
      </c>
      <c r="BY49">
        <v>0.57569999999999999</v>
      </c>
      <c r="BZ49">
        <v>0</v>
      </c>
      <c r="CA49">
        <v>0</v>
      </c>
      <c r="CB49">
        <v>0</v>
      </c>
      <c r="CC49">
        <v>0.74839999999999995</v>
      </c>
      <c r="CD49">
        <v>0.66520000000000001</v>
      </c>
      <c r="CE49">
        <v>2.2888000000000002</v>
      </c>
      <c r="CF49">
        <v>0.44140000000000001</v>
      </c>
      <c r="CG49">
        <v>1.6384000000000001</v>
      </c>
      <c r="CH49">
        <v>0.113</v>
      </c>
      <c r="CI49">
        <v>0.57569999999999999</v>
      </c>
      <c r="CJ49">
        <v>0.57569999999999999</v>
      </c>
      <c r="CK49">
        <v>1.4136</v>
      </c>
      <c r="CL49">
        <v>0.29849999999999999</v>
      </c>
      <c r="CM49">
        <v>5.9165000000000001</v>
      </c>
      <c r="CN49">
        <v>0.2772</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t="s">
        <v>796</v>
      </c>
    </row>
    <row r="50" spans="1:114" x14ac:dyDescent="0.2">
      <c r="A50">
        <v>20678</v>
      </c>
      <c r="B50" t="s">
        <v>589</v>
      </c>
      <c r="C50">
        <v>1211</v>
      </c>
      <c r="D50">
        <v>322</v>
      </c>
      <c r="E50">
        <v>9.6841000000000008</v>
      </c>
      <c r="F50">
        <v>2.4729000000000001</v>
      </c>
      <c r="G50">
        <v>181</v>
      </c>
      <c r="H50">
        <v>83</v>
      </c>
      <c r="I50">
        <v>2.5493000000000001</v>
      </c>
      <c r="J50">
        <v>1.1414</v>
      </c>
      <c r="K50">
        <v>1077</v>
      </c>
      <c r="L50">
        <v>271</v>
      </c>
      <c r="M50">
        <v>22.169599999999999</v>
      </c>
      <c r="N50">
        <v>5.3079000000000001</v>
      </c>
      <c r="O50">
        <v>497</v>
      </c>
      <c r="P50">
        <v>208</v>
      </c>
      <c r="Q50">
        <v>5.6547999999999998</v>
      </c>
      <c r="R50">
        <v>2.3269000000000002</v>
      </c>
      <c r="S50">
        <v>324</v>
      </c>
      <c r="T50">
        <v>149</v>
      </c>
      <c r="U50">
        <v>2.6194999999999999</v>
      </c>
      <c r="V50">
        <v>1.1882999999999999</v>
      </c>
      <c r="W50">
        <v>2196</v>
      </c>
      <c r="X50">
        <v>324</v>
      </c>
      <c r="Y50">
        <v>17.220800000000001</v>
      </c>
      <c r="Z50">
        <v>2.2117</v>
      </c>
      <c r="AA50">
        <v>2600</v>
      </c>
      <c r="AB50">
        <v>291</v>
      </c>
      <c r="AC50">
        <v>20.388999999999999</v>
      </c>
      <c r="AD50">
        <v>1.7364999999999999</v>
      </c>
      <c r="AE50">
        <v>1281</v>
      </c>
      <c r="AF50">
        <v>237</v>
      </c>
      <c r="AG50">
        <v>10.3565</v>
      </c>
      <c r="AH50">
        <v>1.7496</v>
      </c>
      <c r="AI50">
        <v>281</v>
      </c>
      <c r="AJ50">
        <v>99</v>
      </c>
      <c r="AK50">
        <v>5.7843</v>
      </c>
      <c r="AL50">
        <v>1.9899</v>
      </c>
      <c r="AM50">
        <v>101</v>
      </c>
      <c r="AN50">
        <v>125</v>
      </c>
      <c r="AO50">
        <v>0.85850000000000004</v>
      </c>
      <c r="AP50">
        <v>1.0645</v>
      </c>
      <c r="AQ50">
        <v>4279</v>
      </c>
      <c r="AR50">
        <v>1304</v>
      </c>
      <c r="AS50">
        <v>33.555500000000002</v>
      </c>
      <c r="AT50">
        <v>9.9306000000000001</v>
      </c>
      <c r="AU50">
        <v>593</v>
      </c>
      <c r="AV50">
        <v>164</v>
      </c>
      <c r="AW50">
        <v>11.4413</v>
      </c>
      <c r="AX50">
        <v>3.0440999999999998</v>
      </c>
      <c r="AY50">
        <v>102</v>
      </c>
      <c r="AZ50">
        <v>86</v>
      </c>
      <c r="BA50">
        <v>1.968</v>
      </c>
      <c r="BB50">
        <v>1.6529</v>
      </c>
      <c r="BC50">
        <v>20</v>
      </c>
      <c r="BD50">
        <v>33</v>
      </c>
      <c r="BE50">
        <v>0.41170000000000001</v>
      </c>
      <c r="BF50">
        <v>0.67130000000000001</v>
      </c>
      <c r="BG50">
        <v>313</v>
      </c>
      <c r="BH50">
        <v>155</v>
      </c>
      <c r="BI50">
        <v>6.4429999999999996</v>
      </c>
      <c r="BJ50">
        <v>3.1514000000000002</v>
      </c>
      <c r="BK50">
        <v>319</v>
      </c>
      <c r="BL50">
        <v>11</v>
      </c>
      <c r="BM50">
        <v>2.5015999999999998</v>
      </c>
      <c r="BN50">
        <v>0.2011</v>
      </c>
      <c r="BO50">
        <v>0.39660000000000001</v>
      </c>
      <c r="BP50">
        <v>0.308</v>
      </c>
      <c r="BQ50">
        <v>0.59219999999999995</v>
      </c>
      <c r="BR50">
        <v>0.4551</v>
      </c>
      <c r="BS50">
        <v>0.379</v>
      </c>
      <c r="BT50">
        <v>0.44140000000000001</v>
      </c>
      <c r="BU50">
        <v>0.40939999999999999</v>
      </c>
      <c r="BV50">
        <v>0.379</v>
      </c>
      <c r="BW50">
        <v>0.6421</v>
      </c>
      <c r="BX50">
        <v>0.55010000000000003</v>
      </c>
      <c r="BY50">
        <v>0.57779999999999998</v>
      </c>
      <c r="BZ50">
        <v>0.74619999999999997</v>
      </c>
      <c r="CA50">
        <v>0.70499999999999996</v>
      </c>
      <c r="CB50">
        <v>0.43380000000000002</v>
      </c>
      <c r="CC50">
        <v>0.72889999999999999</v>
      </c>
      <c r="CD50">
        <v>0.86570000000000003</v>
      </c>
      <c r="CE50">
        <v>2.1309</v>
      </c>
      <c r="CF50">
        <v>0.40089999999999998</v>
      </c>
      <c r="CG50">
        <v>2.4220000000000002</v>
      </c>
      <c r="CH50">
        <v>0.45419999999999999</v>
      </c>
      <c r="CI50">
        <v>0.57779999999999998</v>
      </c>
      <c r="CJ50">
        <v>0.57779999999999998</v>
      </c>
      <c r="CK50">
        <v>3.4796</v>
      </c>
      <c r="CL50">
        <v>0.83160000000000001</v>
      </c>
      <c r="CM50">
        <v>8.6103000000000005</v>
      </c>
      <c r="CN50">
        <v>0.65029999999999999</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t="s">
        <v>793</v>
      </c>
    </row>
    <row r="51" spans="1:114" x14ac:dyDescent="0.2">
      <c r="A51">
        <v>20680</v>
      </c>
      <c r="B51" t="s">
        <v>589</v>
      </c>
      <c r="C51">
        <v>250</v>
      </c>
      <c r="D51">
        <v>238</v>
      </c>
      <c r="E51">
        <v>37.7074</v>
      </c>
      <c r="F51">
        <v>29.485900000000001</v>
      </c>
      <c r="G51">
        <v>1</v>
      </c>
      <c r="H51">
        <v>2</v>
      </c>
      <c r="I51">
        <v>0.5464</v>
      </c>
      <c r="J51">
        <v>1.006</v>
      </c>
      <c r="K51">
        <v>66</v>
      </c>
      <c r="L51">
        <v>85</v>
      </c>
      <c r="M51">
        <v>22.916699999999999</v>
      </c>
      <c r="N51">
        <v>26.6419</v>
      </c>
      <c r="O51">
        <v>20</v>
      </c>
      <c r="P51">
        <v>33</v>
      </c>
      <c r="Q51">
        <v>4.7618999999999998</v>
      </c>
      <c r="R51">
        <v>7.5090000000000003</v>
      </c>
      <c r="S51">
        <v>20</v>
      </c>
      <c r="T51">
        <v>33</v>
      </c>
      <c r="U51">
        <v>3.0165999999999999</v>
      </c>
      <c r="V51">
        <v>4.7000999999999999</v>
      </c>
      <c r="W51">
        <v>158</v>
      </c>
      <c r="X51">
        <v>120</v>
      </c>
      <c r="Y51">
        <v>23.831099999999999</v>
      </c>
      <c r="Z51">
        <v>12.655099999999999</v>
      </c>
      <c r="AA51">
        <v>243</v>
      </c>
      <c r="AB51">
        <v>184</v>
      </c>
      <c r="AC51">
        <v>36.651600000000002</v>
      </c>
      <c r="AD51">
        <v>19.3429</v>
      </c>
      <c r="AE51">
        <v>261</v>
      </c>
      <c r="AF51">
        <v>235</v>
      </c>
      <c r="AG51">
        <v>39.366500000000002</v>
      </c>
      <c r="AH51">
        <v>28.2742</v>
      </c>
      <c r="AI51">
        <v>100</v>
      </c>
      <c r="AJ51">
        <v>125</v>
      </c>
      <c r="AK51">
        <v>34.722200000000001</v>
      </c>
      <c r="AL51">
        <v>39.335000000000001</v>
      </c>
      <c r="AM51">
        <v>0</v>
      </c>
      <c r="AN51">
        <v>56</v>
      </c>
      <c r="AO51">
        <v>0</v>
      </c>
      <c r="AP51">
        <v>9.0176999999999996</v>
      </c>
      <c r="AQ51">
        <v>193</v>
      </c>
      <c r="AR51">
        <v>420</v>
      </c>
      <c r="AS51">
        <v>29.110099999999999</v>
      </c>
      <c r="AT51">
        <v>61.318100000000001</v>
      </c>
      <c r="AU51">
        <v>0</v>
      </c>
      <c r="AV51">
        <v>20</v>
      </c>
      <c r="AW51">
        <v>0</v>
      </c>
      <c r="AX51">
        <v>6.8746</v>
      </c>
      <c r="AY51">
        <v>20</v>
      </c>
      <c r="AZ51">
        <v>33</v>
      </c>
      <c r="BA51">
        <v>6.9443999999999999</v>
      </c>
      <c r="BB51">
        <v>10.8317</v>
      </c>
      <c r="BC51">
        <v>0</v>
      </c>
      <c r="BD51">
        <v>20</v>
      </c>
      <c r="BE51">
        <v>0</v>
      </c>
      <c r="BF51">
        <v>6.8746</v>
      </c>
      <c r="BG51">
        <v>0</v>
      </c>
      <c r="BH51">
        <v>14</v>
      </c>
      <c r="BI51">
        <v>0</v>
      </c>
      <c r="BJ51">
        <v>4.8611000000000004</v>
      </c>
      <c r="BK51">
        <v>3</v>
      </c>
      <c r="BL51">
        <v>5</v>
      </c>
      <c r="BM51">
        <v>0.45250000000000001</v>
      </c>
      <c r="BN51">
        <v>0.71299999999999997</v>
      </c>
      <c r="BO51">
        <v>0.9526</v>
      </c>
      <c r="BP51">
        <v>0.1497</v>
      </c>
      <c r="BQ51">
        <v>0.62260000000000004</v>
      </c>
      <c r="BR51">
        <v>0.36109999999999998</v>
      </c>
      <c r="BS51">
        <v>0.42830000000000001</v>
      </c>
      <c r="BT51">
        <v>0.77610000000000001</v>
      </c>
      <c r="BU51">
        <v>0.99360000000000004</v>
      </c>
      <c r="BV51">
        <v>0.98499999999999999</v>
      </c>
      <c r="BW51">
        <v>0.99129999999999996</v>
      </c>
      <c r="BX51">
        <v>0</v>
      </c>
      <c r="BY51">
        <v>0.50749999999999995</v>
      </c>
      <c r="BZ51">
        <v>0</v>
      </c>
      <c r="CA51">
        <v>0.85470000000000002</v>
      </c>
      <c r="CB51">
        <v>0</v>
      </c>
      <c r="CC51">
        <v>0</v>
      </c>
      <c r="CD51">
        <v>0.56289999999999996</v>
      </c>
      <c r="CE51">
        <v>2.5143</v>
      </c>
      <c r="CF51">
        <v>0.50529999999999997</v>
      </c>
      <c r="CG51">
        <v>3.746</v>
      </c>
      <c r="CH51">
        <v>0.99570000000000003</v>
      </c>
      <c r="CI51">
        <v>0.50749999999999995</v>
      </c>
      <c r="CJ51">
        <v>0.50749999999999995</v>
      </c>
      <c r="CK51">
        <v>1.4176</v>
      </c>
      <c r="CL51">
        <v>0.30059999999999998</v>
      </c>
      <c r="CM51">
        <v>8.1854000000000013</v>
      </c>
      <c r="CN51">
        <v>0.57999999999999996</v>
      </c>
      <c r="CO51">
        <v>1</v>
      </c>
      <c r="CP51">
        <v>0</v>
      </c>
      <c r="CQ51">
        <v>0</v>
      </c>
      <c r="CR51">
        <v>0</v>
      </c>
      <c r="CS51">
        <v>0</v>
      </c>
      <c r="CT51">
        <v>0</v>
      </c>
      <c r="CU51">
        <v>1</v>
      </c>
      <c r="CV51">
        <v>1</v>
      </c>
      <c r="CW51">
        <v>1</v>
      </c>
      <c r="CX51">
        <v>0</v>
      </c>
      <c r="CY51">
        <v>0</v>
      </c>
      <c r="CZ51">
        <v>0</v>
      </c>
      <c r="DA51">
        <v>0</v>
      </c>
      <c r="DB51">
        <v>0</v>
      </c>
      <c r="DC51">
        <v>0</v>
      </c>
      <c r="DD51">
        <v>0</v>
      </c>
      <c r="DE51">
        <v>1</v>
      </c>
      <c r="DF51">
        <v>3</v>
      </c>
      <c r="DG51">
        <v>0</v>
      </c>
      <c r="DH51">
        <v>0</v>
      </c>
      <c r="DI51">
        <v>4</v>
      </c>
      <c r="DJ51" t="s">
        <v>793</v>
      </c>
    </row>
    <row r="52" spans="1:114" x14ac:dyDescent="0.2">
      <c r="A52">
        <v>20684</v>
      </c>
      <c r="B52" t="s">
        <v>589</v>
      </c>
      <c r="C52">
        <v>9</v>
      </c>
      <c r="D52">
        <v>16</v>
      </c>
      <c r="E52">
        <v>1.1277999999999999</v>
      </c>
      <c r="F52">
        <v>1.9219999999999999</v>
      </c>
      <c r="G52">
        <v>0</v>
      </c>
      <c r="H52">
        <v>14</v>
      </c>
      <c r="I52">
        <v>0</v>
      </c>
      <c r="J52">
        <v>3.1320000000000001</v>
      </c>
      <c r="K52">
        <v>92</v>
      </c>
      <c r="L52">
        <v>73</v>
      </c>
      <c r="M52">
        <v>25.770299999999999</v>
      </c>
      <c r="N52">
        <v>17.2013</v>
      </c>
      <c r="O52">
        <v>0</v>
      </c>
      <c r="P52">
        <v>14</v>
      </c>
      <c r="Q52">
        <v>0</v>
      </c>
      <c r="R52">
        <v>2.1806999999999999</v>
      </c>
      <c r="S52">
        <v>0</v>
      </c>
      <c r="T52">
        <v>14</v>
      </c>
      <c r="U52">
        <v>0</v>
      </c>
      <c r="V52">
        <v>1.7544</v>
      </c>
      <c r="W52">
        <v>165</v>
      </c>
      <c r="X52">
        <v>103</v>
      </c>
      <c r="Y52">
        <v>20.573599999999999</v>
      </c>
      <c r="Z52">
        <v>7.585</v>
      </c>
      <c r="AA52">
        <v>115</v>
      </c>
      <c r="AB52">
        <v>134</v>
      </c>
      <c r="AC52">
        <v>14.3392</v>
      </c>
      <c r="AD52">
        <v>15.0662</v>
      </c>
      <c r="AE52">
        <v>86</v>
      </c>
      <c r="AF52">
        <v>63</v>
      </c>
      <c r="AG52">
        <v>10.776899999999999</v>
      </c>
      <c r="AH52">
        <v>5.7060000000000004</v>
      </c>
      <c r="AI52">
        <v>0</v>
      </c>
      <c r="AJ52">
        <v>20</v>
      </c>
      <c r="AK52">
        <v>0</v>
      </c>
      <c r="AL52">
        <v>5.5458999999999996</v>
      </c>
      <c r="AM52">
        <v>0</v>
      </c>
      <c r="AN52">
        <v>56</v>
      </c>
      <c r="AO52">
        <v>0</v>
      </c>
      <c r="AP52">
        <v>6.9824999999999999</v>
      </c>
      <c r="AQ52">
        <v>106</v>
      </c>
      <c r="AR52">
        <v>506</v>
      </c>
      <c r="AS52">
        <v>13.217000000000001</v>
      </c>
      <c r="AT52">
        <v>62.7654</v>
      </c>
      <c r="AU52">
        <v>0</v>
      </c>
      <c r="AV52">
        <v>20</v>
      </c>
      <c r="AW52">
        <v>0</v>
      </c>
      <c r="AX52">
        <v>5.5458999999999996</v>
      </c>
      <c r="AY52">
        <v>0</v>
      </c>
      <c r="AZ52">
        <v>14</v>
      </c>
      <c r="BA52">
        <v>0</v>
      </c>
      <c r="BB52">
        <v>3.9216000000000002</v>
      </c>
      <c r="BC52">
        <v>0</v>
      </c>
      <c r="BD52">
        <v>20</v>
      </c>
      <c r="BE52">
        <v>0</v>
      </c>
      <c r="BF52">
        <v>5.5458999999999996</v>
      </c>
      <c r="BG52">
        <v>0</v>
      </c>
      <c r="BH52">
        <v>14</v>
      </c>
      <c r="BI52">
        <v>0</v>
      </c>
      <c r="BJ52">
        <v>3.9216000000000002</v>
      </c>
      <c r="BK52">
        <v>4</v>
      </c>
      <c r="BL52">
        <v>4</v>
      </c>
      <c r="BM52">
        <v>0.49880000000000002</v>
      </c>
      <c r="BN52">
        <v>0.43090000000000001</v>
      </c>
      <c r="BO52">
        <v>7.1099999999999997E-2</v>
      </c>
      <c r="BP52">
        <v>0</v>
      </c>
      <c r="BQ52">
        <v>0.69199999999999995</v>
      </c>
      <c r="BR52">
        <v>0</v>
      </c>
      <c r="BS52">
        <v>0</v>
      </c>
      <c r="BT52">
        <v>0.65029999999999999</v>
      </c>
      <c r="BU52">
        <v>0.16839999999999999</v>
      </c>
      <c r="BV52">
        <v>0.41970000000000002</v>
      </c>
      <c r="BW52">
        <v>0</v>
      </c>
      <c r="BX52">
        <v>0</v>
      </c>
      <c r="BY52">
        <v>0.2601</v>
      </c>
      <c r="BZ52">
        <v>0</v>
      </c>
      <c r="CA52">
        <v>0</v>
      </c>
      <c r="CB52">
        <v>0</v>
      </c>
      <c r="CC52">
        <v>0</v>
      </c>
      <c r="CD52">
        <v>0.57999999999999996</v>
      </c>
      <c r="CE52">
        <v>0.76309999999999989</v>
      </c>
      <c r="CF52">
        <v>5.33E-2</v>
      </c>
      <c r="CG52">
        <v>1.2383999999999999</v>
      </c>
      <c r="CH52">
        <v>8.1000000000000003E-2</v>
      </c>
      <c r="CI52">
        <v>0.2601</v>
      </c>
      <c r="CJ52">
        <v>0.2601</v>
      </c>
      <c r="CK52">
        <v>0.57999999999999996</v>
      </c>
      <c r="CL52">
        <v>0.1343</v>
      </c>
      <c r="CM52">
        <v>2.8416000000000001</v>
      </c>
      <c r="CN52">
        <v>5.1200000000000002E-2</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t="s">
        <v>795</v>
      </c>
    </row>
    <row r="53" spans="1:114" x14ac:dyDescent="0.2">
      <c r="A53">
        <v>20685</v>
      </c>
      <c r="B53" t="s">
        <v>589</v>
      </c>
      <c r="C53">
        <v>472</v>
      </c>
      <c r="D53">
        <v>305</v>
      </c>
      <c r="E53">
        <v>6.8825000000000003</v>
      </c>
      <c r="F53">
        <v>4.2972000000000001</v>
      </c>
      <c r="G53">
        <v>40</v>
      </c>
      <c r="H53">
        <v>44</v>
      </c>
      <c r="I53">
        <v>1.1233</v>
      </c>
      <c r="J53">
        <v>1.2141999999999999</v>
      </c>
      <c r="K53">
        <v>419</v>
      </c>
      <c r="L53">
        <v>175</v>
      </c>
      <c r="M53">
        <v>17.502099999999999</v>
      </c>
      <c r="N53">
        <v>6.7465000000000002</v>
      </c>
      <c r="O53">
        <v>381</v>
      </c>
      <c r="P53">
        <v>271</v>
      </c>
      <c r="Q53">
        <v>7.9640000000000004</v>
      </c>
      <c r="R53">
        <v>5.5038999999999998</v>
      </c>
      <c r="S53">
        <v>361</v>
      </c>
      <c r="T53">
        <v>223</v>
      </c>
      <c r="U53">
        <v>5.2987000000000002</v>
      </c>
      <c r="V53">
        <v>3.1524999999999999</v>
      </c>
      <c r="W53">
        <v>1134</v>
      </c>
      <c r="X53">
        <v>223</v>
      </c>
      <c r="Y53">
        <v>16.516200000000001</v>
      </c>
      <c r="Z53">
        <v>1.7326999999999999</v>
      </c>
      <c r="AA53">
        <v>1412</v>
      </c>
      <c r="AB53">
        <v>379</v>
      </c>
      <c r="AC53">
        <v>20.565100000000001</v>
      </c>
      <c r="AD53">
        <v>4.3323999999999998</v>
      </c>
      <c r="AE53">
        <v>687</v>
      </c>
      <c r="AF53">
        <v>182</v>
      </c>
      <c r="AG53">
        <v>10.0837</v>
      </c>
      <c r="AH53">
        <v>2.0807000000000002</v>
      </c>
      <c r="AI53">
        <v>124</v>
      </c>
      <c r="AJ53">
        <v>89</v>
      </c>
      <c r="AK53">
        <v>5.1795999999999998</v>
      </c>
      <c r="AL53">
        <v>3.6297999999999999</v>
      </c>
      <c r="AM53">
        <v>1</v>
      </c>
      <c r="AN53">
        <v>74</v>
      </c>
      <c r="AO53">
        <v>1.5100000000000001E-2</v>
      </c>
      <c r="AP53">
        <v>1.1137999999999999</v>
      </c>
      <c r="AQ53">
        <v>1695</v>
      </c>
      <c r="AR53">
        <v>1473</v>
      </c>
      <c r="AS53">
        <v>24.686900000000001</v>
      </c>
      <c r="AT53">
        <v>21.053599999999999</v>
      </c>
      <c r="AU53">
        <v>0</v>
      </c>
      <c r="AV53">
        <v>27</v>
      </c>
      <c r="AW53">
        <v>0</v>
      </c>
      <c r="AX53">
        <v>1.0041</v>
      </c>
      <c r="AY53">
        <v>0</v>
      </c>
      <c r="AZ53">
        <v>19</v>
      </c>
      <c r="BA53">
        <v>0</v>
      </c>
      <c r="BB53">
        <v>0.71</v>
      </c>
      <c r="BC53">
        <v>0</v>
      </c>
      <c r="BD53">
        <v>27</v>
      </c>
      <c r="BE53">
        <v>0</v>
      </c>
      <c r="BF53">
        <v>1.1224000000000001</v>
      </c>
      <c r="BG53">
        <v>30</v>
      </c>
      <c r="BH53">
        <v>35</v>
      </c>
      <c r="BI53">
        <v>1.2531000000000001</v>
      </c>
      <c r="BJ53">
        <v>1.448</v>
      </c>
      <c r="BK53">
        <v>14</v>
      </c>
      <c r="BL53">
        <v>6</v>
      </c>
      <c r="BM53">
        <v>0.2039</v>
      </c>
      <c r="BN53">
        <v>8.0500000000000002E-2</v>
      </c>
      <c r="BO53">
        <v>0.2651</v>
      </c>
      <c r="BP53">
        <v>0.1757</v>
      </c>
      <c r="BQ53">
        <v>0.4425</v>
      </c>
      <c r="BR53">
        <v>0.61970000000000003</v>
      </c>
      <c r="BS53">
        <v>0.68740000000000001</v>
      </c>
      <c r="BT53">
        <v>0.3881</v>
      </c>
      <c r="BU53">
        <v>0.4264</v>
      </c>
      <c r="BV53">
        <v>0.35549999999999998</v>
      </c>
      <c r="BW53">
        <v>0.5857</v>
      </c>
      <c r="BX53">
        <v>0.33689999999999998</v>
      </c>
      <c r="BY53">
        <v>0.46910000000000002</v>
      </c>
      <c r="BZ53">
        <v>0</v>
      </c>
      <c r="CA53">
        <v>0</v>
      </c>
      <c r="CB53">
        <v>0</v>
      </c>
      <c r="CC53">
        <v>0.31669999999999998</v>
      </c>
      <c r="CD53">
        <v>0.43709999999999999</v>
      </c>
      <c r="CE53">
        <v>2.1903999999999999</v>
      </c>
      <c r="CF53">
        <v>0.4158</v>
      </c>
      <c r="CG53">
        <v>2.0926</v>
      </c>
      <c r="CH53">
        <v>0.29210000000000003</v>
      </c>
      <c r="CI53">
        <v>0.46910000000000002</v>
      </c>
      <c r="CJ53">
        <v>0.46910000000000002</v>
      </c>
      <c r="CK53">
        <v>0.75380000000000003</v>
      </c>
      <c r="CL53">
        <v>0.15570000000000001</v>
      </c>
      <c r="CM53">
        <v>5.5058999999999996</v>
      </c>
      <c r="CN53">
        <v>0.2324</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t="s">
        <v>795</v>
      </c>
    </row>
    <row r="54" spans="1:114" x14ac:dyDescent="0.2">
      <c r="A54">
        <v>20686</v>
      </c>
      <c r="B54" t="s">
        <v>589</v>
      </c>
      <c r="C54">
        <v>0</v>
      </c>
      <c r="D54">
        <v>14</v>
      </c>
      <c r="G54">
        <v>9</v>
      </c>
      <c r="H54">
        <v>16</v>
      </c>
      <c r="I54">
        <v>1.9355</v>
      </c>
      <c r="J54">
        <v>3.4150999999999998</v>
      </c>
      <c r="K54">
        <v>0</v>
      </c>
      <c r="L54">
        <v>28</v>
      </c>
      <c r="O54">
        <v>0</v>
      </c>
      <c r="P54">
        <v>14</v>
      </c>
      <c r="Q54">
        <v>0</v>
      </c>
      <c r="R54">
        <v>100</v>
      </c>
      <c r="S54">
        <v>21</v>
      </c>
      <c r="T54">
        <v>27</v>
      </c>
      <c r="U54">
        <v>2.1627000000000001</v>
      </c>
      <c r="V54">
        <v>2.7755000000000001</v>
      </c>
      <c r="W54">
        <v>0</v>
      </c>
      <c r="X54">
        <v>14</v>
      </c>
      <c r="Y54">
        <v>0</v>
      </c>
      <c r="Z54">
        <v>1.4418</v>
      </c>
      <c r="AA54">
        <v>0</v>
      </c>
      <c r="AB54">
        <v>14</v>
      </c>
      <c r="AC54">
        <v>0</v>
      </c>
      <c r="AD54">
        <v>1.4418</v>
      </c>
      <c r="AE54">
        <v>293</v>
      </c>
      <c r="AF54">
        <v>135</v>
      </c>
      <c r="AG54">
        <v>30.1751</v>
      </c>
      <c r="AH54">
        <v>13.7011</v>
      </c>
      <c r="AI54">
        <v>0</v>
      </c>
      <c r="AJ54">
        <v>20</v>
      </c>
      <c r="AM54">
        <v>3</v>
      </c>
      <c r="AN54">
        <v>55</v>
      </c>
      <c r="AO54">
        <v>0.309</v>
      </c>
      <c r="AP54">
        <v>5.6303999999999998</v>
      </c>
      <c r="AQ54">
        <v>202</v>
      </c>
      <c r="AR54">
        <v>140</v>
      </c>
      <c r="AS54">
        <v>20.8033</v>
      </c>
      <c r="AT54">
        <v>14.3629</v>
      </c>
      <c r="AU54">
        <v>0</v>
      </c>
      <c r="AV54">
        <v>20</v>
      </c>
      <c r="AY54">
        <v>0</v>
      </c>
      <c r="AZ54">
        <v>14</v>
      </c>
      <c r="BC54">
        <v>0</v>
      </c>
      <c r="BD54">
        <v>20</v>
      </c>
      <c r="BG54">
        <v>0</v>
      </c>
      <c r="BH54">
        <v>14</v>
      </c>
      <c r="BK54">
        <v>971</v>
      </c>
      <c r="BL54">
        <v>76</v>
      </c>
      <c r="BM54">
        <v>100</v>
      </c>
      <c r="BN54">
        <v>0</v>
      </c>
      <c r="BP54">
        <v>0.2321</v>
      </c>
      <c r="BR54">
        <v>0</v>
      </c>
      <c r="BS54">
        <v>0.30409999999999998</v>
      </c>
      <c r="BT54">
        <v>0</v>
      </c>
      <c r="BU54">
        <v>0</v>
      </c>
      <c r="BV54">
        <v>0.9657</v>
      </c>
      <c r="BX54">
        <v>0.3987</v>
      </c>
      <c r="BY54">
        <v>0.40939999999999999</v>
      </c>
      <c r="CD54">
        <v>0.98509999999999998</v>
      </c>
      <c r="CE54">
        <v>0.53620000000000001</v>
      </c>
      <c r="CF54">
        <v>3.8399999999999997E-2</v>
      </c>
      <c r="CG54">
        <v>1.3644000000000001</v>
      </c>
      <c r="CH54">
        <v>8.9599999999999999E-2</v>
      </c>
      <c r="CI54">
        <v>0.40939999999999999</v>
      </c>
      <c r="CJ54">
        <v>0.40939999999999999</v>
      </c>
      <c r="CK54">
        <v>0.98509999999999998</v>
      </c>
      <c r="CL54">
        <v>0.21959999999999999</v>
      </c>
      <c r="CM54">
        <v>3.2951000000000001</v>
      </c>
      <c r="CN54">
        <v>6.6100000000000006E-2</v>
      </c>
      <c r="CP54">
        <v>0</v>
      </c>
      <c r="CR54">
        <v>0</v>
      </c>
      <c r="CS54">
        <v>0</v>
      </c>
      <c r="CT54">
        <v>0</v>
      </c>
      <c r="CU54">
        <v>0</v>
      </c>
      <c r="CV54">
        <v>1</v>
      </c>
      <c r="CX54">
        <v>0</v>
      </c>
      <c r="CY54">
        <v>0</v>
      </c>
      <c r="DD54">
        <v>1</v>
      </c>
      <c r="DE54">
        <v>0</v>
      </c>
      <c r="DF54">
        <v>1</v>
      </c>
      <c r="DG54">
        <v>0</v>
      </c>
      <c r="DH54">
        <v>1</v>
      </c>
      <c r="DI54">
        <v>2</v>
      </c>
      <c r="DJ54" t="s">
        <v>795</v>
      </c>
    </row>
    <row r="55" spans="1:114" x14ac:dyDescent="0.2">
      <c r="A55">
        <v>20687</v>
      </c>
      <c r="B55" t="s">
        <v>589</v>
      </c>
      <c r="C55">
        <v>147</v>
      </c>
      <c r="D55">
        <v>223</v>
      </c>
      <c r="E55">
        <v>35.421700000000001</v>
      </c>
      <c r="F55">
        <v>48.460900000000002</v>
      </c>
      <c r="G55">
        <v>0</v>
      </c>
      <c r="H55">
        <v>14</v>
      </c>
      <c r="I55">
        <v>0</v>
      </c>
      <c r="J55">
        <v>10.2941</v>
      </c>
      <c r="K55">
        <v>0</v>
      </c>
      <c r="L55">
        <v>28</v>
      </c>
      <c r="M55">
        <v>0</v>
      </c>
      <c r="N55">
        <v>15.3005</v>
      </c>
      <c r="O55">
        <v>0</v>
      </c>
      <c r="P55">
        <v>14</v>
      </c>
      <c r="Q55">
        <v>0</v>
      </c>
      <c r="R55">
        <v>3.794</v>
      </c>
      <c r="S55">
        <v>0</v>
      </c>
      <c r="T55">
        <v>14</v>
      </c>
      <c r="U55">
        <v>0</v>
      </c>
      <c r="V55">
        <v>3.3734999999999999</v>
      </c>
      <c r="W55">
        <v>214</v>
      </c>
      <c r="X55">
        <v>234</v>
      </c>
      <c r="Y55">
        <v>51.566299999999998</v>
      </c>
      <c r="Z55">
        <v>45.133699999999997</v>
      </c>
      <c r="AA55">
        <v>46</v>
      </c>
      <c r="AB55">
        <v>77</v>
      </c>
      <c r="AC55">
        <v>11.084300000000001</v>
      </c>
      <c r="AD55">
        <v>17.072800000000001</v>
      </c>
      <c r="AE55">
        <v>50</v>
      </c>
      <c r="AF55">
        <v>62</v>
      </c>
      <c r="AG55">
        <v>12.0482</v>
      </c>
      <c r="AH55">
        <v>12.6822</v>
      </c>
      <c r="AI55">
        <v>0</v>
      </c>
      <c r="AJ55">
        <v>20</v>
      </c>
      <c r="AK55">
        <v>0</v>
      </c>
      <c r="AL55">
        <v>10.819100000000001</v>
      </c>
      <c r="AM55">
        <v>0</v>
      </c>
      <c r="AN55">
        <v>56</v>
      </c>
      <c r="AO55">
        <v>0</v>
      </c>
      <c r="AP55">
        <v>13.494</v>
      </c>
      <c r="AQ55">
        <v>67</v>
      </c>
      <c r="AR55">
        <v>376</v>
      </c>
      <c r="AS55">
        <v>16.144600000000001</v>
      </c>
      <c r="AT55">
        <v>89.882000000000005</v>
      </c>
      <c r="AU55">
        <v>0</v>
      </c>
      <c r="AV55">
        <v>20</v>
      </c>
      <c r="AW55">
        <v>0</v>
      </c>
      <c r="AX55">
        <v>6.5343</v>
      </c>
      <c r="AY55">
        <v>26</v>
      </c>
      <c r="AZ55">
        <v>43</v>
      </c>
      <c r="BA55">
        <v>8.5808999999999997</v>
      </c>
      <c r="BB55">
        <v>13.1084</v>
      </c>
      <c r="BC55">
        <v>0</v>
      </c>
      <c r="BD55">
        <v>20</v>
      </c>
      <c r="BE55">
        <v>0</v>
      </c>
      <c r="BF55">
        <v>10.819100000000001</v>
      </c>
      <c r="BG55">
        <v>0</v>
      </c>
      <c r="BH55">
        <v>14</v>
      </c>
      <c r="BI55">
        <v>0</v>
      </c>
      <c r="BJ55">
        <v>7.6502999999999997</v>
      </c>
      <c r="BK55">
        <v>0</v>
      </c>
      <c r="BL55">
        <v>14</v>
      </c>
      <c r="BM55">
        <v>0</v>
      </c>
      <c r="BN55">
        <v>3.3734999999999999</v>
      </c>
      <c r="BO55">
        <v>0.95040000000000002</v>
      </c>
      <c r="BP55">
        <v>0</v>
      </c>
      <c r="BQ55">
        <v>0</v>
      </c>
      <c r="BR55">
        <v>0</v>
      </c>
      <c r="BS55">
        <v>0</v>
      </c>
      <c r="BT55">
        <v>0.96379999999999999</v>
      </c>
      <c r="BU55">
        <v>0.1258</v>
      </c>
      <c r="BV55">
        <v>0.5353</v>
      </c>
      <c r="BW55">
        <v>0</v>
      </c>
      <c r="BX55">
        <v>0</v>
      </c>
      <c r="BY55">
        <v>0.31979999999999997</v>
      </c>
      <c r="BZ55">
        <v>0</v>
      </c>
      <c r="CA55">
        <v>0.90239999999999998</v>
      </c>
      <c r="CB55">
        <v>0</v>
      </c>
      <c r="CC55">
        <v>0</v>
      </c>
      <c r="CD55">
        <v>0</v>
      </c>
      <c r="CE55">
        <v>0.95040000000000002</v>
      </c>
      <c r="CF55">
        <v>7.46E-2</v>
      </c>
      <c r="CG55">
        <v>1.6249</v>
      </c>
      <c r="CH55">
        <v>0.1087</v>
      </c>
      <c r="CI55">
        <v>0.31979999999999997</v>
      </c>
      <c r="CJ55">
        <v>0.31979999999999997</v>
      </c>
      <c r="CK55">
        <v>0.90239999999999998</v>
      </c>
      <c r="CL55">
        <v>0.18759999999999999</v>
      </c>
      <c r="CM55">
        <v>3.7974999999999999</v>
      </c>
      <c r="CN55">
        <v>0.1066</v>
      </c>
      <c r="CO55">
        <v>1</v>
      </c>
      <c r="CP55">
        <v>0</v>
      </c>
      <c r="CQ55">
        <v>0</v>
      </c>
      <c r="CR55">
        <v>0</v>
      </c>
      <c r="CS55">
        <v>0</v>
      </c>
      <c r="CT55">
        <v>1</v>
      </c>
      <c r="CU55">
        <v>0</v>
      </c>
      <c r="CV55">
        <v>0</v>
      </c>
      <c r="CW55">
        <v>0</v>
      </c>
      <c r="CX55">
        <v>0</v>
      </c>
      <c r="CY55">
        <v>0</v>
      </c>
      <c r="CZ55">
        <v>0</v>
      </c>
      <c r="DA55">
        <v>1</v>
      </c>
      <c r="DB55">
        <v>0</v>
      </c>
      <c r="DC55">
        <v>0</v>
      </c>
      <c r="DD55">
        <v>0</v>
      </c>
      <c r="DE55">
        <v>1</v>
      </c>
      <c r="DF55">
        <v>1</v>
      </c>
      <c r="DG55">
        <v>0</v>
      </c>
      <c r="DH55">
        <v>1</v>
      </c>
      <c r="DI55">
        <v>3</v>
      </c>
      <c r="DJ55" t="s">
        <v>795</v>
      </c>
    </row>
    <row r="56" spans="1:114" x14ac:dyDescent="0.2">
      <c r="A56">
        <v>20688</v>
      </c>
      <c r="B56" t="s">
        <v>589</v>
      </c>
      <c r="C56">
        <v>16</v>
      </c>
      <c r="D56">
        <v>25</v>
      </c>
      <c r="E56">
        <v>1.2998000000000001</v>
      </c>
      <c r="F56">
        <v>1.9393</v>
      </c>
      <c r="G56">
        <v>27</v>
      </c>
      <c r="H56">
        <v>48</v>
      </c>
      <c r="I56">
        <v>8.4111999999999991</v>
      </c>
      <c r="J56">
        <v>13.442</v>
      </c>
      <c r="K56">
        <v>157</v>
      </c>
      <c r="L56">
        <v>81</v>
      </c>
      <c r="M56">
        <v>24.116700000000002</v>
      </c>
      <c r="N56">
        <v>10.1457</v>
      </c>
      <c r="O56">
        <v>3</v>
      </c>
      <c r="P56">
        <v>6</v>
      </c>
      <c r="Q56">
        <v>0.2555</v>
      </c>
      <c r="R56">
        <v>0.49890000000000001</v>
      </c>
      <c r="S56">
        <v>27</v>
      </c>
      <c r="T56">
        <v>48</v>
      </c>
      <c r="U56">
        <v>2.1932999999999998</v>
      </c>
      <c r="V56">
        <v>3.7642000000000002</v>
      </c>
      <c r="W56">
        <v>603</v>
      </c>
      <c r="X56">
        <v>173</v>
      </c>
      <c r="Y56">
        <v>46.744199999999999</v>
      </c>
      <c r="Z56">
        <v>24.808900000000001</v>
      </c>
      <c r="AA56">
        <v>116</v>
      </c>
      <c r="AB56">
        <v>171</v>
      </c>
      <c r="AC56">
        <v>8.9922000000000004</v>
      </c>
      <c r="AD56">
        <v>12.633100000000001</v>
      </c>
      <c r="AE56">
        <v>171</v>
      </c>
      <c r="AF56">
        <v>74</v>
      </c>
      <c r="AG56">
        <v>13.8911</v>
      </c>
      <c r="AH56">
        <v>8.8122000000000007</v>
      </c>
      <c r="AI56">
        <v>0</v>
      </c>
      <c r="AJ56">
        <v>20</v>
      </c>
      <c r="AK56">
        <v>0</v>
      </c>
      <c r="AL56">
        <v>3.0413000000000001</v>
      </c>
      <c r="AM56">
        <v>0</v>
      </c>
      <c r="AN56">
        <v>56</v>
      </c>
      <c r="AO56">
        <v>0</v>
      </c>
      <c r="AP56">
        <v>4.3411</v>
      </c>
      <c r="AQ56">
        <v>28</v>
      </c>
      <c r="AR56">
        <v>818</v>
      </c>
      <c r="AS56">
        <v>2.1705000000000001</v>
      </c>
      <c r="AT56">
        <v>63.413499999999999</v>
      </c>
      <c r="AU56">
        <v>329</v>
      </c>
      <c r="AV56">
        <v>125</v>
      </c>
      <c r="AW56">
        <v>45.885599999999997</v>
      </c>
      <c r="AX56">
        <v>11.966900000000001</v>
      </c>
      <c r="AY56">
        <v>0</v>
      </c>
      <c r="AZ56">
        <v>14</v>
      </c>
      <c r="BA56">
        <v>0</v>
      </c>
      <c r="BB56">
        <v>1.9525999999999999</v>
      </c>
      <c r="BC56">
        <v>0</v>
      </c>
      <c r="BD56">
        <v>20</v>
      </c>
      <c r="BE56">
        <v>0</v>
      </c>
      <c r="BF56">
        <v>3.0413000000000001</v>
      </c>
      <c r="BG56">
        <v>55</v>
      </c>
      <c r="BH56">
        <v>37</v>
      </c>
      <c r="BI56">
        <v>8.4484999999999992</v>
      </c>
      <c r="BJ56">
        <v>5.0891000000000002</v>
      </c>
      <c r="BK56">
        <v>62</v>
      </c>
      <c r="BL56">
        <v>52</v>
      </c>
      <c r="BM56">
        <v>4.8061999999999996</v>
      </c>
      <c r="BN56">
        <v>3.4123000000000001</v>
      </c>
      <c r="BO56">
        <v>7.7600000000000002E-2</v>
      </c>
      <c r="BP56">
        <v>0.89149999999999996</v>
      </c>
      <c r="BQ56">
        <v>0.66379999999999995</v>
      </c>
      <c r="BR56">
        <v>0.1004</v>
      </c>
      <c r="BS56">
        <v>0.30840000000000001</v>
      </c>
      <c r="BT56">
        <v>0.95309999999999995</v>
      </c>
      <c r="BU56">
        <v>0.1066</v>
      </c>
      <c r="BV56">
        <v>0.68310000000000004</v>
      </c>
      <c r="BW56">
        <v>0</v>
      </c>
      <c r="BX56">
        <v>0</v>
      </c>
      <c r="BY56">
        <v>8.3199999999999996E-2</v>
      </c>
      <c r="BZ56">
        <v>0.97399999999999998</v>
      </c>
      <c r="CA56">
        <v>0</v>
      </c>
      <c r="CB56">
        <v>0</v>
      </c>
      <c r="CC56">
        <v>0.80479999999999996</v>
      </c>
      <c r="CD56">
        <v>0.9083</v>
      </c>
      <c r="CE56">
        <v>2.0417000000000001</v>
      </c>
      <c r="CF56">
        <v>0.37740000000000001</v>
      </c>
      <c r="CG56">
        <v>1.7427999999999999</v>
      </c>
      <c r="CH56">
        <v>0.14929999999999999</v>
      </c>
      <c r="CI56">
        <v>8.3199999999999996E-2</v>
      </c>
      <c r="CJ56">
        <v>8.3199999999999996E-2</v>
      </c>
      <c r="CK56">
        <v>2.6871</v>
      </c>
      <c r="CL56">
        <v>0.58850000000000002</v>
      </c>
      <c r="CM56">
        <v>6.5548000000000002</v>
      </c>
      <c r="CN56">
        <v>0.34970000000000001</v>
      </c>
      <c r="CO56">
        <v>0</v>
      </c>
      <c r="CP56">
        <v>0</v>
      </c>
      <c r="CQ56">
        <v>0</v>
      </c>
      <c r="CR56">
        <v>0</v>
      </c>
      <c r="CS56">
        <v>0</v>
      </c>
      <c r="CT56">
        <v>1</v>
      </c>
      <c r="CU56">
        <v>0</v>
      </c>
      <c r="CV56">
        <v>0</v>
      </c>
      <c r="CW56">
        <v>0</v>
      </c>
      <c r="CX56">
        <v>0</v>
      </c>
      <c r="CY56">
        <v>0</v>
      </c>
      <c r="CZ56">
        <v>1</v>
      </c>
      <c r="DA56">
        <v>0</v>
      </c>
      <c r="DB56">
        <v>0</v>
      </c>
      <c r="DC56">
        <v>0</v>
      </c>
      <c r="DD56">
        <v>1</v>
      </c>
      <c r="DE56">
        <v>0</v>
      </c>
      <c r="DF56">
        <v>1</v>
      </c>
      <c r="DG56">
        <v>0</v>
      </c>
      <c r="DH56">
        <v>2</v>
      </c>
      <c r="DI56">
        <v>3</v>
      </c>
      <c r="DJ56" t="s">
        <v>796</v>
      </c>
    </row>
    <row r="57" spans="1:114" x14ac:dyDescent="0.2">
      <c r="A57">
        <v>20689</v>
      </c>
      <c r="B57" t="s">
        <v>589</v>
      </c>
      <c r="C57">
        <v>89</v>
      </c>
      <c r="D57">
        <v>63</v>
      </c>
      <c r="E57">
        <v>4.9362000000000004</v>
      </c>
      <c r="F57">
        <v>3.0882999999999998</v>
      </c>
      <c r="G57">
        <v>22</v>
      </c>
      <c r="H57">
        <v>32</v>
      </c>
      <c r="I57">
        <v>2.0369999999999999</v>
      </c>
      <c r="J57">
        <v>2.8818999999999999</v>
      </c>
      <c r="K57">
        <v>40</v>
      </c>
      <c r="L57">
        <v>38</v>
      </c>
      <c r="M57">
        <v>6.4725000000000001</v>
      </c>
      <c r="N57">
        <v>5.7930000000000001</v>
      </c>
      <c r="O57">
        <v>21</v>
      </c>
      <c r="P57">
        <v>23</v>
      </c>
      <c r="Q57">
        <v>1.5602</v>
      </c>
      <c r="R57">
        <v>1.6436999999999999</v>
      </c>
      <c r="S57">
        <v>44</v>
      </c>
      <c r="T57">
        <v>45</v>
      </c>
      <c r="U57">
        <v>2.4458000000000002</v>
      </c>
      <c r="V57">
        <v>2.3702000000000001</v>
      </c>
      <c r="W57">
        <v>227</v>
      </c>
      <c r="X57">
        <v>91</v>
      </c>
      <c r="Y57">
        <v>12.548400000000001</v>
      </c>
      <c r="Z57">
        <v>2.8557999999999999</v>
      </c>
      <c r="AA57">
        <v>384</v>
      </c>
      <c r="AB57">
        <v>233</v>
      </c>
      <c r="AC57">
        <v>21.2272</v>
      </c>
      <c r="AD57">
        <v>10.808400000000001</v>
      </c>
      <c r="AE57">
        <v>154</v>
      </c>
      <c r="AF57">
        <v>89</v>
      </c>
      <c r="AG57">
        <v>8.5602999999999998</v>
      </c>
      <c r="AH57">
        <v>4.08</v>
      </c>
      <c r="AI57">
        <v>0</v>
      </c>
      <c r="AJ57">
        <v>20</v>
      </c>
      <c r="AK57">
        <v>0</v>
      </c>
      <c r="AL57">
        <v>3.2037</v>
      </c>
      <c r="AM57">
        <v>0</v>
      </c>
      <c r="AN57">
        <v>56</v>
      </c>
      <c r="AO57">
        <v>0</v>
      </c>
      <c r="AP57">
        <v>3.1962999999999999</v>
      </c>
      <c r="AQ57">
        <v>404</v>
      </c>
      <c r="AR57">
        <v>808</v>
      </c>
      <c r="AS57">
        <v>22.332799999999999</v>
      </c>
      <c r="AT57">
        <v>44.035299999999999</v>
      </c>
      <c r="AU57">
        <v>11</v>
      </c>
      <c r="AV57">
        <v>22</v>
      </c>
      <c r="AW57">
        <v>1.7799</v>
      </c>
      <c r="AX57">
        <v>3.5244</v>
      </c>
      <c r="AY57">
        <v>25</v>
      </c>
      <c r="AZ57">
        <v>39</v>
      </c>
      <c r="BA57">
        <v>4.0453000000000001</v>
      </c>
      <c r="BB57">
        <v>6.1959</v>
      </c>
      <c r="BC57">
        <v>0</v>
      </c>
      <c r="BD57">
        <v>20</v>
      </c>
      <c r="BE57">
        <v>0</v>
      </c>
      <c r="BF57">
        <v>3.2037</v>
      </c>
      <c r="BG57">
        <v>48</v>
      </c>
      <c r="BH57">
        <v>45</v>
      </c>
      <c r="BI57">
        <v>7.7670000000000003</v>
      </c>
      <c r="BJ57">
        <v>6.9088000000000003</v>
      </c>
      <c r="BK57">
        <v>0</v>
      </c>
      <c r="BL57">
        <v>14</v>
      </c>
      <c r="BM57">
        <v>0</v>
      </c>
      <c r="BN57">
        <v>0.77390000000000003</v>
      </c>
      <c r="BO57">
        <v>0.19400000000000001</v>
      </c>
      <c r="BP57">
        <v>0.24729999999999999</v>
      </c>
      <c r="BQ57">
        <v>0.1236</v>
      </c>
      <c r="BR57">
        <v>0.1389</v>
      </c>
      <c r="BS57">
        <v>0.3533</v>
      </c>
      <c r="BT57">
        <v>0.1706</v>
      </c>
      <c r="BU57">
        <v>0.47760000000000002</v>
      </c>
      <c r="BV57">
        <v>0.22270000000000001</v>
      </c>
      <c r="BW57">
        <v>0</v>
      </c>
      <c r="BX57">
        <v>0</v>
      </c>
      <c r="BY57">
        <v>0.4264</v>
      </c>
      <c r="BZ57">
        <v>0.50760000000000005</v>
      </c>
      <c r="CA57">
        <v>0.78310000000000002</v>
      </c>
      <c r="CB57">
        <v>0</v>
      </c>
      <c r="CC57">
        <v>0.77869999999999995</v>
      </c>
      <c r="CD57">
        <v>0</v>
      </c>
      <c r="CE57">
        <v>1.0570999999999999</v>
      </c>
      <c r="CF57">
        <v>0.1023</v>
      </c>
      <c r="CG57">
        <v>0.87090000000000001</v>
      </c>
      <c r="CH57">
        <v>3.2000000000000001E-2</v>
      </c>
      <c r="CI57">
        <v>0.4264</v>
      </c>
      <c r="CJ57">
        <v>0.4264</v>
      </c>
      <c r="CK57">
        <v>2.0693999999999999</v>
      </c>
      <c r="CL57">
        <v>0.43280000000000002</v>
      </c>
      <c r="CM57">
        <v>4.4238</v>
      </c>
      <c r="CN57">
        <v>0.15140000000000001</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t="s">
        <v>795</v>
      </c>
    </row>
    <row r="58" spans="1:114" x14ac:dyDescent="0.2">
      <c r="A58">
        <v>20690</v>
      </c>
      <c r="B58" t="s">
        <v>589</v>
      </c>
      <c r="C58">
        <v>100</v>
      </c>
      <c r="D58">
        <v>87</v>
      </c>
      <c r="E58">
        <v>9.2850999999999999</v>
      </c>
      <c r="F58">
        <v>7.6468999999999996</v>
      </c>
      <c r="G58">
        <v>8</v>
      </c>
      <c r="H58">
        <v>13</v>
      </c>
      <c r="I58">
        <v>1.5444</v>
      </c>
      <c r="J58">
        <v>2.4239999999999999</v>
      </c>
      <c r="K58">
        <v>45</v>
      </c>
      <c r="L58">
        <v>42</v>
      </c>
      <c r="M58">
        <v>9.4141999999999992</v>
      </c>
      <c r="N58">
        <v>8.3557000000000006</v>
      </c>
      <c r="O58">
        <v>155</v>
      </c>
      <c r="P58">
        <v>153</v>
      </c>
      <c r="Q58">
        <v>19.4969</v>
      </c>
      <c r="R58">
        <v>18.4373</v>
      </c>
      <c r="S58">
        <v>20</v>
      </c>
      <c r="T58">
        <v>21</v>
      </c>
      <c r="U58">
        <v>1.9119999999999999</v>
      </c>
      <c r="V58">
        <v>1.9318</v>
      </c>
      <c r="W58">
        <v>284</v>
      </c>
      <c r="X58">
        <v>146</v>
      </c>
      <c r="Y58">
        <v>26.369499999999999</v>
      </c>
      <c r="Z58">
        <v>11.362</v>
      </c>
      <c r="AA58">
        <v>209</v>
      </c>
      <c r="AB58">
        <v>113</v>
      </c>
      <c r="AC58">
        <v>19.405799999999999</v>
      </c>
      <c r="AD58">
        <v>8.9707000000000008</v>
      </c>
      <c r="AE58">
        <v>105</v>
      </c>
      <c r="AF58">
        <v>72</v>
      </c>
      <c r="AG58">
        <v>10.0382</v>
      </c>
      <c r="AH58">
        <v>6.2568000000000001</v>
      </c>
      <c r="AI58">
        <v>4</v>
      </c>
      <c r="AJ58">
        <v>16</v>
      </c>
      <c r="AK58">
        <v>0.83679999999999999</v>
      </c>
      <c r="AL58">
        <v>3.3653</v>
      </c>
      <c r="AM58">
        <v>0</v>
      </c>
      <c r="AN58">
        <v>56</v>
      </c>
      <c r="AO58">
        <v>0</v>
      </c>
      <c r="AP58">
        <v>5.6395</v>
      </c>
      <c r="AQ58">
        <v>80</v>
      </c>
      <c r="AR58">
        <v>426</v>
      </c>
      <c r="AS58">
        <v>7.4279999999999999</v>
      </c>
      <c r="AT58">
        <v>39.469700000000003</v>
      </c>
      <c r="AU58">
        <v>0</v>
      </c>
      <c r="AV58">
        <v>20</v>
      </c>
      <c r="AW58">
        <v>0</v>
      </c>
      <c r="AX58">
        <v>3.0226999999999999</v>
      </c>
      <c r="AY58">
        <v>45</v>
      </c>
      <c r="AZ58">
        <v>65</v>
      </c>
      <c r="BA58">
        <v>6.8701999999999996</v>
      </c>
      <c r="BB58">
        <v>9.6879000000000008</v>
      </c>
      <c r="BC58">
        <v>0</v>
      </c>
      <c r="BD58">
        <v>20</v>
      </c>
      <c r="BE58">
        <v>0</v>
      </c>
      <c r="BF58">
        <v>4.1420000000000003</v>
      </c>
      <c r="BG58">
        <v>45</v>
      </c>
      <c r="BH58">
        <v>68</v>
      </c>
      <c r="BI58">
        <v>9.4141999999999992</v>
      </c>
      <c r="BJ58">
        <v>13.982699999999999</v>
      </c>
      <c r="BK58">
        <v>4</v>
      </c>
      <c r="BL58">
        <v>3</v>
      </c>
      <c r="BM58">
        <v>0.37140000000000001</v>
      </c>
      <c r="BN58">
        <v>0.25840000000000002</v>
      </c>
      <c r="BO58">
        <v>0.37930000000000003</v>
      </c>
      <c r="BP58">
        <v>0.20610000000000001</v>
      </c>
      <c r="BQ58">
        <v>0.17349999999999999</v>
      </c>
      <c r="BR58">
        <v>0.9274</v>
      </c>
      <c r="BS58">
        <v>0.2848</v>
      </c>
      <c r="BT58">
        <v>0.82520000000000004</v>
      </c>
      <c r="BU58">
        <v>0.34970000000000001</v>
      </c>
      <c r="BV58">
        <v>0.35120000000000001</v>
      </c>
      <c r="BW58">
        <v>0.24729999999999999</v>
      </c>
      <c r="BX58">
        <v>0</v>
      </c>
      <c r="BY58">
        <v>0.16839999999999999</v>
      </c>
      <c r="BZ58">
        <v>0</v>
      </c>
      <c r="CA58">
        <v>0.85029999999999994</v>
      </c>
      <c r="CB58">
        <v>0</v>
      </c>
      <c r="CC58">
        <v>0.82650000000000001</v>
      </c>
      <c r="CD58">
        <v>0.52239999999999998</v>
      </c>
      <c r="CE58">
        <v>1.9711000000000001</v>
      </c>
      <c r="CF58">
        <v>0.34539999999999998</v>
      </c>
      <c r="CG58">
        <v>1.7734000000000001</v>
      </c>
      <c r="CH58">
        <v>0.15989999999999999</v>
      </c>
      <c r="CI58">
        <v>0.16839999999999999</v>
      </c>
      <c r="CJ58">
        <v>0.16839999999999999</v>
      </c>
      <c r="CK58">
        <v>2.1991999999999998</v>
      </c>
      <c r="CL58">
        <v>0.4733</v>
      </c>
      <c r="CM58">
        <v>6.1121000000000008</v>
      </c>
      <c r="CN58">
        <v>0.29849999999999999</v>
      </c>
      <c r="CO58">
        <v>0</v>
      </c>
      <c r="CP58">
        <v>0</v>
      </c>
      <c r="CQ58">
        <v>0</v>
      </c>
      <c r="CR58">
        <v>1</v>
      </c>
      <c r="CS58">
        <v>0</v>
      </c>
      <c r="CT58">
        <v>0</v>
      </c>
      <c r="CU58">
        <v>0</v>
      </c>
      <c r="CV58">
        <v>0</v>
      </c>
      <c r="CW58">
        <v>0</v>
      </c>
      <c r="CX58">
        <v>0</v>
      </c>
      <c r="CY58">
        <v>0</v>
      </c>
      <c r="CZ58">
        <v>0</v>
      </c>
      <c r="DA58">
        <v>0</v>
      </c>
      <c r="DB58">
        <v>0</v>
      </c>
      <c r="DC58">
        <v>0</v>
      </c>
      <c r="DD58">
        <v>0</v>
      </c>
      <c r="DE58">
        <v>1</v>
      </c>
      <c r="DF58">
        <v>0</v>
      </c>
      <c r="DG58">
        <v>0</v>
      </c>
      <c r="DH58">
        <v>0</v>
      </c>
      <c r="DI58">
        <v>1</v>
      </c>
      <c r="DJ58" t="s">
        <v>796</v>
      </c>
    </row>
    <row r="59" spans="1:114" x14ac:dyDescent="0.2">
      <c r="A59">
        <v>20692</v>
      </c>
      <c r="B59" t="s">
        <v>589</v>
      </c>
      <c r="C59">
        <v>11</v>
      </c>
      <c r="D59">
        <v>16</v>
      </c>
      <c r="E59">
        <v>2.1781999999999999</v>
      </c>
      <c r="F59">
        <v>3.0118</v>
      </c>
      <c r="G59">
        <v>0</v>
      </c>
      <c r="H59">
        <v>14</v>
      </c>
      <c r="I59">
        <v>0</v>
      </c>
      <c r="J59">
        <v>4.7297000000000002</v>
      </c>
      <c r="K59">
        <v>12</v>
      </c>
      <c r="L59">
        <v>26</v>
      </c>
      <c r="M59">
        <v>6.1856</v>
      </c>
      <c r="N59">
        <v>12.9473</v>
      </c>
      <c r="O59">
        <v>0</v>
      </c>
      <c r="P59">
        <v>14</v>
      </c>
      <c r="Q59">
        <v>0</v>
      </c>
      <c r="R59">
        <v>3.5623</v>
      </c>
      <c r="S59">
        <v>0</v>
      </c>
      <c r="T59">
        <v>14</v>
      </c>
      <c r="U59">
        <v>0</v>
      </c>
      <c r="V59">
        <v>2.7723</v>
      </c>
      <c r="W59">
        <v>178</v>
      </c>
      <c r="X59">
        <v>117</v>
      </c>
      <c r="Y59">
        <v>35.247500000000002</v>
      </c>
      <c r="Z59">
        <v>16.838200000000001</v>
      </c>
      <c r="AA59">
        <v>107</v>
      </c>
      <c r="AB59">
        <v>105</v>
      </c>
      <c r="AC59">
        <v>21.188099999999999</v>
      </c>
      <c r="AD59">
        <v>18.460799999999999</v>
      </c>
      <c r="AE59">
        <v>101</v>
      </c>
      <c r="AF59">
        <v>60</v>
      </c>
      <c r="AG59">
        <v>20</v>
      </c>
      <c r="AH59">
        <v>7.7218999999999998</v>
      </c>
      <c r="AI59">
        <v>0</v>
      </c>
      <c r="AJ59">
        <v>20</v>
      </c>
      <c r="AK59">
        <v>0</v>
      </c>
      <c r="AL59">
        <v>10.2057</v>
      </c>
      <c r="AM59">
        <v>0</v>
      </c>
      <c r="AN59">
        <v>56</v>
      </c>
      <c r="AO59">
        <v>0</v>
      </c>
      <c r="AP59">
        <v>11.0891</v>
      </c>
      <c r="AQ59">
        <v>71</v>
      </c>
      <c r="AR59">
        <v>297</v>
      </c>
      <c r="AS59">
        <v>14.0594</v>
      </c>
      <c r="AT59">
        <v>58.426400000000001</v>
      </c>
      <c r="AU59">
        <v>0</v>
      </c>
      <c r="AV59">
        <v>20</v>
      </c>
      <c r="AW59">
        <v>0</v>
      </c>
      <c r="AX59">
        <v>6.3053999999999997</v>
      </c>
      <c r="AY59">
        <v>0</v>
      </c>
      <c r="AZ59">
        <v>14</v>
      </c>
      <c r="BA59">
        <v>0</v>
      </c>
      <c r="BB59">
        <v>4.4585999999999997</v>
      </c>
      <c r="BC59">
        <v>0</v>
      </c>
      <c r="BD59">
        <v>20</v>
      </c>
      <c r="BE59">
        <v>0</v>
      </c>
      <c r="BF59">
        <v>10.2057</v>
      </c>
      <c r="BG59">
        <v>0</v>
      </c>
      <c r="BH59">
        <v>14</v>
      </c>
      <c r="BI59">
        <v>0</v>
      </c>
      <c r="BJ59">
        <v>7.2164999999999999</v>
      </c>
      <c r="BK59">
        <v>3</v>
      </c>
      <c r="BL59">
        <v>4</v>
      </c>
      <c r="BM59">
        <v>0.59409999999999996</v>
      </c>
      <c r="BN59">
        <v>0.74529999999999996</v>
      </c>
      <c r="BO59">
        <v>9.0499999999999997E-2</v>
      </c>
      <c r="BP59">
        <v>0</v>
      </c>
      <c r="BQ59">
        <v>0.1193</v>
      </c>
      <c r="BR59">
        <v>0</v>
      </c>
      <c r="BS59">
        <v>0</v>
      </c>
      <c r="BT59">
        <v>0.91259999999999997</v>
      </c>
      <c r="BU59">
        <v>0.47549999999999998</v>
      </c>
      <c r="BV59">
        <v>0.88009999999999999</v>
      </c>
      <c r="BW59">
        <v>0</v>
      </c>
      <c r="BX59">
        <v>0</v>
      </c>
      <c r="BY59">
        <v>0.2772</v>
      </c>
      <c r="BZ59">
        <v>0</v>
      </c>
      <c r="CA59">
        <v>0</v>
      </c>
      <c r="CB59">
        <v>0</v>
      </c>
      <c r="CC59">
        <v>0</v>
      </c>
      <c r="CD59">
        <v>0.60980000000000001</v>
      </c>
      <c r="CE59">
        <v>0.20979999999999999</v>
      </c>
      <c r="CF59">
        <v>2.35E-2</v>
      </c>
      <c r="CG59">
        <v>2.2682000000000002</v>
      </c>
      <c r="CH59">
        <v>0.37530000000000002</v>
      </c>
      <c r="CI59">
        <v>0.2772</v>
      </c>
      <c r="CJ59">
        <v>0.2772</v>
      </c>
      <c r="CK59">
        <v>0.60980000000000001</v>
      </c>
      <c r="CL59">
        <v>0.1386</v>
      </c>
      <c r="CM59">
        <v>3.3650000000000002</v>
      </c>
      <c r="CN59">
        <v>7.46E-2</v>
      </c>
      <c r="CO59">
        <v>0</v>
      </c>
      <c r="CP59">
        <v>0</v>
      </c>
      <c r="CQ59">
        <v>0</v>
      </c>
      <c r="CR59">
        <v>0</v>
      </c>
      <c r="CS59">
        <v>0</v>
      </c>
      <c r="CT59">
        <v>1</v>
      </c>
      <c r="CU59">
        <v>0</v>
      </c>
      <c r="CV59">
        <v>0</v>
      </c>
      <c r="CW59">
        <v>0</v>
      </c>
      <c r="CX59">
        <v>0</v>
      </c>
      <c r="CY59">
        <v>0</v>
      </c>
      <c r="CZ59">
        <v>0</v>
      </c>
      <c r="DA59">
        <v>0</v>
      </c>
      <c r="DB59">
        <v>0</v>
      </c>
      <c r="DC59">
        <v>0</v>
      </c>
      <c r="DD59">
        <v>0</v>
      </c>
      <c r="DE59">
        <v>0</v>
      </c>
      <c r="DF59">
        <v>1</v>
      </c>
      <c r="DG59">
        <v>0</v>
      </c>
      <c r="DH59">
        <v>0</v>
      </c>
      <c r="DI59">
        <v>1</v>
      </c>
      <c r="DJ59" t="s">
        <v>795</v>
      </c>
    </row>
    <row r="60" spans="1:114" x14ac:dyDescent="0.2">
      <c r="A60">
        <v>20693</v>
      </c>
      <c r="B60" t="s">
        <v>589</v>
      </c>
      <c r="C60">
        <v>279</v>
      </c>
      <c r="D60">
        <v>145</v>
      </c>
      <c r="E60">
        <v>18.649699999999999</v>
      </c>
      <c r="F60">
        <v>6.1943000000000001</v>
      </c>
      <c r="G60">
        <v>8</v>
      </c>
      <c r="H60">
        <v>13</v>
      </c>
      <c r="I60">
        <v>1.2821</v>
      </c>
      <c r="J60">
        <v>2.0464000000000002</v>
      </c>
      <c r="K60">
        <v>45</v>
      </c>
      <c r="L60">
        <v>39</v>
      </c>
      <c r="M60">
        <v>12.2616</v>
      </c>
      <c r="N60">
        <v>10.129200000000001</v>
      </c>
      <c r="O60">
        <v>131</v>
      </c>
      <c r="P60">
        <v>51</v>
      </c>
      <c r="Q60">
        <v>15.179600000000001</v>
      </c>
      <c r="R60">
        <v>4.3567999999999998</v>
      </c>
      <c r="S60">
        <v>20</v>
      </c>
      <c r="T60">
        <v>36</v>
      </c>
      <c r="U60">
        <v>1.3569</v>
      </c>
      <c r="V60">
        <v>2.3803000000000001</v>
      </c>
      <c r="W60">
        <v>183</v>
      </c>
      <c r="X60">
        <v>103</v>
      </c>
      <c r="Y60">
        <v>12.2326</v>
      </c>
      <c r="Z60">
        <v>4.8470000000000004</v>
      </c>
      <c r="AA60">
        <v>445</v>
      </c>
      <c r="AB60">
        <v>293</v>
      </c>
      <c r="AC60">
        <v>29.745999999999999</v>
      </c>
      <c r="AD60">
        <v>15.5631</v>
      </c>
      <c r="AE60">
        <v>106</v>
      </c>
      <c r="AF60">
        <v>63</v>
      </c>
      <c r="AG60">
        <v>7.1913</v>
      </c>
      <c r="AH60">
        <v>3.1415999999999999</v>
      </c>
      <c r="AI60">
        <v>0</v>
      </c>
      <c r="AJ60">
        <v>20</v>
      </c>
      <c r="AK60">
        <v>0</v>
      </c>
      <c r="AL60">
        <v>5.3948</v>
      </c>
      <c r="AM60">
        <v>0</v>
      </c>
      <c r="AN60">
        <v>56</v>
      </c>
      <c r="AO60">
        <v>0</v>
      </c>
      <c r="AP60">
        <v>4.1176000000000004</v>
      </c>
      <c r="AQ60">
        <v>879</v>
      </c>
      <c r="AR60">
        <v>643</v>
      </c>
      <c r="AS60">
        <v>58.756700000000002</v>
      </c>
      <c r="AT60">
        <v>35.958100000000002</v>
      </c>
      <c r="AU60">
        <v>0</v>
      </c>
      <c r="AV60">
        <v>20</v>
      </c>
      <c r="AW60">
        <v>0</v>
      </c>
      <c r="AX60">
        <v>5.2656999999999998</v>
      </c>
      <c r="AY60">
        <v>7</v>
      </c>
      <c r="AZ60">
        <v>17</v>
      </c>
      <c r="BA60">
        <v>1.8616999999999999</v>
      </c>
      <c r="BB60">
        <v>4.5015999999999998</v>
      </c>
      <c r="BC60">
        <v>0</v>
      </c>
      <c r="BD60">
        <v>20</v>
      </c>
      <c r="BE60">
        <v>0</v>
      </c>
      <c r="BF60">
        <v>5.3948</v>
      </c>
      <c r="BG60">
        <v>0</v>
      </c>
      <c r="BH60">
        <v>14</v>
      </c>
      <c r="BI60">
        <v>0</v>
      </c>
      <c r="BJ60">
        <v>3.8147000000000002</v>
      </c>
      <c r="BK60">
        <v>0</v>
      </c>
      <c r="BL60">
        <v>14</v>
      </c>
      <c r="BM60">
        <v>0</v>
      </c>
      <c r="BN60">
        <v>0.93579999999999997</v>
      </c>
      <c r="BO60">
        <v>0.71340000000000003</v>
      </c>
      <c r="BP60">
        <v>0.19089999999999999</v>
      </c>
      <c r="BQ60">
        <v>0.27110000000000001</v>
      </c>
      <c r="BR60">
        <v>0.86750000000000005</v>
      </c>
      <c r="BS60">
        <v>0.21629999999999999</v>
      </c>
      <c r="BT60">
        <v>0.1535</v>
      </c>
      <c r="BU60">
        <v>0.95309999999999995</v>
      </c>
      <c r="BV60">
        <v>0.14349999999999999</v>
      </c>
      <c r="BW60">
        <v>0</v>
      </c>
      <c r="BX60">
        <v>0</v>
      </c>
      <c r="BY60">
        <v>0.79100000000000004</v>
      </c>
      <c r="BZ60">
        <v>0</v>
      </c>
      <c r="CA60">
        <v>0.69630000000000003</v>
      </c>
      <c r="CB60">
        <v>0</v>
      </c>
      <c r="CC60">
        <v>0</v>
      </c>
      <c r="CD60">
        <v>0</v>
      </c>
      <c r="CE60">
        <v>2.2591999999999999</v>
      </c>
      <c r="CF60">
        <v>0.43070000000000003</v>
      </c>
      <c r="CG60">
        <v>1.2501</v>
      </c>
      <c r="CH60">
        <v>8.3199999999999996E-2</v>
      </c>
      <c r="CI60">
        <v>0.79100000000000004</v>
      </c>
      <c r="CJ60">
        <v>0.79100000000000004</v>
      </c>
      <c r="CK60">
        <v>0.69630000000000003</v>
      </c>
      <c r="CL60">
        <v>0.14710000000000001</v>
      </c>
      <c r="CM60">
        <v>4.9965999999999999</v>
      </c>
      <c r="CN60">
        <v>0.1983</v>
      </c>
      <c r="CO60">
        <v>0</v>
      </c>
      <c r="CP60">
        <v>0</v>
      </c>
      <c r="CQ60">
        <v>0</v>
      </c>
      <c r="CR60">
        <v>0</v>
      </c>
      <c r="CS60">
        <v>0</v>
      </c>
      <c r="CT60">
        <v>0</v>
      </c>
      <c r="CU60">
        <v>1</v>
      </c>
      <c r="CV60">
        <v>0</v>
      </c>
      <c r="CW60">
        <v>0</v>
      </c>
      <c r="CX60">
        <v>0</v>
      </c>
      <c r="CY60">
        <v>0</v>
      </c>
      <c r="CZ60">
        <v>0</v>
      </c>
      <c r="DA60">
        <v>0</v>
      </c>
      <c r="DB60">
        <v>0</v>
      </c>
      <c r="DC60">
        <v>0</v>
      </c>
      <c r="DD60">
        <v>0</v>
      </c>
      <c r="DE60">
        <v>0</v>
      </c>
      <c r="DF60">
        <v>1</v>
      </c>
      <c r="DG60">
        <v>0</v>
      </c>
      <c r="DH60">
        <v>0</v>
      </c>
      <c r="DI60">
        <v>1</v>
      </c>
      <c r="DJ60" t="s">
        <v>795</v>
      </c>
    </row>
    <row r="61" spans="1:114" x14ac:dyDescent="0.2">
      <c r="A61">
        <v>20695</v>
      </c>
      <c r="B61" t="s">
        <v>589</v>
      </c>
      <c r="C61">
        <v>1749</v>
      </c>
      <c r="D61">
        <v>750</v>
      </c>
      <c r="E61">
        <v>10.689399999999999</v>
      </c>
      <c r="F61">
        <v>4.4576000000000002</v>
      </c>
      <c r="G61">
        <v>462</v>
      </c>
      <c r="H61">
        <v>172</v>
      </c>
      <c r="I61">
        <v>5.1494</v>
      </c>
      <c r="J61">
        <v>1.7931999999999999</v>
      </c>
      <c r="K61">
        <v>1265</v>
      </c>
      <c r="L61">
        <v>355</v>
      </c>
      <c r="M61">
        <v>23.130400000000002</v>
      </c>
      <c r="N61">
        <v>6.0810000000000004</v>
      </c>
      <c r="O61">
        <v>686</v>
      </c>
      <c r="P61">
        <v>254</v>
      </c>
      <c r="Q61">
        <v>6.3051000000000004</v>
      </c>
      <c r="R61">
        <v>2.2528000000000001</v>
      </c>
      <c r="S61">
        <v>561</v>
      </c>
      <c r="T61">
        <v>303</v>
      </c>
      <c r="U61">
        <v>3.4584999999999999</v>
      </c>
      <c r="V61">
        <v>1.8352999999999999</v>
      </c>
      <c r="W61">
        <v>2346</v>
      </c>
      <c r="X61">
        <v>364</v>
      </c>
      <c r="Y61">
        <v>14.2988</v>
      </c>
      <c r="Z61">
        <v>1.6982999999999999</v>
      </c>
      <c r="AA61">
        <v>4146</v>
      </c>
      <c r="AB61">
        <v>687</v>
      </c>
      <c r="AC61">
        <v>25.2697</v>
      </c>
      <c r="AD61">
        <v>3.3418999999999999</v>
      </c>
      <c r="AE61">
        <v>2076</v>
      </c>
      <c r="AF61">
        <v>575</v>
      </c>
      <c r="AG61">
        <v>12.7982</v>
      </c>
      <c r="AH61">
        <v>3.3033000000000001</v>
      </c>
      <c r="AI61">
        <v>290</v>
      </c>
      <c r="AJ61">
        <v>136</v>
      </c>
      <c r="AK61">
        <v>5.3026</v>
      </c>
      <c r="AL61">
        <v>2.4239999999999999</v>
      </c>
      <c r="AM61">
        <v>282</v>
      </c>
      <c r="AN61">
        <v>178</v>
      </c>
      <c r="AO61">
        <v>1.8658999999999999</v>
      </c>
      <c r="AP61">
        <v>1.1655</v>
      </c>
      <c r="AQ61">
        <v>13356</v>
      </c>
      <c r="AR61">
        <v>1772</v>
      </c>
      <c r="AS61">
        <v>81.404300000000006</v>
      </c>
      <c r="AT61">
        <v>7.1132999999999997</v>
      </c>
      <c r="AU61">
        <v>463</v>
      </c>
      <c r="AV61">
        <v>233</v>
      </c>
      <c r="AW61">
        <v>8.4443000000000001</v>
      </c>
      <c r="AX61">
        <v>4.1600999999999999</v>
      </c>
      <c r="AY61">
        <v>77</v>
      </c>
      <c r="AZ61">
        <v>85</v>
      </c>
      <c r="BA61">
        <v>1.4043000000000001</v>
      </c>
      <c r="BB61">
        <v>1.5441</v>
      </c>
      <c r="BC61">
        <v>227</v>
      </c>
      <c r="BD61">
        <v>156</v>
      </c>
      <c r="BE61">
        <v>4.1506999999999996</v>
      </c>
      <c r="BF61">
        <v>2.8147000000000002</v>
      </c>
      <c r="BG61">
        <v>151</v>
      </c>
      <c r="BH61">
        <v>94</v>
      </c>
      <c r="BI61">
        <v>2.7610000000000001</v>
      </c>
      <c r="BJ61">
        <v>1.6969000000000001</v>
      </c>
      <c r="BK61">
        <v>61</v>
      </c>
      <c r="BL61">
        <v>57</v>
      </c>
      <c r="BM61">
        <v>0.37180000000000002</v>
      </c>
      <c r="BN61">
        <v>0.34539999999999998</v>
      </c>
      <c r="BO61">
        <v>0.44829999999999998</v>
      </c>
      <c r="BP61">
        <v>0.66159999999999997</v>
      </c>
      <c r="BQ61">
        <v>0.63119999999999998</v>
      </c>
      <c r="BR61">
        <v>0.50849999999999995</v>
      </c>
      <c r="BS61">
        <v>0.49249999999999999</v>
      </c>
      <c r="BT61">
        <v>0.25590000000000002</v>
      </c>
      <c r="BU61">
        <v>0.81020000000000003</v>
      </c>
      <c r="BV61">
        <v>0.61240000000000006</v>
      </c>
      <c r="BW61">
        <v>0.59650000000000003</v>
      </c>
      <c r="BX61">
        <v>0.71220000000000006</v>
      </c>
      <c r="BY61">
        <v>0.89770000000000005</v>
      </c>
      <c r="BZ61">
        <v>0.69630000000000003</v>
      </c>
      <c r="CA61">
        <v>0.65939999999999999</v>
      </c>
      <c r="CB61">
        <v>0.90669999999999995</v>
      </c>
      <c r="CC61">
        <v>0.46850000000000003</v>
      </c>
      <c r="CD61">
        <v>0.52449999999999997</v>
      </c>
      <c r="CE61">
        <v>2.7421000000000002</v>
      </c>
      <c r="CF61">
        <v>0.58640000000000003</v>
      </c>
      <c r="CG61">
        <v>2.987200000000001</v>
      </c>
      <c r="CH61">
        <v>0.82730000000000004</v>
      </c>
      <c r="CI61">
        <v>0.89770000000000005</v>
      </c>
      <c r="CJ61">
        <v>0.89770000000000005</v>
      </c>
      <c r="CK61">
        <v>3.2553999999999998</v>
      </c>
      <c r="CL61">
        <v>0.7591</v>
      </c>
      <c r="CM61">
        <v>9.8824000000000005</v>
      </c>
      <c r="CN61">
        <v>0.79320000000000002</v>
      </c>
      <c r="CO61">
        <v>0</v>
      </c>
      <c r="CP61">
        <v>0</v>
      </c>
      <c r="CQ61">
        <v>0</v>
      </c>
      <c r="CR61">
        <v>0</v>
      </c>
      <c r="CS61">
        <v>0</v>
      </c>
      <c r="CT61">
        <v>0</v>
      </c>
      <c r="CU61">
        <v>0</v>
      </c>
      <c r="CV61">
        <v>0</v>
      </c>
      <c r="CW61">
        <v>0</v>
      </c>
      <c r="CX61">
        <v>0</v>
      </c>
      <c r="CY61">
        <v>0</v>
      </c>
      <c r="CZ61">
        <v>0</v>
      </c>
      <c r="DA61">
        <v>0</v>
      </c>
      <c r="DB61">
        <v>1</v>
      </c>
      <c r="DC61">
        <v>0</v>
      </c>
      <c r="DD61">
        <v>0</v>
      </c>
      <c r="DE61">
        <v>0</v>
      </c>
      <c r="DF61">
        <v>0</v>
      </c>
      <c r="DG61">
        <v>0</v>
      </c>
      <c r="DH61">
        <v>1</v>
      </c>
      <c r="DI61">
        <v>1</v>
      </c>
      <c r="DJ61" t="s">
        <v>794</v>
      </c>
    </row>
    <row r="62" spans="1:114" x14ac:dyDescent="0.2">
      <c r="A62">
        <v>20701</v>
      </c>
      <c r="B62" t="s">
        <v>589</v>
      </c>
      <c r="C62">
        <v>63</v>
      </c>
      <c r="D62">
        <v>101</v>
      </c>
      <c r="E62">
        <v>12.2807</v>
      </c>
      <c r="F62">
        <v>18.809100000000001</v>
      </c>
      <c r="G62">
        <v>44</v>
      </c>
      <c r="H62">
        <v>71</v>
      </c>
      <c r="I62">
        <v>9.1667000000000005</v>
      </c>
      <c r="J62">
        <v>14.118499999999999</v>
      </c>
      <c r="K62">
        <v>100</v>
      </c>
      <c r="L62">
        <v>71</v>
      </c>
      <c r="M62">
        <v>27.933</v>
      </c>
      <c r="N62">
        <v>16.162400000000002</v>
      </c>
      <c r="O62">
        <v>39</v>
      </c>
      <c r="P62">
        <v>68</v>
      </c>
      <c r="Q62">
        <v>10</v>
      </c>
      <c r="R62">
        <v>16.688199999999998</v>
      </c>
      <c r="S62">
        <v>0</v>
      </c>
      <c r="T62">
        <v>14</v>
      </c>
      <c r="U62">
        <v>0</v>
      </c>
      <c r="V62">
        <v>2.8056000000000001</v>
      </c>
      <c r="W62">
        <v>0</v>
      </c>
      <c r="X62">
        <v>14</v>
      </c>
      <c r="Y62">
        <v>0</v>
      </c>
      <c r="Z62">
        <v>2.7290000000000001</v>
      </c>
      <c r="AA62">
        <v>0</v>
      </c>
      <c r="AB62">
        <v>14</v>
      </c>
      <c r="AC62">
        <v>0</v>
      </c>
      <c r="AD62">
        <v>2.7290000000000001</v>
      </c>
      <c r="AE62">
        <v>21</v>
      </c>
      <c r="AF62">
        <v>36</v>
      </c>
      <c r="AG62">
        <v>4.2084000000000001</v>
      </c>
      <c r="AH62">
        <v>6.9122000000000003</v>
      </c>
      <c r="AI62">
        <v>0</v>
      </c>
      <c r="AJ62">
        <v>20</v>
      </c>
      <c r="AK62">
        <v>0</v>
      </c>
      <c r="AL62">
        <v>5.5304000000000002</v>
      </c>
      <c r="AM62">
        <v>0</v>
      </c>
      <c r="AN62">
        <v>56</v>
      </c>
      <c r="AO62">
        <v>0</v>
      </c>
      <c r="AP62">
        <v>10.9162</v>
      </c>
      <c r="AQ62">
        <v>273</v>
      </c>
      <c r="AR62">
        <v>291</v>
      </c>
      <c r="AS62">
        <v>53.2164</v>
      </c>
      <c r="AT62">
        <v>50.924399999999999</v>
      </c>
      <c r="AU62">
        <v>358</v>
      </c>
      <c r="AV62">
        <v>148</v>
      </c>
      <c r="AW62">
        <v>100</v>
      </c>
      <c r="AX62">
        <v>3.9106000000000001</v>
      </c>
      <c r="AY62">
        <v>0</v>
      </c>
      <c r="AZ62">
        <v>14</v>
      </c>
      <c r="BA62">
        <v>0</v>
      </c>
      <c r="BB62">
        <v>3.9106000000000001</v>
      </c>
      <c r="BC62">
        <v>0</v>
      </c>
      <c r="BD62">
        <v>20</v>
      </c>
      <c r="BE62">
        <v>0</v>
      </c>
      <c r="BF62">
        <v>5.5304000000000002</v>
      </c>
      <c r="BG62">
        <v>0</v>
      </c>
      <c r="BH62">
        <v>14</v>
      </c>
      <c r="BI62">
        <v>0</v>
      </c>
      <c r="BJ62">
        <v>3.9106000000000001</v>
      </c>
      <c r="BK62">
        <v>0</v>
      </c>
      <c r="BL62">
        <v>14</v>
      </c>
      <c r="BM62">
        <v>0</v>
      </c>
      <c r="BN62">
        <v>2.7290000000000001</v>
      </c>
      <c r="BO62">
        <v>0.51719999999999999</v>
      </c>
      <c r="BP62">
        <v>0.91320000000000001</v>
      </c>
      <c r="BQ62">
        <v>0.74839999999999995</v>
      </c>
      <c r="BR62">
        <v>0.72009999999999996</v>
      </c>
      <c r="BS62">
        <v>0</v>
      </c>
      <c r="BT62">
        <v>0</v>
      </c>
      <c r="BU62">
        <v>0</v>
      </c>
      <c r="BV62">
        <v>4.7100000000000003E-2</v>
      </c>
      <c r="BW62">
        <v>0</v>
      </c>
      <c r="BX62">
        <v>0</v>
      </c>
      <c r="BY62">
        <v>0.74629999999999996</v>
      </c>
      <c r="BZ62">
        <v>0.99570000000000003</v>
      </c>
      <c r="CA62">
        <v>0</v>
      </c>
      <c r="CB62">
        <v>0</v>
      </c>
      <c r="CC62">
        <v>0</v>
      </c>
      <c r="CD62">
        <v>0</v>
      </c>
      <c r="CE62">
        <v>2.8988999999999998</v>
      </c>
      <c r="CF62">
        <v>0.63329999999999997</v>
      </c>
      <c r="CG62">
        <v>4.7100000000000003E-2</v>
      </c>
      <c r="CH62">
        <v>8.5000000000000006E-3</v>
      </c>
      <c r="CI62">
        <v>0.74629999999999996</v>
      </c>
      <c r="CJ62">
        <v>0.74629999999999996</v>
      </c>
      <c r="CK62">
        <v>0.99570000000000003</v>
      </c>
      <c r="CL62">
        <v>0.24310000000000001</v>
      </c>
      <c r="CM62">
        <v>4.6879999999999997</v>
      </c>
      <c r="CN62">
        <v>0.16839999999999999</v>
      </c>
      <c r="CO62">
        <v>0</v>
      </c>
      <c r="CP62">
        <v>1</v>
      </c>
      <c r="CQ62">
        <v>0</v>
      </c>
      <c r="CR62">
        <v>0</v>
      </c>
      <c r="CS62">
        <v>0</v>
      </c>
      <c r="CT62">
        <v>0</v>
      </c>
      <c r="CU62">
        <v>0</v>
      </c>
      <c r="CV62">
        <v>0</v>
      </c>
      <c r="CW62">
        <v>0</v>
      </c>
      <c r="CX62">
        <v>0</v>
      </c>
      <c r="CY62">
        <v>0</v>
      </c>
      <c r="CZ62">
        <v>1</v>
      </c>
      <c r="DA62">
        <v>0</v>
      </c>
      <c r="DB62">
        <v>0</v>
      </c>
      <c r="DC62">
        <v>0</v>
      </c>
      <c r="DD62">
        <v>0</v>
      </c>
      <c r="DE62">
        <v>1</v>
      </c>
      <c r="DF62">
        <v>0</v>
      </c>
      <c r="DG62">
        <v>0</v>
      </c>
      <c r="DH62">
        <v>1</v>
      </c>
      <c r="DI62">
        <v>2</v>
      </c>
      <c r="DJ62" t="s">
        <v>795</v>
      </c>
    </row>
    <row r="63" spans="1:114" x14ac:dyDescent="0.2">
      <c r="A63">
        <v>20705</v>
      </c>
      <c r="B63" t="s">
        <v>589</v>
      </c>
      <c r="C63">
        <v>4616</v>
      </c>
      <c r="D63">
        <v>1038</v>
      </c>
      <c r="E63">
        <v>16.124099999999999</v>
      </c>
      <c r="F63">
        <v>3.4540000000000002</v>
      </c>
      <c r="G63">
        <v>971</v>
      </c>
      <c r="H63">
        <v>322</v>
      </c>
      <c r="I63">
        <v>6.0618999999999996</v>
      </c>
      <c r="J63">
        <v>1.9285000000000001</v>
      </c>
      <c r="K63">
        <v>2253</v>
      </c>
      <c r="L63">
        <v>445</v>
      </c>
      <c r="M63">
        <v>25</v>
      </c>
      <c r="N63">
        <v>4.6745999999999999</v>
      </c>
      <c r="O63">
        <v>4066</v>
      </c>
      <c r="P63">
        <v>666</v>
      </c>
      <c r="Q63">
        <v>20.968499999999999</v>
      </c>
      <c r="R63">
        <v>3.1484999999999999</v>
      </c>
      <c r="S63">
        <v>3747</v>
      </c>
      <c r="T63">
        <v>996</v>
      </c>
      <c r="U63">
        <v>13.0694</v>
      </c>
      <c r="V63">
        <v>3.3563999999999998</v>
      </c>
      <c r="W63">
        <v>4076</v>
      </c>
      <c r="X63">
        <v>459</v>
      </c>
      <c r="Y63">
        <v>14.1957</v>
      </c>
      <c r="Z63">
        <v>1.2687999999999999</v>
      </c>
      <c r="AA63">
        <v>7065</v>
      </c>
      <c r="AB63">
        <v>969</v>
      </c>
      <c r="AC63">
        <v>24.605599999999999</v>
      </c>
      <c r="AD63">
        <v>2.9237000000000002</v>
      </c>
      <c r="AE63">
        <v>2185</v>
      </c>
      <c r="AF63">
        <v>458</v>
      </c>
      <c r="AG63">
        <v>7.6212</v>
      </c>
      <c r="AH63">
        <v>1.5096000000000001</v>
      </c>
      <c r="AI63">
        <v>707</v>
      </c>
      <c r="AJ63">
        <v>345</v>
      </c>
      <c r="AK63">
        <v>7.8451000000000004</v>
      </c>
      <c r="AL63">
        <v>3.7898999999999998</v>
      </c>
      <c r="AM63">
        <v>3251</v>
      </c>
      <c r="AN63">
        <v>628</v>
      </c>
      <c r="AO63">
        <v>12.028700000000001</v>
      </c>
      <c r="AP63">
        <v>2.1770999999999998</v>
      </c>
      <c r="AQ63">
        <v>25877</v>
      </c>
      <c r="AR63">
        <v>2026</v>
      </c>
      <c r="AS63">
        <v>90.122900000000001</v>
      </c>
      <c r="AT63">
        <v>3.4138000000000002</v>
      </c>
      <c r="AU63">
        <v>2661</v>
      </c>
      <c r="AV63">
        <v>428</v>
      </c>
      <c r="AW63">
        <v>28.338699999999999</v>
      </c>
      <c r="AX63">
        <v>4.2135999999999996</v>
      </c>
      <c r="AY63">
        <v>0</v>
      </c>
      <c r="AZ63">
        <v>25</v>
      </c>
      <c r="BA63">
        <v>0</v>
      </c>
      <c r="BB63">
        <v>0.26619999999999999</v>
      </c>
      <c r="BC63">
        <v>349</v>
      </c>
      <c r="BD63">
        <v>171</v>
      </c>
      <c r="BE63">
        <v>3.8725999999999998</v>
      </c>
      <c r="BF63">
        <v>1.8853</v>
      </c>
      <c r="BG63">
        <v>367</v>
      </c>
      <c r="BH63">
        <v>218</v>
      </c>
      <c r="BI63">
        <v>4.0723000000000003</v>
      </c>
      <c r="BJ63">
        <v>2.4051</v>
      </c>
      <c r="BK63">
        <v>299</v>
      </c>
      <c r="BL63">
        <v>15</v>
      </c>
      <c r="BM63">
        <v>1.0412999999999999</v>
      </c>
      <c r="BN63">
        <v>8.8400000000000006E-2</v>
      </c>
      <c r="BO63">
        <v>0.6552</v>
      </c>
      <c r="BP63">
        <v>0.74399999999999999</v>
      </c>
      <c r="BQ63">
        <v>0.67900000000000005</v>
      </c>
      <c r="BR63">
        <v>0.94230000000000003</v>
      </c>
      <c r="BS63">
        <v>0.94220000000000004</v>
      </c>
      <c r="BT63">
        <v>0.25159999999999999</v>
      </c>
      <c r="BU63">
        <v>0.76970000000000005</v>
      </c>
      <c r="BV63">
        <v>0.16700000000000001</v>
      </c>
      <c r="BW63">
        <v>0.79390000000000005</v>
      </c>
      <c r="BX63">
        <v>0.96799999999999997</v>
      </c>
      <c r="BY63">
        <v>0.94669999999999999</v>
      </c>
      <c r="BZ63">
        <v>0.91759999999999997</v>
      </c>
      <c r="CA63">
        <v>0</v>
      </c>
      <c r="CB63">
        <v>0.88290000000000002</v>
      </c>
      <c r="CC63">
        <v>0.57479999999999998</v>
      </c>
      <c r="CD63">
        <v>0.71860000000000002</v>
      </c>
      <c r="CE63">
        <v>3.9626999999999999</v>
      </c>
      <c r="CF63">
        <v>0.91469999999999996</v>
      </c>
      <c r="CG63">
        <v>2.9502000000000002</v>
      </c>
      <c r="CH63">
        <v>0.79959999999999998</v>
      </c>
      <c r="CI63">
        <v>0.94669999999999999</v>
      </c>
      <c r="CJ63">
        <v>0.94669999999999999</v>
      </c>
      <c r="CK63">
        <v>3.0939000000000001</v>
      </c>
      <c r="CL63">
        <v>0.71</v>
      </c>
      <c r="CM63">
        <v>10.9535</v>
      </c>
      <c r="CN63">
        <v>0.88490000000000002</v>
      </c>
      <c r="CO63">
        <v>0</v>
      </c>
      <c r="CP63">
        <v>0</v>
      </c>
      <c r="CQ63">
        <v>0</v>
      </c>
      <c r="CR63">
        <v>1</v>
      </c>
      <c r="CS63">
        <v>1</v>
      </c>
      <c r="CT63">
        <v>0</v>
      </c>
      <c r="CU63">
        <v>0</v>
      </c>
      <c r="CV63">
        <v>0</v>
      </c>
      <c r="CW63">
        <v>0</v>
      </c>
      <c r="CX63">
        <v>1</v>
      </c>
      <c r="CY63">
        <v>1</v>
      </c>
      <c r="CZ63">
        <v>1</v>
      </c>
      <c r="DA63">
        <v>0</v>
      </c>
      <c r="DB63">
        <v>0</v>
      </c>
      <c r="DC63">
        <v>0</v>
      </c>
      <c r="DD63">
        <v>0</v>
      </c>
      <c r="DE63">
        <v>2</v>
      </c>
      <c r="DF63">
        <v>1</v>
      </c>
      <c r="DG63">
        <v>1</v>
      </c>
      <c r="DH63">
        <v>1</v>
      </c>
      <c r="DI63">
        <v>5</v>
      </c>
      <c r="DJ63" t="s">
        <v>794</v>
      </c>
    </row>
    <row r="64" spans="1:114" x14ac:dyDescent="0.2">
      <c r="A64">
        <v>20706</v>
      </c>
      <c r="B64" t="s">
        <v>589</v>
      </c>
      <c r="C64">
        <v>6470</v>
      </c>
      <c r="D64">
        <v>1179</v>
      </c>
      <c r="E64">
        <v>15.2598</v>
      </c>
      <c r="F64">
        <v>2.6282999999999999</v>
      </c>
      <c r="G64">
        <v>1175</v>
      </c>
      <c r="H64">
        <v>281</v>
      </c>
      <c r="I64">
        <v>5.1852999999999998</v>
      </c>
      <c r="J64">
        <v>1.1848000000000001</v>
      </c>
      <c r="K64">
        <v>3215</v>
      </c>
      <c r="L64">
        <v>490</v>
      </c>
      <c r="M64">
        <v>24.4208</v>
      </c>
      <c r="N64">
        <v>3.4891000000000001</v>
      </c>
      <c r="O64">
        <v>5203</v>
      </c>
      <c r="P64">
        <v>886</v>
      </c>
      <c r="Q64">
        <v>18.135200000000001</v>
      </c>
      <c r="R64">
        <v>2.8904999999999998</v>
      </c>
      <c r="S64">
        <v>5122</v>
      </c>
      <c r="T64">
        <v>945</v>
      </c>
      <c r="U64">
        <v>12.069900000000001</v>
      </c>
      <c r="V64">
        <v>2.1088</v>
      </c>
      <c r="W64">
        <v>6374</v>
      </c>
      <c r="X64">
        <v>667</v>
      </c>
      <c r="Y64">
        <v>14.9582</v>
      </c>
      <c r="Z64">
        <v>1.2921</v>
      </c>
      <c r="AA64">
        <v>10725</v>
      </c>
      <c r="AB64">
        <v>1165</v>
      </c>
      <c r="AC64">
        <v>25.169</v>
      </c>
      <c r="AD64">
        <v>2.2944</v>
      </c>
      <c r="AE64">
        <v>5377</v>
      </c>
      <c r="AF64">
        <v>880</v>
      </c>
      <c r="AG64">
        <v>12.6708</v>
      </c>
      <c r="AH64">
        <v>1.9328000000000001</v>
      </c>
      <c r="AI64">
        <v>1112</v>
      </c>
      <c r="AJ64">
        <v>327</v>
      </c>
      <c r="AK64">
        <v>8.4466000000000001</v>
      </c>
      <c r="AL64">
        <v>2.4428000000000001</v>
      </c>
      <c r="AM64">
        <v>3505</v>
      </c>
      <c r="AN64">
        <v>578</v>
      </c>
      <c r="AO64">
        <v>8.7716999999999992</v>
      </c>
      <c r="AP64">
        <v>1.3593999999999999</v>
      </c>
      <c r="AQ64">
        <v>40099</v>
      </c>
      <c r="AR64">
        <v>2574</v>
      </c>
      <c r="AS64">
        <v>94.102599999999995</v>
      </c>
      <c r="AT64">
        <v>2.3639000000000001</v>
      </c>
      <c r="AU64">
        <v>2229</v>
      </c>
      <c r="AV64">
        <v>394</v>
      </c>
      <c r="AW64">
        <v>16.004899999999999</v>
      </c>
      <c r="AX64">
        <v>2.7080000000000002</v>
      </c>
      <c r="AY64">
        <v>88</v>
      </c>
      <c r="AZ64">
        <v>96</v>
      </c>
      <c r="BA64">
        <v>0.63190000000000002</v>
      </c>
      <c r="BB64">
        <v>0.68859999999999999</v>
      </c>
      <c r="BC64">
        <v>1051</v>
      </c>
      <c r="BD64">
        <v>293</v>
      </c>
      <c r="BE64">
        <v>7.9832999999999998</v>
      </c>
      <c r="BF64">
        <v>2.1831</v>
      </c>
      <c r="BG64">
        <v>902</v>
      </c>
      <c r="BH64">
        <v>204</v>
      </c>
      <c r="BI64">
        <v>6.8514999999999997</v>
      </c>
      <c r="BJ64">
        <v>1.5065</v>
      </c>
      <c r="BK64">
        <v>233</v>
      </c>
      <c r="BL64">
        <v>29</v>
      </c>
      <c r="BM64">
        <v>0.54679999999999995</v>
      </c>
      <c r="BN64">
        <v>5.9900000000000002E-2</v>
      </c>
      <c r="BO64">
        <v>0.63149999999999995</v>
      </c>
      <c r="BP64">
        <v>0.66810000000000003</v>
      </c>
      <c r="BQ64">
        <v>0.66810000000000003</v>
      </c>
      <c r="BR64">
        <v>0.91449999999999998</v>
      </c>
      <c r="BS64">
        <v>0.92510000000000003</v>
      </c>
      <c r="BT64">
        <v>0.2964</v>
      </c>
      <c r="BU64">
        <v>0.79959999999999998</v>
      </c>
      <c r="BV64">
        <v>0.59099999999999997</v>
      </c>
      <c r="BW64">
        <v>0.83950000000000002</v>
      </c>
      <c r="BX64">
        <v>0.95099999999999996</v>
      </c>
      <c r="BY64">
        <v>0.97009999999999996</v>
      </c>
      <c r="BZ64">
        <v>0.80259999999999998</v>
      </c>
      <c r="CA64">
        <v>0.56830000000000003</v>
      </c>
      <c r="CB64">
        <v>0.96750000000000003</v>
      </c>
      <c r="CC64">
        <v>0.75049999999999994</v>
      </c>
      <c r="CD64">
        <v>0.59279999999999999</v>
      </c>
      <c r="CE64">
        <v>3.8073000000000001</v>
      </c>
      <c r="CF64">
        <v>0.88270000000000004</v>
      </c>
      <c r="CG64">
        <v>3.4775</v>
      </c>
      <c r="CH64">
        <v>0.97009999999999996</v>
      </c>
      <c r="CI64">
        <v>0.97009999999999996</v>
      </c>
      <c r="CJ64">
        <v>0.97009999999999996</v>
      </c>
      <c r="CK64">
        <v>3.6817000000000002</v>
      </c>
      <c r="CL64">
        <v>0.89770000000000005</v>
      </c>
      <c r="CM64">
        <v>11.9366</v>
      </c>
      <c r="CN64">
        <v>0.95099999999999996</v>
      </c>
      <c r="CO64">
        <v>0</v>
      </c>
      <c r="CP64">
        <v>0</v>
      </c>
      <c r="CQ64">
        <v>0</v>
      </c>
      <c r="CR64">
        <v>1</v>
      </c>
      <c r="CS64">
        <v>1</v>
      </c>
      <c r="CT64">
        <v>0</v>
      </c>
      <c r="CU64">
        <v>0</v>
      </c>
      <c r="CV64">
        <v>0</v>
      </c>
      <c r="CW64">
        <v>0</v>
      </c>
      <c r="CX64">
        <v>1</v>
      </c>
      <c r="CY64">
        <v>1</v>
      </c>
      <c r="CZ64">
        <v>0</v>
      </c>
      <c r="DA64">
        <v>0</v>
      </c>
      <c r="DB64">
        <v>1</v>
      </c>
      <c r="DC64">
        <v>0</v>
      </c>
      <c r="DD64">
        <v>0</v>
      </c>
      <c r="DE64">
        <v>2</v>
      </c>
      <c r="DF64">
        <v>1</v>
      </c>
      <c r="DG64">
        <v>1</v>
      </c>
      <c r="DH64">
        <v>1</v>
      </c>
      <c r="DI64">
        <v>5</v>
      </c>
      <c r="DJ64" t="s">
        <v>794</v>
      </c>
    </row>
    <row r="65" spans="1:114" x14ac:dyDescent="0.2">
      <c r="A65">
        <v>20707</v>
      </c>
      <c r="B65" t="s">
        <v>589</v>
      </c>
      <c r="C65">
        <v>4803</v>
      </c>
      <c r="D65">
        <v>930</v>
      </c>
      <c r="E65">
        <v>12.993</v>
      </c>
      <c r="F65">
        <v>2.4687000000000001</v>
      </c>
      <c r="G65">
        <v>963</v>
      </c>
      <c r="H65">
        <v>246</v>
      </c>
      <c r="I65">
        <v>4.3674999999999997</v>
      </c>
      <c r="J65">
        <v>1.097</v>
      </c>
      <c r="K65">
        <v>3862</v>
      </c>
      <c r="L65">
        <v>577</v>
      </c>
      <c r="M65">
        <v>26.1264</v>
      </c>
      <c r="N65">
        <v>3.7176</v>
      </c>
      <c r="O65">
        <v>2767</v>
      </c>
      <c r="P65">
        <v>560</v>
      </c>
      <c r="Q65">
        <v>10.360200000000001</v>
      </c>
      <c r="R65">
        <v>2.0602</v>
      </c>
      <c r="S65">
        <v>3279</v>
      </c>
      <c r="T65">
        <v>780</v>
      </c>
      <c r="U65">
        <v>8.9216999999999995</v>
      </c>
      <c r="V65">
        <v>2.0975000000000001</v>
      </c>
      <c r="W65">
        <v>5012</v>
      </c>
      <c r="X65">
        <v>560</v>
      </c>
      <c r="Y65">
        <v>13.444900000000001</v>
      </c>
      <c r="Z65">
        <v>1.4159999999999999</v>
      </c>
      <c r="AA65">
        <v>8249</v>
      </c>
      <c r="AB65">
        <v>779</v>
      </c>
      <c r="AC65">
        <v>22.128299999999999</v>
      </c>
      <c r="AD65">
        <v>1.9197</v>
      </c>
      <c r="AE65">
        <v>3242</v>
      </c>
      <c r="AF65">
        <v>426</v>
      </c>
      <c r="AG65">
        <v>8.8209999999999997</v>
      </c>
      <c r="AH65">
        <v>1.1142000000000001</v>
      </c>
      <c r="AI65">
        <v>1123</v>
      </c>
      <c r="AJ65">
        <v>349</v>
      </c>
      <c r="AK65">
        <v>7.5971000000000002</v>
      </c>
      <c r="AL65">
        <v>2.3384999999999998</v>
      </c>
      <c r="AM65">
        <v>2989</v>
      </c>
      <c r="AN65">
        <v>625</v>
      </c>
      <c r="AO65">
        <v>8.6791</v>
      </c>
      <c r="AP65">
        <v>1.7927</v>
      </c>
      <c r="AQ65">
        <v>31443</v>
      </c>
      <c r="AR65">
        <v>1560</v>
      </c>
      <c r="AS65">
        <v>84.347300000000004</v>
      </c>
      <c r="AT65">
        <v>2.7595000000000001</v>
      </c>
      <c r="AU65">
        <v>4935</v>
      </c>
      <c r="AV65">
        <v>488</v>
      </c>
      <c r="AW65">
        <v>31.830500000000001</v>
      </c>
      <c r="AX65">
        <v>2.8138999999999998</v>
      </c>
      <c r="AY65">
        <v>0</v>
      </c>
      <c r="AZ65">
        <v>29</v>
      </c>
      <c r="BA65">
        <v>0</v>
      </c>
      <c r="BB65">
        <v>0.187</v>
      </c>
      <c r="BC65">
        <v>974</v>
      </c>
      <c r="BD65">
        <v>324</v>
      </c>
      <c r="BE65">
        <v>6.5891000000000002</v>
      </c>
      <c r="BF65">
        <v>2.1678999999999999</v>
      </c>
      <c r="BG65">
        <v>795</v>
      </c>
      <c r="BH65">
        <v>254</v>
      </c>
      <c r="BI65">
        <v>5.3781999999999996</v>
      </c>
      <c r="BJ65">
        <v>1.7004999999999999</v>
      </c>
      <c r="BK65">
        <v>266</v>
      </c>
      <c r="BL65">
        <v>20</v>
      </c>
      <c r="BM65">
        <v>0.71360000000000001</v>
      </c>
      <c r="BN65">
        <v>4.6600000000000003E-2</v>
      </c>
      <c r="BO65">
        <v>0.54530000000000001</v>
      </c>
      <c r="BP65">
        <v>0.57269999999999999</v>
      </c>
      <c r="BQ65">
        <v>0.70279999999999998</v>
      </c>
      <c r="BR65">
        <v>0.73499999999999999</v>
      </c>
      <c r="BS65">
        <v>0.88439999999999996</v>
      </c>
      <c r="BT65">
        <v>0.2132</v>
      </c>
      <c r="BU65">
        <v>0.56079999999999997</v>
      </c>
      <c r="BV65">
        <v>0.24629999999999999</v>
      </c>
      <c r="BW65">
        <v>0.77869999999999995</v>
      </c>
      <c r="BX65">
        <v>0.94669999999999999</v>
      </c>
      <c r="BY65">
        <v>0.91900000000000004</v>
      </c>
      <c r="BZ65">
        <v>0.93489999999999995</v>
      </c>
      <c r="CA65">
        <v>0</v>
      </c>
      <c r="CB65">
        <v>0.95009999999999994</v>
      </c>
      <c r="CC65">
        <v>0.65939999999999999</v>
      </c>
      <c r="CD65">
        <v>0.63539999999999996</v>
      </c>
      <c r="CE65">
        <v>3.440199999999999</v>
      </c>
      <c r="CF65">
        <v>0.8145</v>
      </c>
      <c r="CG65">
        <v>2.7456999999999998</v>
      </c>
      <c r="CH65">
        <v>0.65459999999999996</v>
      </c>
      <c r="CI65">
        <v>0.91900000000000004</v>
      </c>
      <c r="CJ65">
        <v>0.91900000000000004</v>
      </c>
      <c r="CK65">
        <v>3.1797999999999988</v>
      </c>
      <c r="CL65">
        <v>0.73350000000000004</v>
      </c>
      <c r="CM65">
        <v>10.284700000000001</v>
      </c>
      <c r="CN65">
        <v>0.82520000000000004</v>
      </c>
      <c r="CO65">
        <v>0</v>
      </c>
      <c r="CP65">
        <v>0</v>
      </c>
      <c r="CQ65">
        <v>0</v>
      </c>
      <c r="CR65">
        <v>0</v>
      </c>
      <c r="CS65">
        <v>0</v>
      </c>
      <c r="CT65">
        <v>0</v>
      </c>
      <c r="CU65">
        <v>0</v>
      </c>
      <c r="CV65">
        <v>0</v>
      </c>
      <c r="CW65">
        <v>0</v>
      </c>
      <c r="CX65">
        <v>1</v>
      </c>
      <c r="CY65">
        <v>1</v>
      </c>
      <c r="CZ65">
        <v>1</v>
      </c>
      <c r="DA65">
        <v>0</v>
      </c>
      <c r="DB65">
        <v>1</v>
      </c>
      <c r="DC65">
        <v>0</v>
      </c>
      <c r="DD65">
        <v>0</v>
      </c>
      <c r="DE65">
        <v>0</v>
      </c>
      <c r="DF65">
        <v>1</v>
      </c>
      <c r="DG65">
        <v>1</v>
      </c>
      <c r="DH65">
        <v>2</v>
      </c>
      <c r="DI65">
        <v>4</v>
      </c>
      <c r="DJ65" t="s">
        <v>794</v>
      </c>
    </row>
    <row r="66" spans="1:114" x14ac:dyDescent="0.2">
      <c r="A66">
        <v>20708</v>
      </c>
      <c r="B66" t="s">
        <v>589</v>
      </c>
      <c r="C66">
        <v>5399</v>
      </c>
      <c r="D66">
        <v>1106</v>
      </c>
      <c r="E66">
        <v>20.019300000000001</v>
      </c>
      <c r="F66">
        <v>3.8828</v>
      </c>
      <c r="G66">
        <v>1206</v>
      </c>
      <c r="H66">
        <v>313</v>
      </c>
      <c r="I66">
        <v>7.7001999999999997</v>
      </c>
      <c r="J66">
        <v>1.9049</v>
      </c>
      <c r="K66">
        <v>3910</v>
      </c>
      <c r="L66">
        <v>606</v>
      </c>
      <c r="M66">
        <v>36.824300000000001</v>
      </c>
      <c r="N66">
        <v>5.4135</v>
      </c>
      <c r="O66">
        <v>1838</v>
      </c>
      <c r="P66">
        <v>428</v>
      </c>
      <c r="Q66">
        <v>9.9946000000000002</v>
      </c>
      <c r="R66">
        <v>2.2360000000000002</v>
      </c>
      <c r="S66">
        <v>2784</v>
      </c>
      <c r="T66">
        <v>645</v>
      </c>
      <c r="U66">
        <v>10.1989</v>
      </c>
      <c r="V66">
        <v>2.2559999999999998</v>
      </c>
      <c r="W66">
        <v>3123</v>
      </c>
      <c r="X66">
        <v>383</v>
      </c>
      <c r="Y66">
        <v>11.318099999999999</v>
      </c>
      <c r="Z66">
        <v>1.1578999999999999</v>
      </c>
      <c r="AA66">
        <v>7356</v>
      </c>
      <c r="AB66">
        <v>999</v>
      </c>
      <c r="AC66">
        <v>26.658899999999999</v>
      </c>
      <c r="AD66">
        <v>3.1396999999999999</v>
      </c>
      <c r="AE66">
        <v>3023</v>
      </c>
      <c r="AF66">
        <v>639</v>
      </c>
      <c r="AG66">
        <v>11.0745</v>
      </c>
      <c r="AH66">
        <v>2.2130000000000001</v>
      </c>
      <c r="AI66">
        <v>1157</v>
      </c>
      <c r="AJ66">
        <v>306</v>
      </c>
      <c r="AK66">
        <v>10.896599999999999</v>
      </c>
      <c r="AL66">
        <v>2.8357999999999999</v>
      </c>
      <c r="AM66">
        <v>1655</v>
      </c>
      <c r="AN66">
        <v>442</v>
      </c>
      <c r="AO66">
        <v>6.4465000000000003</v>
      </c>
      <c r="AP66">
        <v>1.6563000000000001</v>
      </c>
      <c r="AQ66">
        <v>24570</v>
      </c>
      <c r="AR66">
        <v>1915</v>
      </c>
      <c r="AS66">
        <v>89.044300000000007</v>
      </c>
      <c r="AT66">
        <v>3.4497</v>
      </c>
      <c r="AU66">
        <v>4115</v>
      </c>
      <c r="AV66">
        <v>477</v>
      </c>
      <c r="AW66">
        <v>36.902500000000003</v>
      </c>
      <c r="AX66">
        <v>3.9582000000000002</v>
      </c>
      <c r="AY66">
        <v>30</v>
      </c>
      <c r="AZ66">
        <v>42</v>
      </c>
      <c r="BA66">
        <v>0.26900000000000002</v>
      </c>
      <c r="BB66">
        <v>0.3765</v>
      </c>
      <c r="BC66">
        <v>723</v>
      </c>
      <c r="BD66">
        <v>260</v>
      </c>
      <c r="BE66">
        <v>6.8091999999999997</v>
      </c>
      <c r="BF66">
        <v>2.4247000000000001</v>
      </c>
      <c r="BG66">
        <v>1114</v>
      </c>
      <c r="BH66">
        <v>266</v>
      </c>
      <c r="BI66">
        <v>10.4916</v>
      </c>
      <c r="BJ66">
        <v>2.4517000000000002</v>
      </c>
      <c r="BK66">
        <v>403</v>
      </c>
      <c r="BL66">
        <v>13</v>
      </c>
      <c r="BM66">
        <v>1.4604999999999999</v>
      </c>
      <c r="BN66">
        <v>0.1094</v>
      </c>
      <c r="BO66">
        <v>0.75429999999999997</v>
      </c>
      <c r="BP66">
        <v>0.86119999999999997</v>
      </c>
      <c r="BQ66">
        <v>0.91320000000000001</v>
      </c>
      <c r="BR66">
        <v>0.71789999999999998</v>
      </c>
      <c r="BS66">
        <v>0.91010000000000002</v>
      </c>
      <c r="BT66">
        <v>0.11509999999999999</v>
      </c>
      <c r="BU66">
        <v>0.86350000000000005</v>
      </c>
      <c r="BV66">
        <v>0.45610000000000001</v>
      </c>
      <c r="BW66">
        <v>0.93059999999999998</v>
      </c>
      <c r="BX66">
        <v>0.91900000000000004</v>
      </c>
      <c r="BY66">
        <v>0.94030000000000002</v>
      </c>
      <c r="BZ66">
        <v>0.94789999999999996</v>
      </c>
      <c r="CA66">
        <v>0.49459999999999998</v>
      </c>
      <c r="CB66">
        <v>0.95440000000000003</v>
      </c>
      <c r="CC66">
        <v>0.86119999999999997</v>
      </c>
      <c r="CD66">
        <v>0.78249999999999997</v>
      </c>
      <c r="CE66">
        <v>4.1566999999999998</v>
      </c>
      <c r="CF66">
        <v>0.94879999999999998</v>
      </c>
      <c r="CG66">
        <v>3.2843</v>
      </c>
      <c r="CH66">
        <v>0.91259999999999997</v>
      </c>
      <c r="CI66">
        <v>0.94030000000000002</v>
      </c>
      <c r="CJ66">
        <v>0.94030000000000002</v>
      </c>
      <c r="CK66">
        <v>4.0406000000000004</v>
      </c>
      <c r="CL66">
        <v>0.9829</v>
      </c>
      <c r="CM66">
        <v>12.421900000000001</v>
      </c>
      <c r="CN66">
        <v>0.9829</v>
      </c>
      <c r="CO66">
        <v>0</v>
      </c>
      <c r="CP66">
        <v>0</v>
      </c>
      <c r="CQ66">
        <v>1</v>
      </c>
      <c r="CR66">
        <v>0</v>
      </c>
      <c r="CS66">
        <v>1</v>
      </c>
      <c r="CT66">
        <v>0</v>
      </c>
      <c r="CU66">
        <v>0</v>
      </c>
      <c r="CV66">
        <v>0</v>
      </c>
      <c r="CW66">
        <v>1</v>
      </c>
      <c r="CX66">
        <v>1</v>
      </c>
      <c r="CY66">
        <v>1</v>
      </c>
      <c r="CZ66">
        <v>1</v>
      </c>
      <c r="DA66">
        <v>0</v>
      </c>
      <c r="DB66">
        <v>1</v>
      </c>
      <c r="DC66">
        <v>0</v>
      </c>
      <c r="DD66">
        <v>0</v>
      </c>
      <c r="DE66">
        <v>2</v>
      </c>
      <c r="DF66">
        <v>2</v>
      </c>
      <c r="DG66">
        <v>1</v>
      </c>
      <c r="DH66">
        <v>2</v>
      </c>
      <c r="DI66">
        <v>7</v>
      </c>
      <c r="DJ66" t="s">
        <v>794</v>
      </c>
    </row>
    <row r="67" spans="1:114" x14ac:dyDescent="0.2">
      <c r="A67">
        <v>20710</v>
      </c>
      <c r="B67" t="s">
        <v>589</v>
      </c>
      <c r="C67">
        <v>3055</v>
      </c>
      <c r="D67">
        <v>810</v>
      </c>
      <c r="E67">
        <v>31.8461</v>
      </c>
      <c r="F67">
        <v>8.4060000000000006</v>
      </c>
      <c r="G67">
        <v>410</v>
      </c>
      <c r="H67">
        <v>291</v>
      </c>
      <c r="I67">
        <v>9.2093000000000007</v>
      </c>
      <c r="J67">
        <v>6.4534000000000002</v>
      </c>
      <c r="K67">
        <v>1585</v>
      </c>
      <c r="L67">
        <v>405</v>
      </c>
      <c r="M67">
        <v>49.025700000000001</v>
      </c>
      <c r="N67">
        <v>11.418900000000001</v>
      </c>
      <c r="O67">
        <v>1017</v>
      </c>
      <c r="P67">
        <v>321</v>
      </c>
      <c r="Q67">
        <v>17.9239</v>
      </c>
      <c r="R67">
        <v>5.4965000000000002</v>
      </c>
      <c r="S67">
        <v>2373</v>
      </c>
      <c r="T67">
        <v>665</v>
      </c>
      <c r="U67">
        <v>24.2118</v>
      </c>
      <c r="V67">
        <v>6.7767999999999997</v>
      </c>
      <c r="W67">
        <v>1269</v>
      </c>
      <c r="X67">
        <v>317</v>
      </c>
      <c r="Y67">
        <v>12.947699999999999</v>
      </c>
      <c r="Z67">
        <v>3.2294</v>
      </c>
      <c r="AA67">
        <v>3150</v>
      </c>
      <c r="AB67">
        <v>483</v>
      </c>
      <c r="AC67">
        <v>32.139600000000002</v>
      </c>
      <c r="AD67">
        <v>4.9081000000000001</v>
      </c>
      <c r="AE67">
        <v>805</v>
      </c>
      <c r="AF67">
        <v>252</v>
      </c>
      <c r="AG67">
        <v>8.2134</v>
      </c>
      <c r="AH67">
        <v>2.5687000000000002</v>
      </c>
      <c r="AI67">
        <v>460</v>
      </c>
      <c r="AJ67">
        <v>195</v>
      </c>
      <c r="AK67">
        <v>14.228300000000001</v>
      </c>
      <c r="AL67">
        <v>5.8529</v>
      </c>
      <c r="AM67">
        <v>1128</v>
      </c>
      <c r="AN67">
        <v>442</v>
      </c>
      <c r="AO67">
        <v>12.8459</v>
      </c>
      <c r="AP67">
        <v>4.9882</v>
      </c>
      <c r="AQ67">
        <v>9693</v>
      </c>
      <c r="AR67">
        <v>167</v>
      </c>
      <c r="AS67">
        <v>98.898099999999999</v>
      </c>
      <c r="AT67">
        <v>1.0205</v>
      </c>
      <c r="AU67">
        <v>2088</v>
      </c>
      <c r="AV67">
        <v>369</v>
      </c>
      <c r="AW67">
        <v>58.421900000000001</v>
      </c>
      <c r="AX67">
        <v>8.4087999999999994</v>
      </c>
      <c r="AY67">
        <v>38</v>
      </c>
      <c r="AZ67">
        <v>61</v>
      </c>
      <c r="BA67">
        <v>1.0631999999999999</v>
      </c>
      <c r="BB67">
        <v>1.7033</v>
      </c>
      <c r="BC67">
        <v>649</v>
      </c>
      <c r="BD67">
        <v>185</v>
      </c>
      <c r="BE67">
        <v>20.074200000000001</v>
      </c>
      <c r="BF67">
        <v>5.3017000000000003</v>
      </c>
      <c r="BG67">
        <v>570</v>
      </c>
      <c r="BH67">
        <v>242</v>
      </c>
      <c r="BI67">
        <v>17.630700000000001</v>
      </c>
      <c r="BJ67">
        <v>7.2506000000000004</v>
      </c>
      <c r="BK67">
        <v>14</v>
      </c>
      <c r="BL67">
        <v>8</v>
      </c>
      <c r="BM67">
        <v>0.14280000000000001</v>
      </c>
      <c r="BN67">
        <v>8.1600000000000006E-2</v>
      </c>
      <c r="BO67">
        <v>0.92459999999999998</v>
      </c>
      <c r="BP67">
        <v>0.91539999999999999</v>
      </c>
      <c r="BQ67">
        <v>0.98050000000000004</v>
      </c>
      <c r="BR67">
        <v>0.90810000000000002</v>
      </c>
      <c r="BS67">
        <v>0.98929999999999996</v>
      </c>
      <c r="BT67">
        <v>0.18759999999999999</v>
      </c>
      <c r="BU67">
        <v>0.97440000000000004</v>
      </c>
      <c r="BV67">
        <v>0.20130000000000001</v>
      </c>
      <c r="BW67">
        <v>0.96309999999999996</v>
      </c>
      <c r="BX67">
        <v>0.97650000000000003</v>
      </c>
      <c r="BY67">
        <v>0.99150000000000005</v>
      </c>
      <c r="BZ67">
        <v>0.98699999999999999</v>
      </c>
      <c r="CA67">
        <v>0.62260000000000004</v>
      </c>
      <c r="CB67">
        <v>0.99570000000000003</v>
      </c>
      <c r="CC67">
        <v>0.95009999999999994</v>
      </c>
      <c r="CD67">
        <v>0.40720000000000001</v>
      </c>
      <c r="CE67">
        <v>4.7179000000000002</v>
      </c>
      <c r="CF67">
        <v>1</v>
      </c>
      <c r="CG67">
        <v>3.3029000000000002</v>
      </c>
      <c r="CH67">
        <v>0.91469999999999996</v>
      </c>
      <c r="CI67">
        <v>0.99150000000000005</v>
      </c>
      <c r="CJ67">
        <v>0.99150000000000005</v>
      </c>
      <c r="CK67">
        <v>3.9626000000000001</v>
      </c>
      <c r="CL67">
        <v>0.97009999999999996</v>
      </c>
      <c r="CM67">
        <v>12.9749</v>
      </c>
      <c r="CN67">
        <v>1</v>
      </c>
      <c r="CO67">
        <v>1</v>
      </c>
      <c r="CP67">
        <v>1</v>
      </c>
      <c r="CQ67">
        <v>1</v>
      </c>
      <c r="CR67">
        <v>1</v>
      </c>
      <c r="CS67">
        <v>1</v>
      </c>
      <c r="CT67">
        <v>0</v>
      </c>
      <c r="CU67">
        <v>1</v>
      </c>
      <c r="CV67">
        <v>0</v>
      </c>
      <c r="CW67">
        <v>1</v>
      </c>
      <c r="CX67">
        <v>1</v>
      </c>
      <c r="CY67">
        <v>1</v>
      </c>
      <c r="CZ67">
        <v>1</v>
      </c>
      <c r="DA67">
        <v>0</v>
      </c>
      <c r="DB67">
        <v>1</v>
      </c>
      <c r="DC67">
        <v>1</v>
      </c>
      <c r="DD67">
        <v>0</v>
      </c>
      <c r="DE67">
        <v>5</v>
      </c>
      <c r="DF67">
        <v>3</v>
      </c>
      <c r="DG67">
        <v>1</v>
      </c>
      <c r="DH67">
        <v>3</v>
      </c>
      <c r="DI67">
        <v>12</v>
      </c>
      <c r="DJ67" t="s">
        <v>794</v>
      </c>
    </row>
    <row r="68" spans="1:114" x14ac:dyDescent="0.2">
      <c r="A68">
        <v>20711</v>
      </c>
      <c r="B68" t="s">
        <v>589</v>
      </c>
      <c r="C68">
        <v>1795</v>
      </c>
      <c r="D68">
        <v>697</v>
      </c>
      <c r="E68">
        <v>23.2182</v>
      </c>
      <c r="F68">
        <v>8.2159999999999993</v>
      </c>
      <c r="G68">
        <v>284</v>
      </c>
      <c r="H68">
        <v>220</v>
      </c>
      <c r="I68">
        <v>7.5552000000000001</v>
      </c>
      <c r="J68">
        <v>5.7389999999999999</v>
      </c>
      <c r="K68">
        <v>472</v>
      </c>
      <c r="L68">
        <v>202</v>
      </c>
      <c r="M68">
        <v>19.360099999999999</v>
      </c>
      <c r="N68">
        <v>8.0429999999999993</v>
      </c>
      <c r="O68">
        <v>783</v>
      </c>
      <c r="P68">
        <v>408</v>
      </c>
      <c r="Q68">
        <v>14.5296</v>
      </c>
      <c r="R68">
        <v>7.3872</v>
      </c>
      <c r="S68">
        <v>562</v>
      </c>
      <c r="T68">
        <v>397</v>
      </c>
      <c r="U68">
        <v>7.2882999999999996</v>
      </c>
      <c r="V68">
        <v>5.0129000000000001</v>
      </c>
      <c r="W68">
        <v>1450</v>
      </c>
      <c r="X68">
        <v>339</v>
      </c>
      <c r="Y68">
        <v>18.755700000000001</v>
      </c>
      <c r="Z68">
        <v>3.1993999999999998</v>
      </c>
      <c r="AA68">
        <v>1869</v>
      </c>
      <c r="AB68">
        <v>732</v>
      </c>
      <c r="AC68">
        <v>24.1754</v>
      </c>
      <c r="AD68">
        <v>8.6435999999999993</v>
      </c>
      <c r="AE68">
        <v>1073</v>
      </c>
      <c r="AF68">
        <v>385</v>
      </c>
      <c r="AG68">
        <v>13.9152</v>
      </c>
      <c r="AH68">
        <v>4.4615</v>
      </c>
      <c r="AI68">
        <v>37</v>
      </c>
      <c r="AJ68">
        <v>61</v>
      </c>
      <c r="AK68">
        <v>1.5176000000000001</v>
      </c>
      <c r="AL68">
        <v>2.4983</v>
      </c>
      <c r="AM68">
        <v>0</v>
      </c>
      <c r="AN68">
        <v>76</v>
      </c>
      <c r="AO68">
        <v>0</v>
      </c>
      <c r="AP68">
        <v>1.1029</v>
      </c>
      <c r="AQ68">
        <v>3431</v>
      </c>
      <c r="AR68">
        <v>1372</v>
      </c>
      <c r="AS68">
        <v>44.379800000000003</v>
      </c>
      <c r="AT68">
        <v>16.263200000000001</v>
      </c>
      <c r="AU68">
        <v>0</v>
      </c>
      <c r="AV68">
        <v>27</v>
      </c>
      <c r="AW68">
        <v>0</v>
      </c>
      <c r="AX68">
        <v>1.0783</v>
      </c>
      <c r="AY68">
        <v>739</v>
      </c>
      <c r="AZ68">
        <v>275</v>
      </c>
      <c r="BA68">
        <v>29.654900000000001</v>
      </c>
      <c r="BB68">
        <v>10.652900000000001</v>
      </c>
      <c r="BC68">
        <v>67</v>
      </c>
      <c r="BD68">
        <v>54</v>
      </c>
      <c r="BE68">
        <v>2.7482000000000002</v>
      </c>
      <c r="BF68">
        <v>2.2134999999999998</v>
      </c>
      <c r="BG68">
        <v>98</v>
      </c>
      <c r="BH68">
        <v>111</v>
      </c>
      <c r="BI68">
        <v>4.0197000000000003</v>
      </c>
      <c r="BJ68">
        <v>4.5331999999999999</v>
      </c>
      <c r="BK68">
        <v>0</v>
      </c>
      <c r="BL68">
        <v>19</v>
      </c>
      <c r="BM68">
        <v>0</v>
      </c>
      <c r="BN68">
        <v>0.24579999999999999</v>
      </c>
      <c r="BO68">
        <v>0.82540000000000002</v>
      </c>
      <c r="BP68">
        <v>0.85250000000000004</v>
      </c>
      <c r="BQ68">
        <v>0.50539999999999996</v>
      </c>
      <c r="BR68">
        <v>0.85470000000000002</v>
      </c>
      <c r="BS68">
        <v>0.82230000000000003</v>
      </c>
      <c r="BT68">
        <v>0.5544</v>
      </c>
      <c r="BU68">
        <v>0.72709999999999997</v>
      </c>
      <c r="BV68">
        <v>0.68520000000000003</v>
      </c>
      <c r="BW68">
        <v>0.27550000000000002</v>
      </c>
      <c r="BX68">
        <v>0</v>
      </c>
      <c r="BY68">
        <v>0.67800000000000005</v>
      </c>
      <c r="BZ68">
        <v>0</v>
      </c>
      <c r="CA68">
        <v>0.98919999999999997</v>
      </c>
      <c r="CB68">
        <v>0.82210000000000005</v>
      </c>
      <c r="CC68">
        <v>0.57050000000000001</v>
      </c>
      <c r="CD68">
        <v>0</v>
      </c>
      <c r="CE68">
        <v>3.860300000000001</v>
      </c>
      <c r="CF68">
        <v>0.89339999999999997</v>
      </c>
      <c r="CG68">
        <v>2.2422</v>
      </c>
      <c r="CH68">
        <v>0.35820000000000002</v>
      </c>
      <c r="CI68">
        <v>0.67800000000000005</v>
      </c>
      <c r="CJ68">
        <v>0.67800000000000005</v>
      </c>
      <c r="CK68">
        <v>2.3818000000000001</v>
      </c>
      <c r="CL68">
        <v>0.51170000000000004</v>
      </c>
      <c r="CM68">
        <v>9.1623000000000019</v>
      </c>
      <c r="CN68">
        <v>0.73350000000000004</v>
      </c>
      <c r="CO68">
        <v>0</v>
      </c>
      <c r="CP68">
        <v>0</v>
      </c>
      <c r="CQ68">
        <v>0</v>
      </c>
      <c r="CR68">
        <v>0</v>
      </c>
      <c r="CS68">
        <v>0</v>
      </c>
      <c r="CT68">
        <v>0</v>
      </c>
      <c r="CU68">
        <v>0</v>
      </c>
      <c r="CV68">
        <v>0</v>
      </c>
      <c r="CW68">
        <v>0</v>
      </c>
      <c r="CX68">
        <v>0</v>
      </c>
      <c r="CY68">
        <v>0</v>
      </c>
      <c r="CZ68">
        <v>0</v>
      </c>
      <c r="DA68">
        <v>1</v>
      </c>
      <c r="DB68">
        <v>0</v>
      </c>
      <c r="DC68">
        <v>0</v>
      </c>
      <c r="DD68">
        <v>0</v>
      </c>
      <c r="DE68">
        <v>0</v>
      </c>
      <c r="DF68">
        <v>0</v>
      </c>
      <c r="DG68">
        <v>0</v>
      </c>
      <c r="DH68">
        <v>1</v>
      </c>
      <c r="DI68">
        <v>1</v>
      </c>
      <c r="DJ68" t="s">
        <v>793</v>
      </c>
    </row>
    <row r="69" spans="1:114" x14ac:dyDescent="0.2">
      <c r="A69">
        <v>20712</v>
      </c>
      <c r="B69" t="s">
        <v>589</v>
      </c>
      <c r="C69">
        <v>1364</v>
      </c>
      <c r="D69">
        <v>451</v>
      </c>
      <c r="E69">
        <v>14.3338</v>
      </c>
      <c r="F69">
        <v>4.6813000000000002</v>
      </c>
      <c r="G69">
        <v>328</v>
      </c>
      <c r="H69">
        <v>156</v>
      </c>
      <c r="I69">
        <v>5.6241000000000003</v>
      </c>
      <c r="J69">
        <v>2.6233</v>
      </c>
      <c r="K69">
        <v>1630</v>
      </c>
      <c r="L69">
        <v>375</v>
      </c>
      <c r="M69">
        <v>37.180700000000002</v>
      </c>
      <c r="N69">
        <v>7.5738000000000003</v>
      </c>
      <c r="O69">
        <v>1228</v>
      </c>
      <c r="P69">
        <v>316</v>
      </c>
      <c r="Q69">
        <v>17.958500000000001</v>
      </c>
      <c r="R69">
        <v>4.3773999999999997</v>
      </c>
      <c r="S69">
        <v>2148</v>
      </c>
      <c r="T69">
        <v>597</v>
      </c>
      <c r="U69">
        <v>22.461600000000001</v>
      </c>
      <c r="V69">
        <v>6.1426999999999996</v>
      </c>
      <c r="W69">
        <v>1398</v>
      </c>
      <c r="X69">
        <v>308</v>
      </c>
      <c r="Y69">
        <v>14.6188</v>
      </c>
      <c r="Z69">
        <v>3.1381999999999999</v>
      </c>
      <c r="AA69">
        <v>2153</v>
      </c>
      <c r="AB69">
        <v>352</v>
      </c>
      <c r="AC69">
        <v>22.5139</v>
      </c>
      <c r="AD69">
        <v>3.5076000000000001</v>
      </c>
      <c r="AE69">
        <v>1075</v>
      </c>
      <c r="AF69">
        <v>314</v>
      </c>
      <c r="AG69">
        <v>11.241199999999999</v>
      </c>
      <c r="AH69">
        <v>3.2359</v>
      </c>
      <c r="AI69">
        <v>158</v>
      </c>
      <c r="AJ69">
        <v>95</v>
      </c>
      <c r="AK69">
        <v>3.6040000000000001</v>
      </c>
      <c r="AL69">
        <v>2.1303000000000001</v>
      </c>
      <c r="AM69">
        <v>1250</v>
      </c>
      <c r="AN69">
        <v>403</v>
      </c>
      <c r="AO69">
        <v>13.9384</v>
      </c>
      <c r="AP69">
        <v>4.4291</v>
      </c>
      <c r="AQ69">
        <v>8049</v>
      </c>
      <c r="AR69">
        <v>639</v>
      </c>
      <c r="AS69">
        <v>84.168099999999995</v>
      </c>
      <c r="AT69">
        <v>5.2237999999999998</v>
      </c>
      <c r="AU69">
        <v>598</v>
      </c>
      <c r="AV69">
        <v>205</v>
      </c>
      <c r="AW69">
        <v>13.2125</v>
      </c>
      <c r="AX69">
        <v>4.3124000000000002</v>
      </c>
      <c r="AY69">
        <v>0</v>
      </c>
      <c r="AZ69">
        <v>19</v>
      </c>
      <c r="BA69">
        <v>0</v>
      </c>
      <c r="BB69">
        <v>0.41980000000000001</v>
      </c>
      <c r="BC69">
        <v>239</v>
      </c>
      <c r="BD69">
        <v>118</v>
      </c>
      <c r="BE69">
        <v>5.4516</v>
      </c>
      <c r="BF69">
        <v>2.6324000000000001</v>
      </c>
      <c r="BG69">
        <v>689</v>
      </c>
      <c r="BH69">
        <v>212</v>
      </c>
      <c r="BI69">
        <v>15.716200000000001</v>
      </c>
      <c r="BJ69">
        <v>4.5313999999999997</v>
      </c>
      <c r="BK69">
        <v>19</v>
      </c>
      <c r="BL69">
        <v>2</v>
      </c>
      <c r="BM69">
        <v>0.19869999999999999</v>
      </c>
      <c r="BN69">
        <v>1.8499999999999999E-2</v>
      </c>
      <c r="BO69">
        <v>0.60340000000000005</v>
      </c>
      <c r="BP69">
        <v>0.70930000000000004</v>
      </c>
      <c r="BQ69">
        <v>0.92190000000000005</v>
      </c>
      <c r="BR69">
        <v>0.9103</v>
      </c>
      <c r="BS69">
        <v>0.98070000000000002</v>
      </c>
      <c r="BT69">
        <v>0.2772</v>
      </c>
      <c r="BU69">
        <v>0.58640000000000003</v>
      </c>
      <c r="BV69">
        <v>0.47539999999999999</v>
      </c>
      <c r="BW69">
        <v>0.44030000000000002</v>
      </c>
      <c r="BX69">
        <v>0.98509999999999998</v>
      </c>
      <c r="BY69">
        <v>0.91679999999999995</v>
      </c>
      <c r="BZ69">
        <v>0.76790000000000003</v>
      </c>
      <c r="CA69">
        <v>0</v>
      </c>
      <c r="CB69">
        <v>0.93279999999999996</v>
      </c>
      <c r="CC69">
        <v>0.93710000000000004</v>
      </c>
      <c r="CD69">
        <v>0.43070000000000003</v>
      </c>
      <c r="CE69">
        <v>4.1255999999999986</v>
      </c>
      <c r="CF69">
        <v>0.9446</v>
      </c>
      <c r="CG69">
        <v>2.7644000000000002</v>
      </c>
      <c r="CH69">
        <v>0.66739999999999999</v>
      </c>
      <c r="CI69">
        <v>0.91679999999999995</v>
      </c>
      <c r="CJ69">
        <v>0.91679999999999995</v>
      </c>
      <c r="CK69">
        <v>3.0684999999999998</v>
      </c>
      <c r="CL69">
        <v>0.70579999999999998</v>
      </c>
      <c r="CM69">
        <v>10.875299999999999</v>
      </c>
      <c r="CN69">
        <v>0.87209999999999999</v>
      </c>
      <c r="CO69">
        <v>0</v>
      </c>
      <c r="CP69">
        <v>0</v>
      </c>
      <c r="CQ69">
        <v>1</v>
      </c>
      <c r="CR69">
        <v>1</v>
      </c>
      <c r="CS69">
        <v>1</v>
      </c>
      <c r="CT69">
        <v>0</v>
      </c>
      <c r="CU69">
        <v>0</v>
      </c>
      <c r="CV69">
        <v>0</v>
      </c>
      <c r="CW69">
        <v>0</v>
      </c>
      <c r="CX69">
        <v>1</v>
      </c>
      <c r="CY69">
        <v>1</v>
      </c>
      <c r="CZ69">
        <v>0</v>
      </c>
      <c r="DA69">
        <v>0</v>
      </c>
      <c r="DB69">
        <v>1</v>
      </c>
      <c r="DC69">
        <v>1</v>
      </c>
      <c r="DD69">
        <v>0</v>
      </c>
      <c r="DE69">
        <v>3</v>
      </c>
      <c r="DF69">
        <v>1</v>
      </c>
      <c r="DG69">
        <v>1</v>
      </c>
      <c r="DH69">
        <v>2</v>
      </c>
      <c r="DI69">
        <v>7</v>
      </c>
      <c r="DJ69" t="s">
        <v>794</v>
      </c>
    </row>
    <row r="70" spans="1:114" x14ac:dyDescent="0.2">
      <c r="A70">
        <v>20714</v>
      </c>
      <c r="B70" t="s">
        <v>589</v>
      </c>
      <c r="C70">
        <v>514</v>
      </c>
      <c r="D70">
        <v>239</v>
      </c>
      <c r="E70">
        <v>11.563599999999999</v>
      </c>
      <c r="F70">
        <v>4.9577</v>
      </c>
      <c r="G70">
        <v>326</v>
      </c>
      <c r="H70">
        <v>160</v>
      </c>
      <c r="I70">
        <v>14.612299999999999</v>
      </c>
      <c r="J70">
        <v>6.6657000000000002</v>
      </c>
      <c r="K70">
        <v>470</v>
      </c>
      <c r="L70">
        <v>133</v>
      </c>
      <c r="M70">
        <v>26.508700000000001</v>
      </c>
      <c r="N70">
        <v>6.5540000000000003</v>
      </c>
      <c r="O70">
        <v>102</v>
      </c>
      <c r="P70">
        <v>63</v>
      </c>
      <c r="Q70">
        <v>3.5941000000000001</v>
      </c>
      <c r="R70">
        <v>2.1168</v>
      </c>
      <c r="S70">
        <v>386</v>
      </c>
      <c r="T70">
        <v>415</v>
      </c>
      <c r="U70">
        <v>8.6975999999999996</v>
      </c>
      <c r="V70">
        <v>9.1895000000000007</v>
      </c>
      <c r="W70">
        <v>708</v>
      </c>
      <c r="X70">
        <v>159</v>
      </c>
      <c r="Y70">
        <v>15.6464</v>
      </c>
      <c r="Z70">
        <v>1.7022999999999999</v>
      </c>
      <c r="AA70">
        <v>1394</v>
      </c>
      <c r="AB70">
        <v>403</v>
      </c>
      <c r="AC70">
        <v>30.8066</v>
      </c>
      <c r="AD70">
        <v>6.5335000000000001</v>
      </c>
      <c r="AE70">
        <v>536</v>
      </c>
      <c r="AF70">
        <v>154</v>
      </c>
      <c r="AG70">
        <v>12.077500000000001</v>
      </c>
      <c r="AH70">
        <v>2.5034000000000001</v>
      </c>
      <c r="AI70">
        <v>154</v>
      </c>
      <c r="AJ70">
        <v>85</v>
      </c>
      <c r="AK70">
        <v>8.6858000000000004</v>
      </c>
      <c r="AL70">
        <v>4.6253000000000002</v>
      </c>
      <c r="AM70">
        <v>12</v>
      </c>
      <c r="AN70">
        <v>54</v>
      </c>
      <c r="AO70">
        <v>0.28299999999999997</v>
      </c>
      <c r="AP70">
        <v>1.2753000000000001</v>
      </c>
      <c r="AQ70">
        <v>1295</v>
      </c>
      <c r="AR70">
        <v>1228</v>
      </c>
      <c r="AS70">
        <v>28.6188</v>
      </c>
      <c r="AT70">
        <v>26.546900000000001</v>
      </c>
      <c r="AU70">
        <v>203</v>
      </c>
      <c r="AV70">
        <v>68</v>
      </c>
      <c r="AW70">
        <v>10.684200000000001</v>
      </c>
      <c r="AX70">
        <v>3.2582</v>
      </c>
      <c r="AY70">
        <v>0</v>
      </c>
      <c r="AZ70">
        <v>14</v>
      </c>
      <c r="BA70">
        <v>0</v>
      </c>
      <c r="BB70">
        <v>0.73680000000000001</v>
      </c>
      <c r="BC70">
        <v>10</v>
      </c>
      <c r="BD70">
        <v>23</v>
      </c>
      <c r="BE70">
        <v>0.56399999999999995</v>
      </c>
      <c r="BF70">
        <v>1.2838000000000001</v>
      </c>
      <c r="BG70">
        <v>63</v>
      </c>
      <c r="BH70">
        <v>39</v>
      </c>
      <c r="BI70">
        <v>3.5533000000000001</v>
      </c>
      <c r="BJ70">
        <v>2.1442000000000001</v>
      </c>
      <c r="BK70">
        <v>2</v>
      </c>
      <c r="BL70">
        <v>2</v>
      </c>
      <c r="BM70">
        <v>4.4200000000000003E-2</v>
      </c>
      <c r="BN70">
        <v>4.3299999999999998E-2</v>
      </c>
      <c r="BO70">
        <v>0.47839999999999999</v>
      </c>
      <c r="BP70">
        <v>0.96750000000000003</v>
      </c>
      <c r="BQ70">
        <v>0.7137</v>
      </c>
      <c r="BR70">
        <v>0.26279999999999998</v>
      </c>
      <c r="BS70">
        <v>0.87790000000000001</v>
      </c>
      <c r="BT70">
        <v>0.33050000000000002</v>
      </c>
      <c r="BU70">
        <v>0.96799999999999997</v>
      </c>
      <c r="BV70">
        <v>0.53749999999999998</v>
      </c>
      <c r="BW70">
        <v>0.85680000000000001</v>
      </c>
      <c r="BX70">
        <v>0.38590000000000002</v>
      </c>
      <c r="BY70">
        <v>0.49890000000000001</v>
      </c>
      <c r="BZ70">
        <v>0.73970000000000002</v>
      </c>
      <c r="CA70">
        <v>0</v>
      </c>
      <c r="CB70">
        <v>0.47070000000000001</v>
      </c>
      <c r="CC70">
        <v>0.52929999999999999</v>
      </c>
      <c r="CD70">
        <v>0.32840000000000003</v>
      </c>
      <c r="CE70">
        <v>3.3003</v>
      </c>
      <c r="CF70">
        <v>0.78890000000000005</v>
      </c>
      <c r="CG70">
        <v>3.0787</v>
      </c>
      <c r="CH70">
        <v>0.84430000000000005</v>
      </c>
      <c r="CI70">
        <v>0.49890000000000001</v>
      </c>
      <c r="CJ70">
        <v>0.49890000000000001</v>
      </c>
      <c r="CK70">
        <v>2.0680999999999998</v>
      </c>
      <c r="CL70">
        <v>0.43070000000000003</v>
      </c>
      <c r="CM70">
        <v>8.9459999999999997</v>
      </c>
      <c r="CN70">
        <v>0.69510000000000005</v>
      </c>
      <c r="CO70">
        <v>0</v>
      </c>
      <c r="CP70">
        <v>1</v>
      </c>
      <c r="CQ70">
        <v>0</v>
      </c>
      <c r="CR70">
        <v>0</v>
      </c>
      <c r="CS70">
        <v>0</v>
      </c>
      <c r="CT70">
        <v>0</v>
      </c>
      <c r="CU70">
        <v>1</v>
      </c>
      <c r="CV70">
        <v>0</v>
      </c>
      <c r="CW70">
        <v>0</v>
      </c>
      <c r="CX70">
        <v>0</v>
      </c>
      <c r="CY70">
        <v>0</v>
      </c>
      <c r="CZ70">
        <v>0</v>
      </c>
      <c r="DA70">
        <v>0</v>
      </c>
      <c r="DB70">
        <v>0</v>
      </c>
      <c r="DC70">
        <v>0</v>
      </c>
      <c r="DD70">
        <v>0</v>
      </c>
      <c r="DE70">
        <v>1</v>
      </c>
      <c r="DF70">
        <v>1</v>
      </c>
      <c r="DG70">
        <v>0</v>
      </c>
      <c r="DH70">
        <v>0</v>
      </c>
      <c r="DI70">
        <v>2</v>
      </c>
      <c r="DJ70" t="s">
        <v>793</v>
      </c>
    </row>
    <row r="71" spans="1:114" x14ac:dyDescent="0.2">
      <c r="A71">
        <v>20715</v>
      </c>
      <c r="B71" t="s">
        <v>589</v>
      </c>
      <c r="C71">
        <v>1568</v>
      </c>
      <c r="D71">
        <v>581</v>
      </c>
      <c r="E71">
        <v>6.1887999999999996</v>
      </c>
      <c r="F71">
        <v>2.2713999999999999</v>
      </c>
      <c r="G71">
        <v>679</v>
      </c>
      <c r="H71">
        <v>219</v>
      </c>
      <c r="I71">
        <v>4.7752999999999997</v>
      </c>
      <c r="J71">
        <v>1.5167999999999999</v>
      </c>
      <c r="K71">
        <v>1181</v>
      </c>
      <c r="L71">
        <v>246</v>
      </c>
      <c r="M71">
        <v>13.1441</v>
      </c>
      <c r="N71">
        <v>2.6566000000000001</v>
      </c>
      <c r="O71">
        <v>1087</v>
      </c>
      <c r="P71">
        <v>248</v>
      </c>
      <c r="Q71">
        <v>5.9268999999999998</v>
      </c>
      <c r="R71">
        <v>1.3240000000000001</v>
      </c>
      <c r="S71">
        <v>901</v>
      </c>
      <c r="T71">
        <v>259</v>
      </c>
      <c r="U71">
        <v>3.3999000000000001</v>
      </c>
      <c r="V71">
        <v>0.96330000000000005</v>
      </c>
      <c r="W71">
        <v>4668</v>
      </c>
      <c r="X71">
        <v>375</v>
      </c>
      <c r="Y71">
        <v>17.343499999999999</v>
      </c>
      <c r="Z71">
        <v>1.1148</v>
      </c>
      <c r="AA71">
        <v>5761</v>
      </c>
      <c r="AB71">
        <v>749</v>
      </c>
      <c r="AC71">
        <v>21.404399999999999</v>
      </c>
      <c r="AD71">
        <v>2.5846</v>
      </c>
      <c r="AE71">
        <v>3269</v>
      </c>
      <c r="AF71">
        <v>486</v>
      </c>
      <c r="AG71">
        <v>12.3354</v>
      </c>
      <c r="AH71">
        <v>1.7333000000000001</v>
      </c>
      <c r="AI71">
        <v>486</v>
      </c>
      <c r="AJ71">
        <v>172</v>
      </c>
      <c r="AK71">
        <v>5.4089999999999998</v>
      </c>
      <c r="AL71">
        <v>1.8920999999999999</v>
      </c>
      <c r="AM71">
        <v>300</v>
      </c>
      <c r="AN71">
        <v>123</v>
      </c>
      <c r="AO71">
        <v>1.1740999999999999</v>
      </c>
      <c r="AP71">
        <v>0.47689999999999999</v>
      </c>
      <c r="AQ71">
        <v>15818</v>
      </c>
      <c r="AR71">
        <v>1550</v>
      </c>
      <c r="AS71">
        <v>58.770200000000003</v>
      </c>
      <c r="AT71">
        <v>5.0151000000000003</v>
      </c>
      <c r="AU71">
        <v>75</v>
      </c>
      <c r="AV71">
        <v>56</v>
      </c>
      <c r="AW71">
        <v>0.81</v>
      </c>
      <c r="AX71">
        <v>0.60240000000000005</v>
      </c>
      <c r="AY71">
        <v>4</v>
      </c>
      <c r="AZ71">
        <v>10</v>
      </c>
      <c r="BA71">
        <v>4.3200000000000002E-2</v>
      </c>
      <c r="BB71">
        <v>0.108</v>
      </c>
      <c r="BC71">
        <v>135</v>
      </c>
      <c r="BD71">
        <v>92</v>
      </c>
      <c r="BE71">
        <v>1.5024999999999999</v>
      </c>
      <c r="BF71">
        <v>1.0187999999999999</v>
      </c>
      <c r="BG71">
        <v>150</v>
      </c>
      <c r="BH71">
        <v>65</v>
      </c>
      <c r="BI71">
        <v>1.6694</v>
      </c>
      <c r="BJ71">
        <v>0.71860000000000002</v>
      </c>
      <c r="BK71">
        <v>1686</v>
      </c>
      <c r="BL71">
        <v>78</v>
      </c>
      <c r="BM71">
        <v>6.2641999999999998</v>
      </c>
      <c r="BN71">
        <v>0.41849999999999998</v>
      </c>
      <c r="BO71">
        <v>0.2392</v>
      </c>
      <c r="BP71">
        <v>0.61819999999999997</v>
      </c>
      <c r="BQ71">
        <v>0.29499999999999998</v>
      </c>
      <c r="BR71">
        <v>0.47439999999999999</v>
      </c>
      <c r="BS71">
        <v>0.48180000000000001</v>
      </c>
      <c r="BT71">
        <v>0.45419999999999999</v>
      </c>
      <c r="BU71">
        <v>0.4904</v>
      </c>
      <c r="BV71">
        <v>0.55889999999999995</v>
      </c>
      <c r="BW71">
        <v>0.61609999999999998</v>
      </c>
      <c r="BX71">
        <v>0.60980000000000001</v>
      </c>
      <c r="BY71">
        <v>0.79320000000000002</v>
      </c>
      <c r="BZ71">
        <v>0.45989999999999998</v>
      </c>
      <c r="CA71">
        <v>0.4078</v>
      </c>
      <c r="CB71">
        <v>0.64859999999999995</v>
      </c>
      <c r="CC71">
        <v>0.3579</v>
      </c>
      <c r="CD71">
        <v>0.92749999999999999</v>
      </c>
      <c r="CE71">
        <v>2.1086</v>
      </c>
      <c r="CF71">
        <v>0.39019999999999999</v>
      </c>
      <c r="CG71">
        <v>2.7294</v>
      </c>
      <c r="CH71">
        <v>0.63970000000000005</v>
      </c>
      <c r="CI71">
        <v>0.79320000000000002</v>
      </c>
      <c r="CJ71">
        <v>0.79320000000000002</v>
      </c>
      <c r="CK71">
        <v>2.801699999999999</v>
      </c>
      <c r="CL71">
        <v>0.63109999999999999</v>
      </c>
      <c r="CM71">
        <v>8.4328999999999983</v>
      </c>
      <c r="CN71">
        <v>0.61829999999999996</v>
      </c>
      <c r="CO71">
        <v>0</v>
      </c>
      <c r="CP71">
        <v>0</v>
      </c>
      <c r="CQ71">
        <v>0</v>
      </c>
      <c r="CR71">
        <v>0</v>
      </c>
      <c r="CS71">
        <v>0</v>
      </c>
      <c r="CT71">
        <v>0</v>
      </c>
      <c r="CU71">
        <v>0</v>
      </c>
      <c r="CV71">
        <v>0</v>
      </c>
      <c r="CW71">
        <v>0</v>
      </c>
      <c r="CX71">
        <v>0</v>
      </c>
      <c r="CY71">
        <v>0</v>
      </c>
      <c r="CZ71">
        <v>0</v>
      </c>
      <c r="DA71">
        <v>0</v>
      </c>
      <c r="DB71">
        <v>0</v>
      </c>
      <c r="DC71">
        <v>0</v>
      </c>
      <c r="DD71">
        <v>1</v>
      </c>
      <c r="DE71">
        <v>0</v>
      </c>
      <c r="DF71">
        <v>0</v>
      </c>
      <c r="DG71">
        <v>0</v>
      </c>
      <c r="DH71">
        <v>1</v>
      </c>
      <c r="DI71">
        <v>1</v>
      </c>
      <c r="DJ71" t="s">
        <v>793</v>
      </c>
    </row>
    <row r="72" spans="1:114" x14ac:dyDescent="0.2">
      <c r="A72">
        <v>20716</v>
      </c>
      <c r="B72" t="s">
        <v>589</v>
      </c>
      <c r="C72">
        <v>1944</v>
      </c>
      <c r="D72">
        <v>616</v>
      </c>
      <c r="E72">
        <v>8.7721999999999998</v>
      </c>
      <c r="F72">
        <v>2.7347999999999999</v>
      </c>
      <c r="G72">
        <v>758</v>
      </c>
      <c r="H72">
        <v>265</v>
      </c>
      <c r="I72">
        <v>5.4741</v>
      </c>
      <c r="J72">
        <v>1.88</v>
      </c>
      <c r="K72">
        <v>2202</v>
      </c>
      <c r="L72">
        <v>377</v>
      </c>
      <c r="M72">
        <v>23.301600000000001</v>
      </c>
      <c r="N72">
        <v>3.7898999999999998</v>
      </c>
      <c r="O72">
        <v>1095</v>
      </c>
      <c r="P72">
        <v>266</v>
      </c>
      <c r="Q72">
        <v>6.7248000000000001</v>
      </c>
      <c r="R72">
        <v>1.5943000000000001</v>
      </c>
      <c r="S72">
        <v>1177</v>
      </c>
      <c r="T72">
        <v>388</v>
      </c>
      <c r="U72">
        <v>5.3407999999999998</v>
      </c>
      <c r="V72">
        <v>1.7341</v>
      </c>
      <c r="W72">
        <v>3875</v>
      </c>
      <c r="X72">
        <v>385</v>
      </c>
      <c r="Y72">
        <v>17.328499999999998</v>
      </c>
      <c r="Z72">
        <v>1.4212</v>
      </c>
      <c r="AA72">
        <v>4438</v>
      </c>
      <c r="AB72">
        <v>602</v>
      </c>
      <c r="AC72">
        <v>19.8462</v>
      </c>
      <c r="AD72">
        <v>2.4512999999999998</v>
      </c>
      <c r="AE72">
        <v>2241</v>
      </c>
      <c r="AF72">
        <v>339</v>
      </c>
      <c r="AG72">
        <v>10.168799999999999</v>
      </c>
      <c r="AH72">
        <v>1.4249000000000001</v>
      </c>
      <c r="AI72">
        <v>858</v>
      </c>
      <c r="AJ72">
        <v>270</v>
      </c>
      <c r="AK72">
        <v>9.0793999999999997</v>
      </c>
      <c r="AL72">
        <v>2.8132000000000001</v>
      </c>
      <c r="AM72">
        <v>409</v>
      </c>
      <c r="AN72">
        <v>178</v>
      </c>
      <c r="AO72">
        <v>1.9254</v>
      </c>
      <c r="AP72">
        <v>0.83009999999999995</v>
      </c>
      <c r="AQ72">
        <v>18330</v>
      </c>
      <c r="AR72">
        <v>1380</v>
      </c>
      <c r="AS72">
        <v>81.969399999999993</v>
      </c>
      <c r="AT72">
        <v>4.1200999999999999</v>
      </c>
      <c r="AU72">
        <v>2014</v>
      </c>
      <c r="AV72">
        <v>323</v>
      </c>
      <c r="AW72">
        <v>20.7074</v>
      </c>
      <c r="AX72">
        <v>3.1667000000000001</v>
      </c>
      <c r="AY72">
        <v>0</v>
      </c>
      <c r="AZ72">
        <v>25</v>
      </c>
      <c r="BA72">
        <v>0</v>
      </c>
      <c r="BB72">
        <v>0.25700000000000001</v>
      </c>
      <c r="BC72">
        <v>82</v>
      </c>
      <c r="BD72">
        <v>58</v>
      </c>
      <c r="BE72">
        <v>0.86770000000000003</v>
      </c>
      <c r="BF72">
        <v>0.61209999999999998</v>
      </c>
      <c r="BG72">
        <v>386</v>
      </c>
      <c r="BH72">
        <v>155</v>
      </c>
      <c r="BI72">
        <v>4.0846999999999998</v>
      </c>
      <c r="BJ72">
        <v>1.6259999999999999</v>
      </c>
      <c r="BK72">
        <v>262</v>
      </c>
      <c r="BL72">
        <v>19</v>
      </c>
      <c r="BM72">
        <v>1.1716</v>
      </c>
      <c r="BN72">
        <v>5.3900000000000003E-2</v>
      </c>
      <c r="BO72">
        <v>0.3599</v>
      </c>
      <c r="BP72">
        <v>0.69630000000000003</v>
      </c>
      <c r="BQ72">
        <v>0.63990000000000002</v>
      </c>
      <c r="BR72">
        <v>0.53210000000000002</v>
      </c>
      <c r="BS72">
        <v>0.6895</v>
      </c>
      <c r="BT72">
        <v>0.45200000000000001</v>
      </c>
      <c r="BU72">
        <v>0.37740000000000001</v>
      </c>
      <c r="BV72">
        <v>0.36399999999999999</v>
      </c>
      <c r="BW72">
        <v>0.86980000000000002</v>
      </c>
      <c r="BX72">
        <v>0.72070000000000001</v>
      </c>
      <c r="BY72">
        <v>0.89980000000000004</v>
      </c>
      <c r="BZ72">
        <v>0.87639999999999996</v>
      </c>
      <c r="CA72">
        <v>0</v>
      </c>
      <c r="CB72">
        <v>0.54659999999999997</v>
      </c>
      <c r="CC72">
        <v>0.57699999999999996</v>
      </c>
      <c r="CD72">
        <v>0.74629999999999996</v>
      </c>
      <c r="CE72">
        <v>2.9177</v>
      </c>
      <c r="CF72">
        <v>0.64610000000000001</v>
      </c>
      <c r="CG72">
        <v>2.7839</v>
      </c>
      <c r="CH72">
        <v>0.67589999999999995</v>
      </c>
      <c r="CI72">
        <v>0.89980000000000004</v>
      </c>
      <c r="CJ72">
        <v>0.89980000000000004</v>
      </c>
      <c r="CK72">
        <v>2.7463000000000002</v>
      </c>
      <c r="CL72">
        <v>0.60980000000000001</v>
      </c>
      <c r="CM72">
        <v>9.3476999999999997</v>
      </c>
      <c r="CN72">
        <v>0.74409999999999998</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t="s">
        <v>793</v>
      </c>
    </row>
    <row r="73" spans="1:114" x14ac:dyDescent="0.2">
      <c r="A73">
        <v>20720</v>
      </c>
      <c r="B73" t="s">
        <v>589</v>
      </c>
      <c r="C73">
        <v>1143</v>
      </c>
      <c r="D73">
        <v>502</v>
      </c>
      <c r="E73">
        <v>4.7190000000000003</v>
      </c>
      <c r="F73">
        <v>2.0428000000000002</v>
      </c>
      <c r="G73">
        <v>529</v>
      </c>
      <c r="H73">
        <v>204</v>
      </c>
      <c r="I73">
        <v>3.6171000000000002</v>
      </c>
      <c r="J73">
        <v>1.365</v>
      </c>
      <c r="K73">
        <v>809</v>
      </c>
      <c r="L73">
        <v>188</v>
      </c>
      <c r="M73">
        <v>9.7457999999999991</v>
      </c>
      <c r="N73">
        <v>2.1937000000000002</v>
      </c>
      <c r="O73">
        <v>737</v>
      </c>
      <c r="P73">
        <v>230</v>
      </c>
      <c r="Q73">
        <v>4.3532000000000002</v>
      </c>
      <c r="R73">
        <v>1.3249</v>
      </c>
      <c r="S73">
        <v>1042</v>
      </c>
      <c r="T73">
        <v>425</v>
      </c>
      <c r="U73">
        <v>4.1779999999999999</v>
      </c>
      <c r="V73">
        <v>1.6724000000000001</v>
      </c>
      <c r="W73">
        <v>3902</v>
      </c>
      <c r="X73">
        <v>585</v>
      </c>
      <c r="Y73">
        <v>15.598599999999999</v>
      </c>
      <c r="Z73">
        <v>1.9953000000000001</v>
      </c>
      <c r="AA73">
        <v>6062</v>
      </c>
      <c r="AB73">
        <v>1129</v>
      </c>
      <c r="AC73">
        <v>24.233499999999999</v>
      </c>
      <c r="AD73">
        <v>4.0961999999999996</v>
      </c>
      <c r="AE73">
        <v>1975</v>
      </c>
      <c r="AF73">
        <v>447</v>
      </c>
      <c r="AG73">
        <v>7.9189999999999996</v>
      </c>
      <c r="AH73">
        <v>1.6817</v>
      </c>
      <c r="AI73">
        <v>758</v>
      </c>
      <c r="AJ73">
        <v>211</v>
      </c>
      <c r="AK73">
        <v>9.1313999999999993</v>
      </c>
      <c r="AL73">
        <v>2.4895</v>
      </c>
      <c r="AM73">
        <v>450</v>
      </c>
      <c r="AN73">
        <v>206</v>
      </c>
      <c r="AO73">
        <v>1.9325000000000001</v>
      </c>
      <c r="AP73">
        <v>0.87280000000000002</v>
      </c>
      <c r="AQ73">
        <v>21890</v>
      </c>
      <c r="AR73">
        <v>2059</v>
      </c>
      <c r="AS73">
        <v>87.507499999999993</v>
      </c>
      <c r="AT73">
        <v>4.5749000000000004</v>
      </c>
      <c r="AU73">
        <v>125</v>
      </c>
      <c r="AV73">
        <v>94</v>
      </c>
      <c r="AW73">
        <v>1.4809000000000001</v>
      </c>
      <c r="AX73">
        <v>1.1093</v>
      </c>
      <c r="AY73">
        <v>73</v>
      </c>
      <c r="AZ73">
        <v>92</v>
      </c>
      <c r="BA73">
        <v>0.86480000000000001</v>
      </c>
      <c r="BB73">
        <v>1.0888</v>
      </c>
      <c r="BC73">
        <v>181</v>
      </c>
      <c r="BD73">
        <v>127</v>
      </c>
      <c r="BE73">
        <v>2.1804999999999999</v>
      </c>
      <c r="BF73">
        <v>1.5277000000000001</v>
      </c>
      <c r="BG73">
        <v>64</v>
      </c>
      <c r="BH73">
        <v>63</v>
      </c>
      <c r="BI73">
        <v>0.77100000000000002</v>
      </c>
      <c r="BJ73">
        <v>0.75760000000000005</v>
      </c>
      <c r="BK73">
        <v>197</v>
      </c>
      <c r="BL73">
        <v>57</v>
      </c>
      <c r="BM73">
        <v>0.78749999999999998</v>
      </c>
      <c r="BN73">
        <v>0.21940000000000001</v>
      </c>
      <c r="BO73">
        <v>0.18099999999999999</v>
      </c>
      <c r="BP73">
        <v>0.44690000000000002</v>
      </c>
      <c r="BQ73">
        <v>0.18</v>
      </c>
      <c r="BR73">
        <v>0.33329999999999999</v>
      </c>
      <c r="BS73">
        <v>0.57820000000000005</v>
      </c>
      <c r="BT73">
        <v>0.32840000000000003</v>
      </c>
      <c r="BU73">
        <v>0.73350000000000004</v>
      </c>
      <c r="BV73">
        <v>0.182</v>
      </c>
      <c r="BW73">
        <v>0.872</v>
      </c>
      <c r="BX73">
        <v>0.7228</v>
      </c>
      <c r="BY73">
        <v>0.93179999999999996</v>
      </c>
      <c r="BZ73">
        <v>0.49020000000000002</v>
      </c>
      <c r="CA73">
        <v>0.59870000000000001</v>
      </c>
      <c r="CB73">
        <v>0.74839999999999995</v>
      </c>
      <c r="CC73">
        <v>0.26250000000000001</v>
      </c>
      <c r="CD73">
        <v>0.65880000000000005</v>
      </c>
      <c r="CE73">
        <v>1.7194</v>
      </c>
      <c r="CF73">
        <v>0.2601</v>
      </c>
      <c r="CG73">
        <v>2.8386999999999998</v>
      </c>
      <c r="CH73">
        <v>0.71860000000000002</v>
      </c>
      <c r="CI73">
        <v>0.93179999999999996</v>
      </c>
      <c r="CJ73">
        <v>0.93179999999999996</v>
      </c>
      <c r="CK73">
        <v>2.7585999999999999</v>
      </c>
      <c r="CL73">
        <v>0.61619999999999997</v>
      </c>
      <c r="CM73">
        <v>8.2484999999999999</v>
      </c>
      <c r="CN73">
        <v>0.58850000000000002</v>
      </c>
      <c r="CO73">
        <v>0</v>
      </c>
      <c r="CP73">
        <v>0</v>
      </c>
      <c r="CQ73">
        <v>0</v>
      </c>
      <c r="CR73">
        <v>0</v>
      </c>
      <c r="CS73">
        <v>0</v>
      </c>
      <c r="CT73">
        <v>0</v>
      </c>
      <c r="CU73">
        <v>0</v>
      </c>
      <c r="CV73">
        <v>0</v>
      </c>
      <c r="CW73">
        <v>0</v>
      </c>
      <c r="CX73">
        <v>0</v>
      </c>
      <c r="CY73">
        <v>1</v>
      </c>
      <c r="CZ73">
        <v>0</v>
      </c>
      <c r="DA73">
        <v>0</v>
      </c>
      <c r="DB73">
        <v>0</v>
      </c>
      <c r="DC73">
        <v>0</v>
      </c>
      <c r="DD73">
        <v>0</v>
      </c>
      <c r="DE73">
        <v>0</v>
      </c>
      <c r="DF73">
        <v>0</v>
      </c>
      <c r="DG73">
        <v>1</v>
      </c>
      <c r="DH73">
        <v>0</v>
      </c>
      <c r="DI73">
        <v>1</v>
      </c>
      <c r="DJ73" t="s">
        <v>793</v>
      </c>
    </row>
    <row r="74" spans="1:114" x14ac:dyDescent="0.2">
      <c r="A74">
        <v>20721</v>
      </c>
      <c r="B74" t="s">
        <v>589</v>
      </c>
      <c r="C74">
        <v>2500</v>
      </c>
      <c r="D74">
        <v>763</v>
      </c>
      <c r="E74">
        <v>8.1216000000000008</v>
      </c>
      <c r="F74">
        <v>2.4178000000000002</v>
      </c>
      <c r="G74">
        <v>976</v>
      </c>
      <c r="H74">
        <v>293</v>
      </c>
      <c r="I74">
        <v>5.5168999999999997</v>
      </c>
      <c r="J74">
        <v>1.5979000000000001</v>
      </c>
      <c r="K74">
        <v>1287</v>
      </c>
      <c r="L74">
        <v>293</v>
      </c>
      <c r="M74">
        <v>11.640700000000001</v>
      </c>
      <c r="N74">
        <v>2.5305</v>
      </c>
      <c r="O74">
        <v>830</v>
      </c>
      <c r="P74">
        <v>268</v>
      </c>
      <c r="Q74">
        <v>3.5419999999999998</v>
      </c>
      <c r="R74">
        <v>1.1172</v>
      </c>
      <c r="S74">
        <v>1359</v>
      </c>
      <c r="T74">
        <v>504</v>
      </c>
      <c r="U74">
        <v>4.4246999999999996</v>
      </c>
      <c r="V74">
        <v>1.6128</v>
      </c>
      <c r="W74">
        <v>6875</v>
      </c>
      <c r="X74">
        <v>806</v>
      </c>
      <c r="Y74">
        <v>22.154599999999999</v>
      </c>
      <c r="Z74">
        <v>2.1364000000000001</v>
      </c>
      <c r="AA74">
        <v>5687</v>
      </c>
      <c r="AB74">
        <v>768</v>
      </c>
      <c r="AC74">
        <v>18.3262</v>
      </c>
      <c r="AD74">
        <v>2.1522000000000001</v>
      </c>
      <c r="AE74">
        <v>2911</v>
      </c>
      <c r="AF74">
        <v>524</v>
      </c>
      <c r="AG74">
        <v>9.4778000000000002</v>
      </c>
      <c r="AH74">
        <v>1.5779000000000001</v>
      </c>
      <c r="AI74">
        <v>498</v>
      </c>
      <c r="AJ74">
        <v>207</v>
      </c>
      <c r="AK74">
        <v>4.5042999999999997</v>
      </c>
      <c r="AL74">
        <v>1.8460000000000001</v>
      </c>
      <c r="AM74">
        <v>208</v>
      </c>
      <c r="AN74">
        <v>135</v>
      </c>
      <c r="AO74">
        <v>0.6976</v>
      </c>
      <c r="AP74">
        <v>0.45069999999999999</v>
      </c>
      <c r="AQ74">
        <v>29219</v>
      </c>
      <c r="AR74">
        <v>2123</v>
      </c>
      <c r="AS74">
        <v>94.157600000000002</v>
      </c>
      <c r="AT74">
        <v>2.7176</v>
      </c>
      <c r="AU74">
        <v>747</v>
      </c>
      <c r="AV74">
        <v>295</v>
      </c>
      <c r="AW74">
        <v>6.6165000000000003</v>
      </c>
      <c r="AX74">
        <v>2.5767000000000002</v>
      </c>
      <c r="AY74">
        <v>0</v>
      </c>
      <c r="AZ74">
        <v>29</v>
      </c>
      <c r="BA74">
        <v>0</v>
      </c>
      <c r="BB74">
        <v>0.25690000000000002</v>
      </c>
      <c r="BC74">
        <v>89</v>
      </c>
      <c r="BD74">
        <v>65</v>
      </c>
      <c r="BE74">
        <v>0.80500000000000005</v>
      </c>
      <c r="BF74">
        <v>0.58099999999999996</v>
      </c>
      <c r="BG74">
        <v>434</v>
      </c>
      <c r="BH74">
        <v>161</v>
      </c>
      <c r="BI74">
        <v>3.9255</v>
      </c>
      <c r="BJ74">
        <v>1.4317</v>
      </c>
      <c r="BK74">
        <v>236</v>
      </c>
      <c r="BL74">
        <v>7</v>
      </c>
      <c r="BM74">
        <v>0.76049999999999995</v>
      </c>
      <c r="BN74">
        <v>5.5500000000000001E-2</v>
      </c>
      <c r="BO74">
        <v>0.33839999999999998</v>
      </c>
      <c r="BP74">
        <v>0.70069999999999999</v>
      </c>
      <c r="BQ74">
        <v>0.25600000000000001</v>
      </c>
      <c r="BR74">
        <v>0.26069999999999999</v>
      </c>
      <c r="BS74">
        <v>0.60809999999999997</v>
      </c>
      <c r="BT74">
        <v>0.71</v>
      </c>
      <c r="BU74">
        <v>0.2964</v>
      </c>
      <c r="BV74">
        <v>0.29980000000000001</v>
      </c>
      <c r="BW74">
        <v>0.53149999999999997</v>
      </c>
      <c r="BX74">
        <v>0.50960000000000005</v>
      </c>
      <c r="BY74">
        <v>0.97230000000000005</v>
      </c>
      <c r="BZ74">
        <v>0.64639999999999997</v>
      </c>
      <c r="CA74">
        <v>0</v>
      </c>
      <c r="CB74">
        <v>0.52929999999999999</v>
      </c>
      <c r="CC74">
        <v>0.56399999999999995</v>
      </c>
      <c r="CD74">
        <v>0.65029999999999999</v>
      </c>
      <c r="CE74">
        <v>2.1638999999999999</v>
      </c>
      <c r="CF74">
        <v>0.40720000000000001</v>
      </c>
      <c r="CG74">
        <v>2.3473000000000002</v>
      </c>
      <c r="CH74">
        <v>0.40939999999999999</v>
      </c>
      <c r="CI74">
        <v>0.97230000000000005</v>
      </c>
      <c r="CJ74">
        <v>0.97230000000000005</v>
      </c>
      <c r="CK74">
        <v>2.39</v>
      </c>
      <c r="CL74">
        <v>0.51390000000000002</v>
      </c>
      <c r="CM74">
        <v>7.8734999999999999</v>
      </c>
      <c r="CN74">
        <v>0.53520000000000001</v>
      </c>
      <c r="CO74">
        <v>0</v>
      </c>
      <c r="CP74">
        <v>0</v>
      </c>
      <c r="CQ74">
        <v>0</v>
      </c>
      <c r="CR74">
        <v>0</v>
      </c>
      <c r="CS74">
        <v>0</v>
      </c>
      <c r="CT74">
        <v>0</v>
      </c>
      <c r="CU74">
        <v>0</v>
      </c>
      <c r="CV74">
        <v>0</v>
      </c>
      <c r="CW74">
        <v>0</v>
      </c>
      <c r="CX74">
        <v>0</v>
      </c>
      <c r="CY74">
        <v>1</v>
      </c>
      <c r="CZ74">
        <v>0</v>
      </c>
      <c r="DA74">
        <v>0</v>
      </c>
      <c r="DB74">
        <v>0</v>
      </c>
      <c r="DC74">
        <v>0</v>
      </c>
      <c r="DD74">
        <v>0</v>
      </c>
      <c r="DE74">
        <v>0</v>
      </c>
      <c r="DF74">
        <v>0</v>
      </c>
      <c r="DG74">
        <v>1</v>
      </c>
      <c r="DH74">
        <v>0</v>
      </c>
      <c r="DI74">
        <v>1</v>
      </c>
      <c r="DJ74" t="s">
        <v>793</v>
      </c>
    </row>
    <row r="75" spans="1:114" x14ac:dyDescent="0.2">
      <c r="A75">
        <v>20722</v>
      </c>
      <c r="B75" t="s">
        <v>589</v>
      </c>
      <c r="C75">
        <v>1234</v>
      </c>
      <c r="D75">
        <v>340</v>
      </c>
      <c r="E75">
        <v>20.316099999999999</v>
      </c>
      <c r="F75">
        <v>5.1235999999999997</v>
      </c>
      <c r="G75">
        <v>182</v>
      </c>
      <c r="H75">
        <v>79</v>
      </c>
      <c r="I75">
        <v>5.0221</v>
      </c>
      <c r="J75">
        <v>2.085</v>
      </c>
      <c r="K75">
        <v>740</v>
      </c>
      <c r="L75">
        <v>200</v>
      </c>
      <c r="M75">
        <v>33.484200000000001</v>
      </c>
      <c r="N75">
        <v>8.3063000000000002</v>
      </c>
      <c r="O75">
        <v>1322</v>
      </c>
      <c r="P75">
        <v>254</v>
      </c>
      <c r="Q75">
        <v>30.141400000000001</v>
      </c>
      <c r="R75">
        <v>4.8250999999999999</v>
      </c>
      <c r="S75">
        <v>1100</v>
      </c>
      <c r="T75">
        <v>317</v>
      </c>
      <c r="U75">
        <v>17.776299999999999</v>
      </c>
      <c r="V75">
        <v>4.7979000000000003</v>
      </c>
      <c r="W75">
        <v>779</v>
      </c>
      <c r="X75">
        <v>124</v>
      </c>
      <c r="Y75">
        <v>12.4361</v>
      </c>
      <c r="Z75">
        <v>1.5327</v>
      </c>
      <c r="AA75">
        <v>1296</v>
      </c>
      <c r="AB75">
        <v>260</v>
      </c>
      <c r="AC75">
        <v>20.689699999999998</v>
      </c>
      <c r="AD75">
        <v>3.5895000000000001</v>
      </c>
      <c r="AE75">
        <v>606</v>
      </c>
      <c r="AF75">
        <v>153</v>
      </c>
      <c r="AG75">
        <v>9.7931000000000008</v>
      </c>
      <c r="AH75">
        <v>2.2660999999999998</v>
      </c>
      <c r="AI75">
        <v>114</v>
      </c>
      <c r="AJ75">
        <v>55</v>
      </c>
      <c r="AK75">
        <v>5.1584000000000003</v>
      </c>
      <c r="AL75">
        <v>2.4426999999999999</v>
      </c>
      <c r="AM75">
        <v>793</v>
      </c>
      <c r="AN75">
        <v>190</v>
      </c>
      <c r="AO75">
        <v>13.7507</v>
      </c>
      <c r="AP75">
        <v>2.9550999999999998</v>
      </c>
      <c r="AQ75">
        <v>5507</v>
      </c>
      <c r="AR75">
        <v>663</v>
      </c>
      <c r="AS75">
        <v>87.915099999999995</v>
      </c>
      <c r="AT75">
        <v>5.8098999999999998</v>
      </c>
      <c r="AU75">
        <v>209</v>
      </c>
      <c r="AV75">
        <v>72</v>
      </c>
      <c r="AW75">
        <v>8.9506999999999994</v>
      </c>
      <c r="AX75">
        <v>2.9306000000000001</v>
      </c>
      <c r="AY75">
        <v>0</v>
      </c>
      <c r="AZ75">
        <v>19</v>
      </c>
      <c r="BA75">
        <v>0</v>
      </c>
      <c r="BB75">
        <v>0.81369999999999998</v>
      </c>
      <c r="BC75">
        <v>174</v>
      </c>
      <c r="BD75">
        <v>80</v>
      </c>
      <c r="BE75">
        <v>7.8733000000000004</v>
      </c>
      <c r="BF75">
        <v>3.5287000000000002</v>
      </c>
      <c r="BG75">
        <v>134</v>
      </c>
      <c r="BH75">
        <v>57</v>
      </c>
      <c r="BI75">
        <v>6.0632999999999999</v>
      </c>
      <c r="BJ75">
        <v>2.4980000000000002</v>
      </c>
      <c r="BK75">
        <v>44</v>
      </c>
      <c r="BL75">
        <v>8</v>
      </c>
      <c r="BM75">
        <v>0.70240000000000002</v>
      </c>
      <c r="BN75">
        <v>0.10630000000000001</v>
      </c>
      <c r="BO75">
        <v>0.7651</v>
      </c>
      <c r="BP75">
        <v>0.64429999999999998</v>
      </c>
      <c r="BQ75">
        <v>0.86770000000000003</v>
      </c>
      <c r="BR75">
        <v>0.97650000000000003</v>
      </c>
      <c r="BS75">
        <v>0.96360000000000001</v>
      </c>
      <c r="BT75">
        <v>0.16420000000000001</v>
      </c>
      <c r="BU75">
        <v>0.43919999999999998</v>
      </c>
      <c r="BV75">
        <v>0.31690000000000002</v>
      </c>
      <c r="BW75">
        <v>0.58130000000000004</v>
      </c>
      <c r="BX75">
        <v>0.98080000000000001</v>
      </c>
      <c r="BY75">
        <v>0.93600000000000005</v>
      </c>
      <c r="BZ75">
        <v>0.70930000000000004</v>
      </c>
      <c r="CA75">
        <v>0</v>
      </c>
      <c r="CB75">
        <v>0.96530000000000005</v>
      </c>
      <c r="CC75">
        <v>0.70279999999999998</v>
      </c>
      <c r="CD75">
        <v>0.63109999999999999</v>
      </c>
      <c r="CE75">
        <v>4.2172000000000001</v>
      </c>
      <c r="CF75">
        <v>0.95950000000000002</v>
      </c>
      <c r="CG75">
        <v>2.4824000000000002</v>
      </c>
      <c r="CH75">
        <v>0.4819</v>
      </c>
      <c r="CI75">
        <v>0.93600000000000005</v>
      </c>
      <c r="CJ75">
        <v>0.93600000000000005</v>
      </c>
      <c r="CK75">
        <v>3.0085000000000002</v>
      </c>
      <c r="CL75">
        <v>0.69510000000000005</v>
      </c>
      <c r="CM75">
        <v>10.6441</v>
      </c>
      <c r="CN75">
        <v>0.85289999999999999</v>
      </c>
      <c r="CO75">
        <v>0</v>
      </c>
      <c r="CP75">
        <v>0</v>
      </c>
      <c r="CQ75">
        <v>0</v>
      </c>
      <c r="CR75">
        <v>1</v>
      </c>
      <c r="CS75">
        <v>1</v>
      </c>
      <c r="CT75">
        <v>0</v>
      </c>
      <c r="CU75">
        <v>0</v>
      </c>
      <c r="CV75">
        <v>0</v>
      </c>
      <c r="CW75">
        <v>0</v>
      </c>
      <c r="CX75">
        <v>1</v>
      </c>
      <c r="CY75">
        <v>1</v>
      </c>
      <c r="CZ75">
        <v>0</v>
      </c>
      <c r="DA75">
        <v>0</v>
      </c>
      <c r="DB75">
        <v>1</v>
      </c>
      <c r="DC75">
        <v>0</v>
      </c>
      <c r="DD75">
        <v>0</v>
      </c>
      <c r="DE75">
        <v>2</v>
      </c>
      <c r="DF75">
        <v>1</v>
      </c>
      <c r="DG75">
        <v>1</v>
      </c>
      <c r="DH75">
        <v>1</v>
      </c>
      <c r="DI75">
        <v>5</v>
      </c>
      <c r="DJ75" t="s">
        <v>794</v>
      </c>
    </row>
    <row r="76" spans="1:114" x14ac:dyDescent="0.2">
      <c r="A76">
        <v>20723</v>
      </c>
      <c r="B76" t="s">
        <v>589</v>
      </c>
      <c r="C76">
        <v>2517</v>
      </c>
      <c r="D76">
        <v>783</v>
      </c>
      <c r="E76">
        <v>6.8460000000000001</v>
      </c>
      <c r="F76">
        <v>2.0912000000000002</v>
      </c>
      <c r="G76">
        <v>406</v>
      </c>
      <c r="H76">
        <v>142</v>
      </c>
      <c r="I76">
        <v>1.9982</v>
      </c>
      <c r="J76">
        <v>0.68779999999999997</v>
      </c>
      <c r="K76">
        <v>1682</v>
      </c>
      <c r="L76">
        <v>338</v>
      </c>
      <c r="M76">
        <v>13.459199999999999</v>
      </c>
      <c r="N76">
        <v>2.589</v>
      </c>
      <c r="O76">
        <v>2168</v>
      </c>
      <c r="P76">
        <v>561</v>
      </c>
      <c r="Q76">
        <v>8.7257999999999996</v>
      </c>
      <c r="R76">
        <v>2.1945000000000001</v>
      </c>
      <c r="S76">
        <v>2798</v>
      </c>
      <c r="T76">
        <v>802</v>
      </c>
      <c r="U76">
        <v>7.6867999999999999</v>
      </c>
      <c r="V76">
        <v>2.1568999999999998</v>
      </c>
      <c r="W76">
        <v>4774</v>
      </c>
      <c r="X76">
        <v>538</v>
      </c>
      <c r="Y76">
        <v>12.9496</v>
      </c>
      <c r="Z76">
        <v>1.2428999999999999</v>
      </c>
      <c r="AA76">
        <v>8566</v>
      </c>
      <c r="AB76">
        <v>787</v>
      </c>
      <c r="AC76">
        <v>23.235499999999998</v>
      </c>
      <c r="AD76">
        <v>1.6354</v>
      </c>
      <c r="AE76">
        <v>2410</v>
      </c>
      <c r="AF76">
        <v>434</v>
      </c>
      <c r="AG76">
        <v>6.6208999999999998</v>
      </c>
      <c r="AH76">
        <v>1.1276999999999999</v>
      </c>
      <c r="AI76">
        <v>703</v>
      </c>
      <c r="AJ76">
        <v>202</v>
      </c>
      <c r="AK76">
        <v>5.6254</v>
      </c>
      <c r="AL76">
        <v>1.5822000000000001</v>
      </c>
      <c r="AM76">
        <v>2333</v>
      </c>
      <c r="AN76">
        <v>626</v>
      </c>
      <c r="AO76">
        <v>6.7598000000000003</v>
      </c>
      <c r="AP76">
        <v>1.7719</v>
      </c>
      <c r="AQ76">
        <v>23996</v>
      </c>
      <c r="AR76">
        <v>2451</v>
      </c>
      <c r="AS76">
        <v>65.089799999999997</v>
      </c>
      <c r="AT76">
        <v>5.4230999999999998</v>
      </c>
      <c r="AU76">
        <v>2499</v>
      </c>
      <c r="AV76">
        <v>469</v>
      </c>
      <c r="AW76">
        <v>19.488399999999999</v>
      </c>
      <c r="AX76">
        <v>3.4937999999999998</v>
      </c>
      <c r="AY76">
        <v>28</v>
      </c>
      <c r="AZ76">
        <v>32</v>
      </c>
      <c r="BA76">
        <v>0.21840000000000001</v>
      </c>
      <c r="BB76">
        <v>0.24929999999999999</v>
      </c>
      <c r="BC76">
        <v>366</v>
      </c>
      <c r="BD76">
        <v>174</v>
      </c>
      <c r="BE76">
        <v>2.9287000000000001</v>
      </c>
      <c r="BF76">
        <v>1.3792</v>
      </c>
      <c r="BG76">
        <v>246</v>
      </c>
      <c r="BH76">
        <v>203</v>
      </c>
      <c r="BI76">
        <v>1.9684999999999999</v>
      </c>
      <c r="BJ76">
        <v>1.6205000000000001</v>
      </c>
      <c r="BK76">
        <v>19</v>
      </c>
      <c r="BL76">
        <v>10</v>
      </c>
      <c r="BM76">
        <v>5.1499999999999997E-2</v>
      </c>
      <c r="BN76">
        <v>2.7E-2</v>
      </c>
      <c r="BO76">
        <v>0.2586</v>
      </c>
      <c r="BP76">
        <v>0.23860000000000001</v>
      </c>
      <c r="BQ76">
        <v>0.31019999999999998</v>
      </c>
      <c r="BR76">
        <v>0.65810000000000002</v>
      </c>
      <c r="BS76">
        <v>0.84799999999999998</v>
      </c>
      <c r="BT76">
        <v>0.1898</v>
      </c>
      <c r="BU76">
        <v>0.66310000000000002</v>
      </c>
      <c r="BV76">
        <v>0.1113</v>
      </c>
      <c r="BW76">
        <v>0.62690000000000001</v>
      </c>
      <c r="BX76">
        <v>0.92110000000000003</v>
      </c>
      <c r="BY76">
        <v>0.82730000000000004</v>
      </c>
      <c r="BZ76">
        <v>0.85029999999999994</v>
      </c>
      <c r="CA76">
        <v>0.47720000000000001</v>
      </c>
      <c r="CB76">
        <v>0.83509999999999995</v>
      </c>
      <c r="CC76">
        <v>0.39479999999999998</v>
      </c>
      <c r="CD76">
        <v>0.33689999999999998</v>
      </c>
      <c r="CE76">
        <v>2.3134999999999999</v>
      </c>
      <c r="CF76">
        <v>0.44990000000000002</v>
      </c>
      <c r="CG76">
        <v>2.5122</v>
      </c>
      <c r="CH76">
        <v>0.50960000000000005</v>
      </c>
      <c r="CI76">
        <v>0.82730000000000004</v>
      </c>
      <c r="CJ76">
        <v>0.82730000000000004</v>
      </c>
      <c r="CK76">
        <v>2.8942999999999999</v>
      </c>
      <c r="CL76">
        <v>0.66100000000000003</v>
      </c>
      <c r="CM76">
        <v>8.5472999999999999</v>
      </c>
      <c r="CN76">
        <v>0.63109999999999999</v>
      </c>
      <c r="CO76">
        <v>0</v>
      </c>
      <c r="CP76">
        <v>0</v>
      </c>
      <c r="CQ76">
        <v>0</v>
      </c>
      <c r="CR76">
        <v>0</v>
      </c>
      <c r="CS76">
        <v>0</v>
      </c>
      <c r="CT76">
        <v>0</v>
      </c>
      <c r="CU76">
        <v>0</v>
      </c>
      <c r="CV76">
        <v>0</v>
      </c>
      <c r="CW76">
        <v>0</v>
      </c>
      <c r="CX76">
        <v>1</v>
      </c>
      <c r="CY76">
        <v>0</v>
      </c>
      <c r="CZ76">
        <v>0</v>
      </c>
      <c r="DA76">
        <v>0</v>
      </c>
      <c r="DB76">
        <v>0</v>
      </c>
      <c r="DC76">
        <v>0</v>
      </c>
      <c r="DD76">
        <v>0</v>
      </c>
      <c r="DE76">
        <v>0</v>
      </c>
      <c r="DF76">
        <v>1</v>
      </c>
      <c r="DG76">
        <v>0</v>
      </c>
      <c r="DH76">
        <v>0</v>
      </c>
      <c r="DI76">
        <v>1</v>
      </c>
      <c r="DJ76" t="s">
        <v>793</v>
      </c>
    </row>
    <row r="77" spans="1:114" x14ac:dyDescent="0.2">
      <c r="A77">
        <v>20724</v>
      </c>
      <c r="B77" t="s">
        <v>589</v>
      </c>
      <c r="C77">
        <v>2591</v>
      </c>
      <c r="D77">
        <v>935</v>
      </c>
      <c r="E77">
        <v>13.4221</v>
      </c>
      <c r="F77">
        <v>4.7430000000000003</v>
      </c>
      <c r="G77">
        <v>629</v>
      </c>
      <c r="H77">
        <v>261</v>
      </c>
      <c r="I77">
        <v>5.4252000000000002</v>
      </c>
      <c r="J77">
        <v>2.2054</v>
      </c>
      <c r="K77">
        <v>1666</v>
      </c>
      <c r="L77">
        <v>457</v>
      </c>
      <c r="M77">
        <v>22.471</v>
      </c>
      <c r="N77">
        <v>5.9462999999999999</v>
      </c>
      <c r="O77">
        <v>1054</v>
      </c>
      <c r="P77">
        <v>469</v>
      </c>
      <c r="Q77">
        <v>8.0703999999999994</v>
      </c>
      <c r="R77">
        <v>3.5415000000000001</v>
      </c>
      <c r="S77">
        <v>2558</v>
      </c>
      <c r="T77">
        <v>851</v>
      </c>
      <c r="U77">
        <v>13.3843</v>
      </c>
      <c r="V77">
        <v>4.3380999999999998</v>
      </c>
      <c r="W77">
        <v>1510</v>
      </c>
      <c r="X77">
        <v>377</v>
      </c>
      <c r="Y77">
        <v>7.7960000000000003</v>
      </c>
      <c r="Z77">
        <v>1.8621000000000001</v>
      </c>
      <c r="AA77">
        <v>4517</v>
      </c>
      <c r="AB77">
        <v>608</v>
      </c>
      <c r="AC77">
        <v>23.320799999999998</v>
      </c>
      <c r="AD77">
        <v>2.6419000000000001</v>
      </c>
      <c r="AE77">
        <v>1580</v>
      </c>
      <c r="AF77">
        <v>434</v>
      </c>
      <c r="AG77">
        <v>8.2670999999999992</v>
      </c>
      <c r="AH77">
        <v>2.1846000000000001</v>
      </c>
      <c r="AI77">
        <v>552</v>
      </c>
      <c r="AJ77">
        <v>295</v>
      </c>
      <c r="AK77">
        <v>7.4454000000000002</v>
      </c>
      <c r="AL77">
        <v>3.9388999999999998</v>
      </c>
      <c r="AM77">
        <v>1517</v>
      </c>
      <c r="AN77">
        <v>493</v>
      </c>
      <c r="AO77">
        <v>8.3780000000000001</v>
      </c>
      <c r="AP77">
        <v>2.6545000000000001</v>
      </c>
      <c r="AQ77">
        <v>15337</v>
      </c>
      <c r="AR77">
        <v>1771</v>
      </c>
      <c r="AS77">
        <v>79.183199999999999</v>
      </c>
      <c r="AT77">
        <v>7.1073000000000004</v>
      </c>
      <c r="AU77">
        <v>1314</v>
      </c>
      <c r="AV77">
        <v>338</v>
      </c>
      <c r="AW77">
        <v>17.228300000000001</v>
      </c>
      <c r="AX77">
        <v>4.2762000000000002</v>
      </c>
      <c r="AY77">
        <v>331</v>
      </c>
      <c r="AZ77">
        <v>162</v>
      </c>
      <c r="BA77">
        <v>4.3398000000000003</v>
      </c>
      <c r="BB77">
        <v>2.1036000000000001</v>
      </c>
      <c r="BC77">
        <v>194</v>
      </c>
      <c r="BD77">
        <v>158</v>
      </c>
      <c r="BE77">
        <v>2.6166999999999998</v>
      </c>
      <c r="BF77">
        <v>2.1187</v>
      </c>
      <c r="BG77">
        <v>132</v>
      </c>
      <c r="BH77">
        <v>97</v>
      </c>
      <c r="BI77">
        <v>1.7804</v>
      </c>
      <c r="BJ77">
        <v>1.3019000000000001</v>
      </c>
      <c r="BK77">
        <v>38</v>
      </c>
      <c r="BL77">
        <v>9</v>
      </c>
      <c r="BM77">
        <v>0.19620000000000001</v>
      </c>
      <c r="BN77">
        <v>4.4200000000000003E-2</v>
      </c>
      <c r="BO77">
        <v>0.56679999999999997</v>
      </c>
      <c r="BP77">
        <v>0.6855</v>
      </c>
      <c r="BQ77">
        <v>0.60740000000000005</v>
      </c>
      <c r="BR77">
        <v>0.63029999999999997</v>
      </c>
      <c r="BS77">
        <v>0.94650000000000001</v>
      </c>
      <c r="BT77">
        <v>6.8199999999999997E-2</v>
      </c>
      <c r="BU77">
        <v>0.66520000000000001</v>
      </c>
      <c r="BV77">
        <v>0.2056</v>
      </c>
      <c r="BW77">
        <v>0.77010000000000001</v>
      </c>
      <c r="BX77">
        <v>0.94030000000000002</v>
      </c>
      <c r="BY77">
        <v>0.88490000000000002</v>
      </c>
      <c r="BZ77">
        <v>0.81559999999999999</v>
      </c>
      <c r="CA77">
        <v>0.79179999999999995</v>
      </c>
      <c r="CB77">
        <v>0.79830000000000001</v>
      </c>
      <c r="CC77">
        <v>0.37309999999999999</v>
      </c>
      <c r="CD77">
        <v>0.42859999999999998</v>
      </c>
      <c r="CE77">
        <v>3.4365000000000001</v>
      </c>
      <c r="CF77">
        <v>0.81240000000000001</v>
      </c>
      <c r="CG77">
        <v>2.6494</v>
      </c>
      <c r="CH77">
        <v>0.57779999999999998</v>
      </c>
      <c r="CI77">
        <v>0.88490000000000002</v>
      </c>
      <c r="CJ77">
        <v>0.88490000000000002</v>
      </c>
      <c r="CK77">
        <v>3.2073999999999998</v>
      </c>
      <c r="CL77">
        <v>0.73770000000000002</v>
      </c>
      <c r="CM77">
        <v>10.1782</v>
      </c>
      <c r="CN77">
        <v>0.81879999999999997</v>
      </c>
      <c r="CO77">
        <v>0</v>
      </c>
      <c r="CP77">
        <v>0</v>
      </c>
      <c r="CQ77">
        <v>0</v>
      </c>
      <c r="CR77">
        <v>0</v>
      </c>
      <c r="CS77">
        <v>1</v>
      </c>
      <c r="CT77">
        <v>0</v>
      </c>
      <c r="CU77">
        <v>0</v>
      </c>
      <c r="CV77">
        <v>0</v>
      </c>
      <c r="CW77">
        <v>0</v>
      </c>
      <c r="CX77">
        <v>1</v>
      </c>
      <c r="CY77">
        <v>0</v>
      </c>
      <c r="CZ77">
        <v>0</v>
      </c>
      <c r="DA77">
        <v>0</v>
      </c>
      <c r="DB77">
        <v>0</v>
      </c>
      <c r="DC77">
        <v>0</v>
      </c>
      <c r="DD77">
        <v>0</v>
      </c>
      <c r="DE77">
        <v>1</v>
      </c>
      <c r="DF77">
        <v>1</v>
      </c>
      <c r="DG77">
        <v>0</v>
      </c>
      <c r="DH77">
        <v>0</v>
      </c>
      <c r="DI77">
        <v>2</v>
      </c>
      <c r="DJ77" t="s">
        <v>794</v>
      </c>
    </row>
    <row r="78" spans="1:114" x14ac:dyDescent="0.2">
      <c r="A78">
        <v>20732</v>
      </c>
      <c r="B78" t="s">
        <v>589</v>
      </c>
      <c r="C78">
        <v>923</v>
      </c>
      <c r="D78">
        <v>460</v>
      </c>
      <c r="E78">
        <v>8.6084999999999994</v>
      </c>
      <c r="F78">
        <v>4.2656999999999998</v>
      </c>
      <c r="G78">
        <v>165</v>
      </c>
      <c r="H78">
        <v>108</v>
      </c>
      <c r="I78">
        <v>2.8176000000000001</v>
      </c>
      <c r="J78">
        <v>1.8295999999999999</v>
      </c>
      <c r="K78">
        <v>496</v>
      </c>
      <c r="L78">
        <v>247</v>
      </c>
      <c r="M78">
        <v>11.983599999999999</v>
      </c>
      <c r="N78">
        <v>5.8994999999999997</v>
      </c>
      <c r="O78">
        <v>431</v>
      </c>
      <c r="P78">
        <v>176</v>
      </c>
      <c r="Q78">
        <v>5.6252000000000004</v>
      </c>
      <c r="R78">
        <v>2.2711999999999999</v>
      </c>
      <c r="S78">
        <v>152</v>
      </c>
      <c r="T78">
        <v>67</v>
      </c>
      <c r="U78">
        <v>1.4438</v>
      </c>
      <c r="V78">
        <v>0.63190000000000002</v>
      </c>
      <c r="W78">
        <v>1987</v>
      </c>
      <c r="X78">
        <v>302</v>
      </c>
      <c r="Y78">
        <v>18.532</v>
      </c>
      <c r="Z78">
        <v>2.6381000000000001</v>
      </c>
      <c r="AA78">
        <v>2340</v>
      </c>
      <c r="AB78">
        <v>289</v>
      </c>
      <c r="AC78">
        <v>21.824300000000001</v>
      </c>
      <c r="AD78">
        <v>2.4319000000000002</v>
      </c>
      <c r="AE78">
        <v>1223</v>
      </c>
      <c r="AF78">
        <v>295</v>
      </c>
      <c r="AG78">
        <v>11.6166</v>
      </c>
      <c r="AH78">
        <v>2.7351000000000001</v>
      </c>
      <c r="AI78">
        <v>223</v>
      </c>
      <c r="AJ78">
        <v>115</v>
      </c>
      <c r="AK78">
        <v>5.3878000000000004</v>
      </c>
      <c r="AL78">
        <v>2.7393000000000001</v>
      </c>
      <c r="AM78">
        <v>2</v>
      </c>
      <c r="AN78">
        <v>82</v>
      </c>
      <c r="AO78">
        <v>1.95E-2</v>
      </c>
      <c r="AP78">
        <v>0.7954</v>
      </c>
      <c r="AQ78">
        <v>3041</v>
      </c>
      <c r="AR78">
        <v>777</v>
      </c>
      <c r="AS78">
        <v>28.362200000000001</v>
      </c>
      <c r="AT78">
        <v>7.0879000000000003</v>
      </c>
      <c r="AU78">
        <v>238</v>
      </c>
      <c r="AV78">
        <v>149</v>
      </c>
      <c r="AW78">
        <v>5.3018000000000001</v>
      </c>
      <c r="AX78">
        <v>3.3102</v>
      </c>
      <c r="AY78">
        <v>0</v>
      </c>
      <c r="AZ78">
        <v>21</v>
      </c>
      <c r="BA78">
        <v>0</v>
      </c>
      <c r="BB78">
        <v>0.46779999999999999</v>
      </c>
      <c r="BC78">
        <v>43</v>
      </c>
      <c r="BD78">
        <v>48</v>
      </c>
      <c r="BE78">
        <v>1.0388999999999999</v>
      </c>
      <c r="BF78">
        <v>1.1536999999999999</v>
      </c>
      <c r="BG78">
        <v>150</v>
      </c>
      <c r="BH78">
        <v>141</v>
      </c>
      <c r="BI78">
        <v>3.6240999999999999</v>
      </c>
      <c r="BJ78">
        <v>3.3963000000000001</v>
      </c>
      <c r="BK78">
        <v>5</v>
      </c>
      <c r="BL78">
        <v>2</v>
      </c>
      <c r="BM78">
        <v>4.6600000000000003E-2</v>
      </c>
      <c r="BN78">
        <v>1.8499999999999999E-2</v>
      </c>
      <c r="BO78">
        <v>0.34910000000000002</v>
      </c>
      <c r="BP78">
        <v>0.34060000000000001</v>
      </c>
      <c r="BQ78">
        <v>0.2646</v>
      </c>
      <c r="BR78">
        <v>0.44230000000000003</v>
      </c>
      <c r="BS78">
        <v>0.22700000000000001</v>
      </c>
      <c r="BT78">
        <v>0.53939999999999999</v>
      </c>
      <c r="BU78">
        <v>0.54800000000000004</v>
      </c>
      <c r="BV78">
        <v>0.50109999999999999</v>
      </c>
      <c r="BW78">
        <v>0.6139</v>
      </c>
      <c r="BX78">
        <v>0.33900000000000002</v>
      </c>
      <c r="BY78">
        <v>0.49680000000000002</v>
      </c>
      <c r="BZ78">
        <v>0.61819999999999997</v>
      </c>
      <c r="CA78">
        <v>0</v>
      </c>
      <c r="CB78">
        <v>0.57479999999999998</v>
      </c>
      <c r="CC78">
        <v>0.53580000000000005</v>
      </c>
      <c r="CD78">
        <v>0.33260000000000001</v>
      </c>
      <c r="CE78">
        <v>1.6235999999999999</v>
      </c>
      <c r="CF78">
        <v>0.22600000000000001</v>
      </c>
      <c r="CG78">
        <v>2.5413999999999999</v>
      </c>
      <c r="CH78">
        <v>0.52449999999999997</v>
      </c>
      <c r="CI78">
        <v>0.49680000000000002</v>
      </c>
      <c r="CJ78">
        <v>0.49680000000000002</v>
      </c>
      <c r="CK78">
        <v>2.0613999999999999</v>
      </c>
      <c r="CL78">
        <v>0.42859999999999998</v>
      </c>
      <c r="CM78">
        <v>6.7232000000000003</v>
      </c>
      <c r="CN78">
        <v>0.37740000000000001</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t="s">
        <v>796</v>
      </c>
    </row>
    <row r="79" spans="1:114" x14ac:dyDescent="0.2">
      <c r="A79">
        <v>20733</v>
      </c>
      <c r="B79" t="s">
        <v>589</v>
      </c>
      <c r="C79">
        <v>154</v>
      </c>
      <c r="D79">
        <v>125</v>
      </c>
      <c r="E79">
        <v>5.77</v>
      </c>
      <c r="F79">
        <v>4.4676</v>
      </c>
      <c r="G79">
        <v>161</v>
      </c>
      <c r="H79">
        <v>120</v>
      </c>
      <c r="I79">
        <v>11.3781</v>
      </c>
      <c r="J79">
        <v>7.8890000000000002</v>
      </c>
      <c r="K79">
        <v>138</v>
      </c>
      <c r="L79">
        <v>66</v>
      </c>
      <c r="M79">
        <v>14.5877</v>
      </c>
      <c r="N79">
        <v>6.5618999999999996</v>
      </c>
      <c r="O79">
        <v>54</v>
      </c>
      <c r="P79">
        <v>35</v>
      </c>
      <c r="Q79">
        <v>2.9188999999999998</v>
      </c>
      <c r="R79">
        <v>1.7896000000000001</v>
      </c>
      <c r="S79">
        <v>39</v>
      </c>
      <c r="T79">
        <v>47</v>
      </c>
      <c r="U79">
        <v>1.4728000000000001</v>
      </c>
      <c r="V79">
        <v>1.7383</v>
      </c>
      <c r="W79">
        <v>478</v>
      </c>
      <c r="X79">
        <v>144</v>
      </c>
      <c r="Y79">
        <v>17.909300000000002</v>
      </c>
      <c r="Z79">
        <v>3.1758000000000002</v>
      </c>
      <c r="AA79">
        <v>656</v>
      </c>
      <c r="AB79">
        <v>284</v>
      </c>
      <c r="AC79">
        <v>24.578499999999998</v>
      </c>
      <c r="AD79">
        <v>8.7973999999999997</v>
      </c>
      <c r="AE79">
        <v>228</v>
      </c>
      <c r="AF79">
        <v>82</v>
      </c>
      <c r="AG79">
        <v>8.6103000000000005</v>
      </c>
      <c r="AH79">
        <v>2.2783000000000002</v>
      </c>
      <c r="AI79">
        <v>41</v>
      </c>
      <c r="AJ79">
        <v>48</v>
      </c>
      <c r="AK79">
        <v>4.3339999999999996</v>
      </c>
      <c r="AL79">
        <v>5.0289999999999999</v>
      </c>
      <c r="AM79">
        <v>0</v>
      </c>
      <c r="AN79">
        <v>56</v>
      </c>
      <c r="AO79">
        <v>0</v>
      </c>
      <c r="AP79">
        <v>2.2372999999999998</v>
      </c>
      <c r="AQ79">
        <v>386</v>
      </c>
      <c r="AR79">
        <v>879</v>
      </c>
      <c r="AS79">
        <v>14.462300000000001</v>
      </c>
      <c r="AT79">
        <v>32.726399999999998</v>
      </c>
      <c r="AU79">
        <v>6</v>
      </c>
      <c r="AV79">
        <v>17</v>
      </c>
      <c r="AW79">
        <v>0.57469999999999999</v>
      </c>
      <c r="AX79">
        <v>1.5909</v>
      </c>
      <c r="AY79">
        <v>10</v>
      </c>
      <c r="AZ79">
        <v>15</v>
      </c>
      <c r="BA79">
        <v>0.95789999999999997</v>
      </c>
      <c r="BB79">
        <v>1.4265000000000001</v>
      </c>
      <c r="BC79">
        <v>0</v>
      </c>
      <c r="BD79">
        <v>20</v>
      </c>
      <c r="BE79">
        <v>0</v>
      </c>
      <c r="BF79">
        <v>2.0929000000000002</v>
      </c>
      <c r="BG79">
        <v>0</v>
      </c>
      <c r="BH79">
        <v>14</v>
      </c>
      <c r="BI79">
        <v>0</v>
      </c>
      <c r="BJ79">
        <v>1.4799</v>
      </c>
      <c r="BK79">
        <v>0</v>
      </c>
      <c r="BL79">
        <v>14</v>
      </c>
      <c r="BM79">
        <v>0</v>
      </c>
      <c r="BN79">
        <v>0.52449999999999997</v>
      </c>
      <c r="BO79">
        <v>0.22839999999999999</v>
      </c>
      <c r="BP79">
        <v>0.93930000000000002</v>
      </c>
      <c r="BQ79">
        <v>0.35139999999999999</v>
      </c>
      <c r="BR79">
        <v>0.2137</v>
      </c>
      <c r="BS79">
        <v>0.2334</v>
      </c>
      <c r="BT79">
        <v>0.49469999999999997</v>
      </c>
      <c r="BU79">
        <v>0.76759999999999995</v>
      </c>
      <c r="BV79">
        <v>0.2248</v>
      </c>
      <c r="BW79">
        <v>0.51190000000000002</v>
      </c>
      <c r="BX79">
        <v>0</v>
      </c>
      <c r="BY79">
        <v>0.28570000000000001</v>
      </c>
      <c r="BZ79">
        <v>0.44469999999999998</v>
      </c>
      <c r="CA79">
        <v>0.60740000000000005</v>
      </c>
      <c r="CB79">
        <v>0</v>
      </c>
      <c r="CC79">
        <v>0</v>
      </c>
      <c r="CD79">
        <v>0</v>
      </c>
      <c r="CE79">
        <v>1.9661999999999999</v>
      </c>
      <c r="CF79">
        <v>0.34329999999999999</v>
      </c>
      <c r="CG79">
        <v>1.9990000000000001</v>
      </c>
      <c r="CH79">
        <v>0.2452</v>
      </c>
      <c r="CI79">
        <v>0.28570000000000001</v>
      </c>
      <c r="CJ79">
        <v>0.28570000000000001</v>
      </c>
      <c r="CK79">
        <v>1.0521</v>
      </c>
      <c r="CL79">
        <v>0.25159999999999999</v>
      </c>
      <c r="CM79">
        <v>5.3029999999999999</v>
      </c>
      <c r="CN79">
        <v>0.2132</v>
      </c>
      <c r="CO79">
        <v>0</v>
      </c>
      <c r="CP79">
        <v>1</v>
      </c>
      <c r="CQ79">
        <v>0</v>
      </c>
      <c r="CR79">
        <v>0</v>
      </c>
      <c r="CS79">
        <v>0</v>
      </c>
      <c r="CT79">
        <v>0</v>
      </c>
      <c r="CU79">
        <v>0</v>
      </c>
      <c r="CV79">
        <v>0</v>
      </c>
      <c r="CW79">
        <v>0</v>
      </c>
      <c r="CX79">
        <v>0</v>
      </c>
      <c r="CY79">
        <v>0</v>
      </c>
      <c r="CZ79">
        <v>0</v>
      </c>
      <c r="DA79">
        <v>0</v>
      </c>
      <c r="DB79">
        <v>0</v>
      </c>
      <c r="DC79">
        <v>0</v>
      </c>
      <c r="DD79">
        <v>0</v>
      </c>
      <c r="DE79">
        <v>1</v>
      </c>
      <c r="DF79">
        <v>0</v>
      </c>
      <c r="DG79">
        <v>0</v>
      </c>
      <c r="DH79">
        <v>0</v>
      </c>
      <c r="DI79">
        <v>1</v>
      </c>
      <c r="DJ79" t="s">
        <v>795</v>
      </c>
    </row>
    <row r="80" spans="1:114" x14ac:dyDescent="0.2">
      <c r="A80">
        <v>20735</v>
      </c>
      <c r="B80" t="s">
        <v>589</v>
      </c>
      <c r="C80">
        <v>4245</v>
      </c>
      <c r="D80">
        <v>881</v>
      </c>
      <c r="E80">
        <v>11.556699999999999</v>
      </c>
      <c r="F80">
        <v>2.3416999999999999</v>
      </c>
      <c r="G80">
        <v>1019</v>
      </c>
      <c r="H80">
        <v>243</v>
      </c>
      <c r="I80">
        <v>4.8495999999999997</v>
      </c>
      <c r="J80">
        <v>1.1204000000000001</v>
      </c>
      <c r="K80">
        <v>2358</v>
      </c>
      <c r="L80">
        <v>385</v>
      </c>
      <c r="M80">
        <v>17.505600000000001</v>
      </c>
      <c r="N80">
        <v>2.7746</v>
      </c>
      <c r="O80">
        <v>2921</v>
      </c>
      <c r="P80">
        <v>510</v>
      </c>
      <c r="Q80">
        <v>10.2186</v>
      </c>
      <c r="R80">
        <v>1.7362</v>
      </c>
      <c r="S80">
        <v>3015</v>
      </c>
      <c r="T80">
        <v>608</v>
      </c>
      <c r="U80">
        <v>8.2544000000000004</v>
      </c>
      <c r="V80">
        <v>1.6234999999999999</v>
      </c>
      <c r="W80">
        <v>7398</v>
      </c>
      <c r="X80">
        <v>448</v>
      </c>
      <c r="Y80">
        <v>19.747</v>
      </c>
      <c r="Z80">
        <v>0.82740000000000002</v>
      </c>
      <c r="AA80">
        <v>6119</v>
      </c>
      <c r="AB80">
        <v>689</v>
      </c>
      <c r="AC80">
        <v>16.332999999999998</v>
      </c>
      <c r="AD80">
        <v>1.6948000000000001</v>
      </c>
      <c r="AE80">
        <v>4436</v>
      </c>
      <c r="AF80">
        <v>506</v>
      </c>
      <c r="AG80">
        <v>12.1448</v>
      </c>
      <c r="AH80">
        <v>1.2753000000000001</v>
      </c>
      <c r="AI80">
        <v>807</v>
      </c>
      <c r="AJ80">
        <v>321</v>
      </c>
      <c r="AK80">
        <v>5.9911000000000003</v>
      </c>
      <c r="AL80">
        <v>2.3702000000000001</v>
      </c>
      <c r="AM80">
        <v>1658</v>
      </c>
      <c r="AN80">
        <v>529</v>
      </c>
      <c r="AO80">
        <v>4.5903</v>
      </c>
      <c r="AP80">
        <v>1.4518</v>
      </c>
      <c r="AQ80">
        <v>34940</v>
      </c>
      <c r="AR80">
        <v>1718</v>
      </c>
      <c r="AS80">
        <v>93.262900000000002</v>
      </c>
      <c r="AT80">
        <v>2.0996000000000001</v>
      </c>
      <c r="AU80">
        <v>276</v>
      </c>
      <c r="AV80">
        <v>124</v>
      </c>
      <c r="AW80">
        <v>2.0009999999999999</v>
      </c>
      <c r="AX80">
        <v>0.89600000000000002</v>
      </c>
      <c r="AY80">
        <v>56</v>
      </c>
      <c r="AZ80">
        <v>73</v>
      </c>
      <c r="BA80">
        <v>0.40600000000000003</v>
      </c>
      <c r="BB80">
        <v>0.52900000000000003</v>
      </c>
      <c r="BC80">
        <v>58</v>
      </c>
      <c r="BD80">
        <v>40</v>
      </c>
      <c r="BE80">
        <v>0.43059999999999998</v>
      </c>
      <c r="BF80">
        <v>0.29520000000000002</v>
      </c>
      <c r="BG80">
        <v>588</v>
      </c>
      <c r="BH80">
        <v>183</v>
      </c>
      <c r="BI80">
        <v>4.3653000000000004</v>
      </c>
      <c r="BJ80">
        <v>1.3472999999999999</v>
      </c>
      <c r="BK80">
        <v>670</v>
      </c>
      <c r="BL80">
        <v>10</v>
      </c>
      <c r="BM80">
        <v>1.7884</v>
      </c>
      <c r="BN80">
        <v>8.2600000000000007E-2</v>
      </c>
      <c r="BO80">
        <v>0.4763</v>
      </c>
      <c r="BP80">
        <v>0.62470000000000003</v>
      </c>
      <c r="BQ80">
        <v>0.44469999999999998</v>
      </c>
      <c r="BR80">
        <v>0.72860000000000003</v>
      </c>
      <c r="BS80">
        <v>0.86080000000000001</v>
      </c>
      <c r="BT80">
        <v>0.61619999999999997</v>
      </c>
      <c r="BU80">
        <v>0.20899999999999999</v>
      </c>
      <c r="BV80">
        <v>0.54390000000000005</v>
      </c>
      <c r="BW80">
        <v>0.6573</v>
      </c>
      <c r="BX80">
        <v>0.87209999999999999</v>
      </c>
      <c r="BY80">
        <v>0.96160000000000001</v>
      </c>
      <c r="BZ80">
        <v>0.51839999999999997</v>
      </c>
      <c r="CA80">
        <v>0.52280000000000004</v>
      </c>
      <c r="CB80">
        <v>0.43819999999999998</v>
      </c>
      <c r="CC80">
        <v>0.59650000000000003</v>
      </c>
      <c r="CD80">
        <v>0.81240000000000001</v>
      </c>
      <c r="CE80">
        <v>3.1351</v>
      </c>
      <c r="CF80">
        <v>0.73770000000000002</v>
      </c>
      <c r="CG80">
        <v>2.8984999999999999</v>
      </c>
      <c r="CH80">
        <v>0.77190000000000003</v>
      </c>
      <c r="CI80">
        <v>0.96160000000000001</v>
      </c>
      <c r="CJ80">
        <v>0.96160000000000001</v>
      </c>
      <c r="CK80">
        <v>2.8883000000000001</v>
      </c>
      <c r="CL80">
        <v>0.65669999999999995</v>
      </c>
      <c r="CM80">
        <v>9.8834999999999997</v>
      </c>
      <c r="CN80">
        <v>0.79530000000000001</v>
      </c>
      <c r="CO80">
        <v>0</v>
      </c>
      <c r="CP80">
        <v>0</v>
      </c>
      <c r="CQ80">
        <v>0</v>
      </c>
      <c r="CR80">
        <v>0</v>
      </c>
      <c r="CS80">
        <v>0</v>
      </c>
      <c r="CT80">
        <v>0</v>
      </c>
      <c r="CU80">
        <v>0</v>
      </c>
      <c r="CV80">
        <v>0</v>
      </c>
      <c r="CW80">
        <v>0</v>
      </c>
      <c r="CX80">
        <v>0</v>
      </c>
      <c r="CY80">
        <v>1</v>
      </c>
      <c r="CZ80">
        <v>0</v>
      </c>
      <c r="DA80">
        <v>0</v>
      </c>
      <c r="DB80">
        <v>0</v>
      </c>
      <c r="DC80">
        <v>0</v>
      </c>
      <c r="DD80">
        <v>0</v>
      </c>
      <c r="DE80">
        <v>0</v>
      </c>
      <c r="DF80">
        <v>0</v>
      </c>
      <c r="DG80">
        <v>1</v>
      </c>
      <c r="DH80">
        <v>0</v>
      </c>
      <c r="DI80">
        <v>1</v>
      </c>
      <c r="DJ80" t="s">
        <v>794</v>
      </c>
    </row>
    <row r="81" spans="1:114" x14ac:dyDescent="0.2">
      <c r="A81">
        <v>20736</v>
      </c>
      <c r="B81" t="s">
        <v>589</v>
      </c>
      <c r="C81">
        <v>321</v>
      </c>
      <c r="D81">
        <v>153</v>
      </c>
      <c r="E81">
        <v>3.2313000000000001</v>
      </c>
      <c r="F81">
        <v>1.5126999999999999</v>
      </c>
      <c r="G81">
        <v>52</v>
      </c>
      <c r="H81">
        <v>51</v>
      </c>
      <c r="I81">
        <v>1.0757000000000001</v>
      </c>
      <c r="J81">
        <v>1.0465</v>
      </c>
      <c r="K81">
        <v>221</v>
      </c>
      <c r="L81">
        <v>98</v>
      </c>
      <c r="M81">
        <v>6.6867999999999999</v>
      </c>
      <c r="N81">
        <v>2.8976999999999999</v>
      </c>
      <c r="O81">
        <v>287</v>
      </c>
      <c r="P81">
        <v>162</v>
      </c>
      <c r="Q81">
        <v>4.2638999999999996</v>
      </c>
      <c r="R81">
        <v>2.3706999999999998</v>
      </c>
      <c r="S81">
        <v>259</v>
      </c>
      <c r="T81">
        <v>130</v>
      </c>
      <c r="U81">
        <v>2.6438999999999999</v>
      </c>
      <c r="V81">
        <v>1.3048</v>
      </c>
      <c r="W81">
        <v>1488</v>
      </c>
      <c r="X81">
        <v>289</v>
      </c>
      <c r="Y81">
        <v>14.9398</v>
      </c>
      <c r="Z81">
        <v>2.5731000000000002</v>
      </c>
      <c r="AA81">
        <v>2713</v>
      </c>
      <c r="AB81">
        <v>526</v>
      </c>
      <c r="AC81">
        <v>27.239000000000001</v>
      </c>
      <c r="AD81">
        <v>4.6810999999999998</v>
      </c>
      <c r="AE81">
        <v>1048</v>
      </c>
      <c r="AF81">
        <v>335</v>
      </c>
      <c r="AG81">
        <v>10.6982</v>
      </c>
      <c r="AH81">
        <v>3.2761</v>
      </c>
      <c r="AI81">
        <v>174</v>
      </c>
      <c r="AJ81">
        <v>112</v>
      </c>
      <c r="AK81">
        <v>5.2648000000000001</v>
      </c>
      <c r="AL81">
        <v>3.3546</v>
      </c>
      <c r="AM81">
        <v>42</v>
      </c>
      <c r="AN81">
        <v>84</v>
      </c>
      <c r="AO81">
        <v>0.4546</v>
      </c>
      <c r="AP81">
        <v>0.91100000000000003</v>
      </c>
      <c r="AQ81">
        <v>2059</v>
      </c>
      <c r="AR81">
        <v>1311</v>
      </c>
      <c r="AS81">
        <v>20.672699999999999</v>
      </c>
      <c r="AT81">
        <v>13.032</v>
      </c>
      <c r="AU81">
        <v>0</v>
      </c>
      <c r="AV81">
        <v>27</v>
      </c>
      <c r="AW81">
        <v>0</v>
      </c>
      <c r="AX81">
        <v>0.7752</v>
      </c>
      <c r="AY81">
        <v>0</v>
      </c>
      <c r="AZ81">
        <v>19</v>
      </c>
      <c r="BA81">
        <v>0</v>
      </c>
      <c r="BB81">
        <v>0.54820000000000002</v>
      </c>
      <c r="BC81">
        <v>27</v>
      </c>
      <c r="BD81">
        <v>47</v>
      </c>
      <c r="BE81">
        <v>0.81689999999999996</v>
      </c>
      <c r="BF81">
        <v>1.4206000000000001</v>
      </c>
      <c r="BG81">
        <v>113</v>
      </c>
      <c r="BH81">
        <v>87</v>
      </c>
      <c r="BI81">
        <v>3.4190999999999998</v>
      </c>
      <c r="BJ81">
        <v>2.6156000000000001</v>
      </c>
      <c r="BK81">
        <v>8</v>
      </c>
      <c r="BL81">
        <v>2</v>
      </c>
      <c r="BM81">
        <v>8.0299999999999996E-2</v>
      </c>
      <c r="BN81">
        <v>1.8700000000000001E-2</v>
      </c>
      <c r="BO81">
        <v>0.125</v>
      </c>
      <c r="BP81">
        <v>0.17349999999999999</v>
      </c>
      <c r="BQ81">
        <v>0.1323</v>
      </c>
      <c r="BR81">
        <v>0.3226</v>
      </c>
      <c r="BS81">
        <v>0.38119999999999998</v>
      </c>
      <c r="BT81">
        <v>0.29420000000000002</v>
      </c>
      <c r="BU81">
        <v>0.90620000000000001</v>
      </c>
      <c r="BV81">
        <v>0.41110000000000002</v>
      </c>
      <c r="BW81">
        <v>0.59</v>
      </c>
      <c r="BX81">
        <v>0.4456</v>
      </c>
      <c r="BY81">
        <v>0.40720000000000001</v>
      </c>
      <c r="BZ81">
        <v>0</v>
      </c>
      <c r="CA81">
        <v>0</v>
      </c>
      <c r="CB81">
        <v>0.53580000000000005</v>
      </c>
      <c r="CC81">
        <v>0.51839999999999997</v>
      </c>
      <c r="CD81">
        <v>0.35389999999999999</v>
      </c>
      <c r="CE81">
        <v>1.1346000000000001</v>
      </c>
      <c r="CF81">
        <v>0.12790000000000001</v>
      </c>
      <c r="CG81">
        <v>2.6471</v>
      </c>
      <c r="CH81">
        <v>0.57569999999999999</v>
      </c>
      <c r="CI81">
        <v>0.40720000000000001</v>
      </c>
      <c r="CJ81">
        <v>0.40720000000000001</v>
      </c>
      <c r="CK81">
        <v>1.4080999999999999</v>
      </c>
      <c r="CL81">
        <v>0.2964</v>
      </c>
      <c r="CM81">
        <v>5.5970000000000004</v>
      </c>
      <c r="CN81">
        <v>0.2409</v>
      </c>
      <c r="CO81">
        <v>0</v>
      </c>
      <c r="CP81">
        <v>0</v>
      </c>
      <c r="CQ81">
        <v>0</v>
      </c>
      <c r="CR81">
        <v>0</v>
      </c>
      <c r="CS81">
        <v>0</v>
      </c>
      <c r="CT81">
        <v>0</v>
      </c>
      <c r="CU81">
        <v>1</v>
      </c>
      <c r="CV81">
        <v>0</v>
      </c>
      <c r="CW81">
        <v>0</v>
      </c>
      <c r="CX81">
        <v>0</v>
      </c>
      <c r="CY81">
        <v>0</v>
      </c>
      <c r="CZ81">
        <v>0</v>
      </c>
      <c r="DA81">
        <v>0</v>
      </c>
      <c r="DB81">
        <v>0</v>
      </c>
      <c r="DC81">
        <v>0</v>
      </c>
      <c r="DD81">
        <v>0</v>
      </c>
      <c r="DE81">
        <v>0</v>
      </c>
      <c r="DF81">
        <v>1</v>
      </c>
      <c r="DG81">
        <v>0</v>
      </c>
      <c r="DH81">
        <v>0</v>
      </c>
      <c r="DI81">
        <v>1</v>
      </c>
      <c r="DJ81" t="s">
        <v>795</v>
      </c>
    </row>
    <row r="82" spans="1:114" x14ac:dyDescent="0.2">
      <c r="A82">
        <v>20737</v>
      </c>
      <c r="B82" t="s">
        <v>589</v>
      </c>
      <c r="C82">
        <v>7091</v>
      </c>
      <c r="D82">
        <v>1310</v>
      </c>
      <c r="E82">
        <v>29.393999999999998</v>
      </c>
      <c r="F82">
        <v>4.9485999999999999</v>
      </c>
      <c r="G82">
        <v>893</v>
      </c>
      <c r="H82">
        <v>308</v>
      </c>
      <c r="I82">
        <v>7.0559000000000003</v>
      </c>
      <c r="J82">
        <v>2.3393999999999999</v>
      </c>
      <c r="K82">
        <v>2288</v>
      </c>
      <c r="L82">
        <v>404</v>
      </c>
      <c r="M82">
        <v>32.732500000000002</v>
      </c>
      <c r="N82">
        <v>5.2767999999999997</v>
      </c>
      <c r="O82">
        <v>4878</v>
      </c>
      <c r="P82">
        <v>668</v>
      </c>
      <c r="Q82">
        <v>32.979500000000002</v>
      </c>
      <c r="R82">
        <v>3.6202000000000001</v>
      </c>
      <c r="S82">
        <v>6156</v>
      </c>
      <c r="T82">
        <v>1013</v>
      </c>
      <c r="U82">
        <v>25.3584</v>
      </c>
      <c r="V82">
        <v>3.6802000000000001</v>
      </c>
      <c r="W82">
        <v>2005</v>
      </c>
      <c r="X82">
        <v>240</v>
      </c>
      <c r="Y82">
        <v>8.1873000000000005</v>
      </c>
      <c r="Z82">
        <v>0.75139999999999996</v>
      </c>
      <c r="AA82">
        <v>7266</v>
      </c>
      <c r="AB82">
        <v>1013</v>
      </c>
      <c r="AC82">
        <v>29.670500000000001</v>
      </c>
      <c r="AD82">
        <v>3.4512999999999998</v>
      </c>
      <c r="AE82">
        <v>1694</v>
      </c>
      <c r="AF82">
        <v>378</v>
      </c>
      <c r="AG82">
        <v>6.9781000000000004</v>
      </c>
      <c r="AH82">
        <v>1.46</v>
      </c>
      <c r="AI82">
        <v>507</v>
      </c>
      <c r="AJ82">
        <v>200</v>
      </c>
      <c r="AK82">
        <v>7.2531999999999996</v>
      </c>
      <c r="AL82">
        <v>2.8174000000000001</v>
      </c>
      <c r="AM82">
        <v>4946</v>
      </c>
      <c r="AN82">
        <v>881</v>
      </c>
      <c r="AO82">
        <v>22.193300000000001</v>
      </c>
      <c r="AP82">
        <v>3.6213000000000002</v>
      </c>
      <c r="AQ82">
        <v>22328</v>
      </c>
      <c r="AR82">
        <v>1958</v>
      </c>
      <c r="AS82">
        <v>91.175600000000003</v>
      </c>
      <c r="AT82">
        <v>3.8551000000000002</v>
      </c>
      <c r="AU82">
        <v>779</v>
      </c>
      <c r="AV82">
        <v>231</v>
      </c>
      <c r="AW82">
        <v>10.8315</v>
      </c>
      <c r="AX82">
        <v>3.1261999999999999</v>
      </c>
      <c r="AY82">
        <v>98</v>
      </c>
      <c r="AZ82">
        <v>105</v>
      </c>
      <c r="BA82">
        <v>1.3626</v>
      </c>
      <c r="BB82">
        <v>1.4568000000000001</v>
      </c>
      <c r="BC82">
        <v>1004</v>
      </c>
      <c r="BD82">
        <v>249</v>
      </c>
      <c r="BE82">
        <v>14.3634</v>
      </c>
      <c r="BF82">
        <v>3.4091</v>
      </c>
      <c r="BG82">
        <v>900</v>
      </c>
      <c r="BH82">
        <v>262</v>
      </c>
      <c r="BI82">
        <v>12.875500000000001</v>
      </c>
      <c r="BJ82">
        <v>3.63</v>
      </c>
      <c r="BK82">
        <v>171</v>
      </c>
      <c r="BL82">
        <v>13</v>
      </c>
      <c r="BM82">
        <v>0.69830000000000003</v>
      </c>
      <c r="BN82">
        <v>7.5499999999999998E-2</v>
      </c>
      <c r="BO82">
        <v>0.89219999999999999</v>
      </c>
      <c r="BP82">
        <v>0.81559999999999999</v>
      </c>
      <c r="BQ82">
        <v>0.85250000000000004</v>
      </c>
      <c r="BR82">
        <v>0.97860000000000003</v>
      </c>
      <c r="BS82">
        <v>0.99139999999999995</v>
      </c>
      <c r="BT82">
        <v>7.2499999999999995E-2</v>
      </c>
      <c r="BU82">
        <v>0.95099999999999996</v>
      </c>
      <c r="BV82">
        <v>0.13700000000000001</v>
      </c>
      <c r="BW82">
        <v>0.75490000000000002</v>
      </c>
      <c r="BX82">
        <v>0.99570000000000003</v>
      </c>
      <c r="BY82">
        <v>0.95099999999999996</v>
      </c>
      <c r="BZ82">
        <v>0.7419</v>
      </c>
      <c r="CA82">
        <v>0.65510000000000002</v>
      </c>
      <c r="CB82">
        <v>0.98919999999999997</v>
      </c>
      <c r="CC82">
        <v>0.90890000000000004</v>
      </c>
      <c r="CD82">
        <v>0.62470000000000003</v>
      </c>
      <c r="CE82">
        <v>4.5303000000000004</v>
      </c>
      <c r="CF82">
        <v>0.98719999999999997</v>
      </c>
      <c r="CG82">
        <v>2.9110999999999998</v>
      </c>
      <c r="CH82">
        <v>0.78039999999999998</v>
      </c>
      <c r="CI82">
        <v>0.95099999999999996</v>
      </c>
      <c r="CJ82">
        <v>0.95099999999999996</v>
      </c>
      <c r="CK82">
        <v>3.9198</v>
      </c>
      <c r="CL82">
        <v>0.96160000000000001</v>
      </c>
      <c r="CM82">
        <v>12.312200000000001</v>
      </c>
      <c r="CN82">
        <v>0.98080000000000001</v>
      </c>
      <c r="CO82">
        <v>0</v>
      </c>
      <c r="CP82">
        <v>0</v>
      </c>
      <c r="CQ82">
        <v>0</v>
      </c>
      <c r="CR82">
        <v>1</v>
      </c>
      <c r="CS82">
        <v>1</v>
      </c>
      <c r="CT82">
        <v>0</v>
      </c>
      <c r="CU82">
        <v>1</v>
      </c>
      <c r="CV82">
        <v>0</v>
      </c>
      <c r="CW82">
        <v>0</v>
      </c>
      <c r="CX82">
        <v>1</v>
      </c>
      <c r="CY82">
        <v>1</v>
      </c>
      <c r="CZ82">
        <v>0</v>
      </c>
      <c r="DA82">
        <v>0</v>
      </c>
      <c r="DB82">
        <v>1</v>
      </c>
      <c r="DC82">
        <v>1</v>
      </c>
      <c r="DD82">
        <v>0</v>
      </c>
      <c r="DE82">
        <v>2</v>
      </c>
      <c r="DF82">
        <v>2</v>
      </c>
      <c r="DG82">
        <v>1</v>
      </c>
      <c r="DH82">
        <v>2</v>
      </c>
      <c r="DI82">
        <v>7</v>
      </c>
      <c r="DJ82" t="s">
        <v>794</v>
      </c>
    </row>
    <row r="83" spans="1:114" x14ac:dyDescent="0.2">
      <c r="A83">
        <v>20740</v>
      </c>
      <c r="B83" t="s">
        <v>589</v>
      </c>
      <c r="C83">
        <v>10521</v>
      </c>
      <c r="D83">
        <v>956</v>
      </c>
      <c r="E83">
        <v>34.261400000000002</v>
      </c>
      <c r="F83">
        <v>3.0505</v>
      </c>
      <c r="G83">
        <v>1373</v>
      </c>
      <c r="H83">
        <v>366</v>
      </c>
      <c r="I83">
        <v>7.0209000000000001</v>
      </c>
      <c r="J83">
        <v>1.8391</v>
      </c>
      <c r="K83">
        <v>4257</v>
      </c>
      <c r="L83">
        <v>547</v>
      </c>
      <c r="M83">
        <v>36.828400000000002</v>
      </c>
      <c r="N83">
        <v>4.4367000000000001</v>
      </c>
      <c r="O83">
        <v>2495</v>
      </c>
      <c r="P83">
        <v>574</v>
      </c>
      <c r="Q83">
        <v>14.1568</v>
      </c>
      <c r="R83">
        <v>3.169</v>
      </c>
      <c r="S83">
        <v>3774</v>
      </c>
      <c r="T83">
        <v>957</v>
      </c>
      <c r="U83">
        <v>10.289300000000001</v>
      </c>
      <c r="V83">
        <v>2.6021999999999998</v>
      </c>
      <c r="W83">
        <v>2900</v>
      </c>
      <c r="X83">
        <v>377</v>
      </c>
      <c r="Y83">
        <v>7.8704000000000001</v>
      </c>
      <c r="Z83">
        <v>1.0125</v>
      </c>
      <c r="AA83">
        <v>5042</v>
      </c>
      <c r="AB83">
        <v>527</v>
      </c>
      <c r="AC83">
        <v>13.6836</v>
      </c>
      <c r="AD83">
        <v>1.4071</v>
      </c>
      <c r="AE83">
        <v>2419</v>
      </c>
      <c r="AF83">
        <v>458</v>
      </c>
      <c r="AG83">
        <v>6.5951000000000004</v>
      </c>
      <c r="AH83">
        <v>1.2426999999999999</v>
      </c>
      <c r="AI83">
        <v>314</v>
      </c>
      <c r="AJ83">
        <v>144</v>
      </c>
      <c r="AK83">
        <v>2.7164999999999999</v>
      </c>
      <c r="AL83">
        <v>1.2421</v>
      </c>
      <c r="AM83">
        <v>3040</v>
      </c>
      <c r="AN83">
        <v>702</v>
      </c>
      <c r="AO83">
        <v>8.7474000000000007</v>
      </c>
      <c r="AP83">
        <v>2.0070000000000001</v>
      </c>
      <c r="AQ83">
        <v>24625</v>
      </c>
      <c r="AR83">
        <v>1113</v>
      </c>
      <c r="AS83">
        <v>66.830399999999997</v>
      </c>
      <c r="AT83">
        <v>2.7484000000000002</v>
      </c>
      <c r="AU83">
        <v>6345</v>
      </c>
      <c r="AV83">
        <v>597</v>
      </c>
      <c r="AW83">
        <v>49.052999999999997</v>
      </c>
      <c r="AX83">
        <v>4.1185999999999998</v>
      </c>
      <c r="AY83">
        <v>65</v>
      </c>
      <c r="AZ83">
        <v>70</v>
      </c>
      <c r="BA83">
        <v>0.50249999999999995</v>
      </c>
      <c r="BB83">
        <v>0.54069999999999996</v>
      </c>
      <c r="BC83">
        <v>702</v>
      </c>
      <c r="BD83">
        <v>234</v>
      </c>
      <c r="BE83">
        <v>6.0731999999999999</v>
      </c>
      <c r="BF83">
        <v>2.0045000000000002</v>
      </c>
      <c r="BG83">
        <v>1958</v>
      </c>
      <c r="BH83">
        <v>319</v>
      </c>
      <c r="BI83">
        <v>16.9392</v>
      </c>
      <c r="BJ83">
        <v>2.6545999999999998</v>
      </c>
      <c r="BK83">
        <v>6064</v>
      </c>
      <c r="BL83">
        <v>474</v>
      </c>
      <c r="BM83">
        <v>16.4572</v>
      </c>
      <c r="BN83">
        <v>1.2488999999999999</v>
      </c>
      <c r="BO83">
        <v>0.94179999999999997</v>
      </c>
      <c r="BP83">
        <v>0.81130000000000002</v>
      </c>
      <c r="BQ83">
        <v>0.91539999999999999</v>
      </c>
      <c r="BR83">
        <v>0.84399999999999997</v>
      </c>
      <c r="BS83">
        <v>0.91220000000000001</v>
      </c>
      <c r="BT83">
        <v>7.0400000000000004E-2</v>
      </c>
      <c r="BU83">
        <v>0.1578</v>
      </c>
      <c r="BV83">
        <v>0.1071</v>
      </c>
      <c r="BW83">
        <v>0.35570000000000002</v>
      </c>
      <c r="BX83">
        <v>0.94879999999999998</v>
      </c>
      <c r="BY83">
        <v>0.83579999999999999</v>
      </c>
      <c r="BZ83">
        <v>0.97609999999999997</v>
      </c>
      <c r="CA83">
        <v>0.54449999999999998</v>
      </c>
      <c r="CB83">
        <v>0.94579999999999997</v>
      </c>
      <c r="CC83">
        <v>0.94789999999999996</v>
      </c>
      <c r="CD83">
        <v>0.95950000000000002</v>
      </c>
      <c r="CE83">
        <v>4.4246999999999996</v>
      </c>
      <c r="CF83">
        <v>0.97870000000000001</v>
      </c>
      <c r="CG83">
        <v>1.6397999999999999</v>
      </c>
      <c r="CH83">
        <v>0.11509999999999999</v>
      </c>
      <c r="CI83">
        <v>0.83579999999999999</v>
      </c>
      <c r="CJ83">
        <v>0.83579999999999999</v>
      </c>
      <c r="CK83">
        <v>4.3738000000000001</v>
      </c>
      <c r="CL83">
        <v>1</v>
      </c>
      <c r="CM83">
        <v>11.274100000000001</v>
      </c>
      <c r="CN83">
        <v>0.91469999999999996</v>
      </c>
      <c r="CO83">
        <v>1</v>
      </c>
      <c r="CP83">
        <v>0</v>
      </c>
      <c r="CQ83">
        <v>1</v>
      </c>
      <c r="CR83">
        <v>0</v>
      </c>
      <c r="CS83">
        <v>1</v>
      </c>
      <c r="CT83">
        <v>0</v>
      </c>
      <c r="CU83">
        <v>0</v>
      </c>
      <c r="CV83">
        <v>0</v>
      </c>
      <c r="CW83">
        <v>0</v>
      </c>
      <c r="CX83">
        <v>1</v>
      </c>
      <c r="CY83">
        <v>0</v>
      </c>
      <c r="CZ83">
        <v>1</v>
      </c>
      <c r="DA83">
        <v>0</v>
      </c>
      <c r="DB83">
        <v>1</v>
      </c>
      <c r="DC83">
        <v>1</v>
      </c>
      <c r="DD83">
        <v>1</v>
      </c>
      <c r="DE83">
        <v>3</v>
      </c>
      <c r="DF83">
        <v>1</v>
      </c>
      <c r="DG83">
        <v>0</v>
      </c>
      <c r="DH83">
        <v>4</v>
      </c>
      <c r="DI83">
        <v>8</v>
      </c>
      <c r="DJ83" t="s">
        <v>794</v>
      </c>
    </row>
    <row r="84" spans="1:114" x14ac:dyDescent="0.2">
      <c r="A84">
        <v>20742</v>
      </c>
      <c r="B84" t="s">
        <v>589</v>
      </c>
      <c r="C84">
        <v>77</v>
      </c>
      <c r="D84">
        <v>90</v>
      </c>
      <c r="E84">
        <v>100</v>
      </c>
      <c r="F84">
        <v>0</v>
      </c>
      <c r="G84">
        <v>130</v>
      </c>
      <c r="H84">
        <v>93</v>
      </c>
      <c r="I84">
        <v>12.8713</v>
      </c>
      <c r="J84">
        <v>8.3293999999999997</v>
      </c>
      <c r="K84">
        <v>14</v>
      </c>
      <c r="L84">
        <v>33</v>
      </c>
      <c r="M84">
        <v>31.818200000000001</v>
      </c>
      <c r="N84">
        <v>69.932699999999997</v>
      </c>
      <c r="O84">
        <v>0</v>
      </c>
      <c r="P84">
        <v>14</v>
      </c>
      <c r="S84">
        <v>6</v>
      </c>
      <c r="T84">
        <v>12</v>
      </c>
      <c r="U84">
        <v>0.13789999999999999</v>
      </c>
      <c r="V84">
        <v>0.27539999999999998</v>
      </c>
      <c r="W84">
        <v>0</v>
      </c>
      <c r="X84">
        <v>14</v>
      </c>
      <c r="Y84">
        <v>0</v>
      </c>
      <c r="Z84">
        <v>0.32179999999999997</v>
      </c>
      <c r="AA84">
        <v>60</v>
      </c>
      <c r="AB84">
        <v>48</v>
      </c>
      <c r="AC84">
        <v>1.3793</v>
      </c>
      <c r="AD84">
        <v>1.0927</v>
      </c>
      <c r="AE84">
        <v>91</v>
      </c>
      <c r="AF84">
        <v>98</v>
      </c>
      <c r="AG84">
        <v>2.0920000000000001</v>
      </c>
      <c r="AH84">
        <v>2.2408000000000001</v>
      </c>
      <c r="AI84">
        <v>0</v>
      </c>
      <c r="AJ84">
        <v>20</v>
      </c>
      <c r="AK84">
        <v>0</v>
      </c>
      <c r="AL84">
        <v>44.997700000000002</v>
      </c>
      <c r="AM84">
        <v>28</v>
      </c>
      <c r="AN84">
        <v>63</v>
      </c>
      <c r="AO84">
        <v>0.64370000000000005</v>
      </c>
      <c r="AP84">
        <v>1.4430000000000001</v>
      </c>
      <c r="AQ84">
        <v>2318</v>
      </c>
      <c r="AR84">
        <v>609</v>
      </c>
      <c r="AS84">
        <v>53.287399999999998</v>
      </c>
      <c r="AT84">
        <v>12.6883</v>
      </c>
      <c r="AU84">
        <v>44</v>
      </c>
      <c r="AV84">
        <v>43</v>
      </c>
      <c r="AW84">
        <v>100</v>
      </c>
      <c r="AX84">
        <v>31.818200000000001</v>
      </c>
      <c r="AY84">
        <v>0</v>
      </c>
      <c r="AZ84">
        <v>14</v>
      </c>
      <c r="BA84">
        <v>0</v>
      </c>
      <c r="BB84">
        <v>31.818200000000001</v>
      </c>
      <c r="BC84">
        <v>30</v>
      </c>
      <c r="BD84">
        <v>49</v>
      </c>
      <c r="BE84">
        <v>68.181799999999996</v>
      </c>
      <c r="BF84">
        <v>91.575500000000005</v>
      </c>
      <c r="BG84">
        <v>44</v>
      </c>
      <c r="BH84">
        <v>41</v>
      </c>
      <c r="BI84">
        <v>100</v>
      </c>
      <c r="BJ84">
        <v>0</v>
      </c>
      <c r="BK84">
        <v>4273</v>
      </c>
      <c r="BL84">
        <v>477</v>
      </c>
      <c r="BM84">
        <v>98.229900000000001</v>
      </c>
      <c r="BN84">
        <v>0.88819999999999999</v>
      </c>
      <c r="BO84">
        <v>0.98919999999999997</v>
      </c>
      <c r="BP84">
        <v>0.94579999999999997</v>
      </c>
      <c r="BQ84">
        <v>0.82210000000000005</v>
      </c>
      <c r="BS84">
        <v>0.152</v>
      </c>
      <c r="BT84">
        <v>0</v>
      </c>
      <c r="BU84">
        <v>6.8199999999999997E-2</v>
      </c>
      <c r="BV84">
        <v>3.2099999999999997E-2</v>
      </c>
      <c r="BW84">
        <v>0</v>
      </c>
      <c r="BX84">
        <v>0.50109999999999999</v>
      </c>
      <c r="BY84">
        <v>0.74839999999999995</v>
      </c>
      <c r="BZ84">
        <v>0.99570000000000003</v>
      </c>
      <c r="CA84">
        <v>0</v>
      </c>
      <c r="CB84">
        <v>1</v>
      </c>
      <c r="CC84">
        <v>0.99780000000000002</v>
      </c>
      <c r="CD84">
        <v>0.98080000000000001</v>
      </c>
      <c r="CE84">
        <v>2.9091</v>
      </c>
      <c r="CF84">
        <v>0.63970000000000005</v>
      </c>
      <c r="CG84">
        <v>0.60139999999999993</v>
      </c>
      <c r="CH84">
        <v>1.9199999999999998E-2</v>
      </c>
      <c r="CI84">
        <v>0.74839999999999995</v>
      </c>
      <c r="CJ84">
        <v>0.74839999999999995</v>
      </c>
      <c r="CK84">
        <v>3.9742999999999999</v>
      </c>
      <c r="CL84">
        <v>0.97230000000000005</v>
      </c>
      <c r="CM84">
        <v>8.2332000000000001</v>
      </c>
      <c r="CN84">
        <v>0.58640000000000003</v>
      </c>
      <c r="CO84">
        <v>1</v>
      </c>
      <c r="CP84">
        <v>1</v>
      </c>
      <c r="CQ84">
        <v>0</v>
      </c>
      <c r="CS84">
        <v>0</v>
      </c>
      <c r="CT84">
        <v>0</v>
      </c>
      <c r="CU84">
        <v>0</v>
      </c>
      <c r="CV84">
        <v>0</v>
      </c>
      <c r="CW84">
        <v>0</v>
      </c>
      <c r="CX84">
        <v>0</v>
      </c>
      <c r="CY84">
        <v>0</v>
      </c>
      <c r="CZ84">
        <v>1</v>
      </c>
      <c r="DA84">
        <v>0</v>
      </c>
      <c r="DB84">
        <v>1</v>
      </c>
      <c r="DC84">
        <v>1</v>
      </c>
      <c r="DD84">
        <v>1</v>
      </c>
      <c r="DE84">
        <v>2</v>
      </c>
      <c r="DF84">
        <v>0</v>
      </c>
      <c r="DG84">
        <v>0</v>
      </c>
      <c r="DH84">
        <v>4</v>
      </c>
      <c r="DI84">
        <v>6</v>
      </c>
      <c r="DJ84" t="s">
        <v>793</v>
      </c>
    </row>
    <row r="85" spans="1:114" x14ac:dyDescent="0.2">
      <c r="A85">
        <v>20743</v>
      </c>
      <c r="B85" t="s">
        <v>589</v>
      </c>
      <c r="C85">
        <v>10134</v>
      </c>
      <c r="D85">
        <v>1663</v>
      </c>
      <c r="E85">
        <v>24.736999999999998</v>
      </c>
      <c r="F85">
        <v>3.8906000000000001</v>
      </c>
      <c r="G85">
        <v>2273</v>
      </c>
      <c r="H85">
        <v>522</v>
      </c>
      <c r="I85">
        <v>10.7593</v>
      </c>
      <c r="J85">
        <v>2.3822000000000001</v>
      </c>
      <c r="K85">
        <v>5138</v>
      </c>
      <c r="L85">
        <v>677</v>
      </c>
      <c r="M85">
        <v>32.9148</v>
      </c>
      <c r="N85">
        <v>4.0476999999999999</v>
      </c>
      <c r="O85">
        <v>4455</v>
      </c>
      <c r="P85">
        <v>643</v>
      </c>
      <c r="Q85">
        <v>15.9011</v>
      </c>
      <c r="R85">
        <v>2.1720000000000002</v>
      </c>
      <c r="S85">
        <v>3584</v>
      </c>
      <c r="T85">
        <v>889</v>
      </c>
      <c r="U85">
        <v>8.7413000000000007</v>
      </c>
      <c r="V85">
        <v>2.1288999999999998</v>
      </c>
      <c r="W85">
        <v>5921</v>
      </c>
      <c r="X85">
        <v>477</v>
      </c>
      <c r="Y85">
        <v>14.408799999999999</v>
      </c>
      <c r="Z85">
        <v>0.94359999999999999</v>
      </c>
      <c r="AA85">
        <v>10204</v>
      </c>
      <c r="AB85">
        <v>1162</v>
      </c>
      <c r="AC85">
        <v>24.831499999999998</v>
      </c>
      <c r="AD85">
        <v>2.5766</v>
      </c>
      <c r="AE85">
        <v>5125</v>
      </c>
      <c r="AF85">
        <v>587</v>
      </c>
      <c r="AG85">
        <v>12.499700000000001</v>
      </c>
      <c r="AH85">
        <v>1.3055000000000001</v>
      </c>
      <c r="AI85">
        <v>1754</v>
      </c>
      <c r="AJ85">
        <v>416</v>
      </c>
      <c r="AK85">
        <v>11.2364</v>
      </c>
      <c r="AL85">
        <v>2.6114000000000002</v>
      </c>
      <c r="AM85">
        <v>2270</v>
      </c>
      <c r="AN85">
        <v>490</v>
      </c>
      <c r="AO85">
        <v>5.9146999999999998</v>
      </c>
      <c r="AP85">
        <v>1.2457</v>
      </c>
      <c r="AQ85">
        <v>39836</v>
      </c>
      <c r="AR85">
        <v>1977</v>
      </c>
      <c r="AS85">
        <v>96.941100000000006</v>
      </c>
      <c r="AT85">
        <v>1.5658000000000001</v>
      </c>
      <c r="AU85">
        <v>2410</v>
      </c>
      <c r="AV85">
        <v>450</v>
      </c>
      <c r="AW85">
        <v>14.6576</v>
      </c>
      <c r="AX85">
        <v>2.6726999999999999</v>
      </c>
      <c r="AY85">
        <v>348</v>
      </c>
      <c r="AZ85">
        <v>122</v>
      </c>
      <c r="BA85">
        <v>2.1164999999999998</v>
      </c>
      <c r="BB85">
        <v>0.73719999999999997</v>
      </c>
      <c r="BC85">
        <v>1036</v>
      </c>
      <c r="BD85">
        <v>330</v>
      </c>
      <c r="BE85">
        <v>6.6368</v>
      </c>
      <c r="BF85">
        <v>2.0895000000000001</v>
      </c>
      <c r="BG85">
        <v>2020</v>
      </c>
      <c r="BH85">
        <v>397</v>
      </c>
      <c r="BI85">
        <v>12.9404</v>
      </c>
      <c r="BJ85">
        <v>2.4685999999999999</v>
      </c>
      <c r="BK85">
        <v>185</v>
      </c>
      <c r="BL85">
        <v>18</v>
      </c>
      <c r="BM85">
        <v>0.45019999999999999</v>
      </c>
      <c r="BN85">
        <v>3.8399999999999997E-2</v>
      </c>
      <c r="BO85">
        <v>0.84050000000000002</v>
      </c>
      <c r="BP85">
        <v>0.93279999999999996</v>
      </c>
      <c r="BQ85">
        <v>0.85680000000000001</v>
      </c>
      <c r="BR85">
        <v>0.88249999999999995</v>
      </c>
      <c r="BS85">
        <v>0.88219999999999998</v>
      </c>
      <c r="BT85">
        <v>0.26650000000000001</v>
      </c>
      <c r="BU85">
        <v>0.78459999999999996</v>
      </c>
      <c r="BV85">
        <v>0.57389999999999997</v>
      </c>
      <c r="BW85">
        <v>0.93489999999999995</v>
      </c>
      <c r="BX85">
        <v>0.91039999999999999</v>
      </c>
      <c r="BY85">
        <v>0.98509999999999998</v>
      </c>
      <c r="BZ85">
        <v>0.77659999999999996</v>
      </c>
      <c r="CA85">
        <v>0.7137</v>
      </c>
      <c r="CB85">
        <v>0.95230000000000004</v>
      </c>
      <c r="CC85">
        <v>0.91110000000000002</v>
      </c>
      <c r="CD85">
        <v>0.56079999999999997</v>
      </c>
      <c r="CE85">
        <v>4.3947999999999992</v>
      </c>
      <c r="CF85">
        <v>0.97440000000000004</v>
      </c>
      <c r="CG85">
        <v>3.4702999999999999</v>
      </c>
      <c r="CH85">
        <v>0.96379999999999999</v>
      </c>
      <c r="CI85">
        <v>0.98509999999999998</v>
      </c>
      <c r="CJ85">
        <v>0.98509999999999998</v>
      </c>
      <c r="CK85">
        <v>3.9144999999999999</v>
      </c>
      <c r="CL85">
        <v>0.95950000000000002</v>
      </c>
      <c r="CM85">
        <v>12.764699999999999</v>
      </c>
      <c r="CN85">
        <v>0.99790000000000001</v>
      </c>
      <c r="CO85">
        <v>0</v>
      </c>
      <c r="CP85">
        <v>1</v>
      </c>
      <c r="CQ85">
        <v>0</v>
      </c>
      <c r="CR85">
        <v>0</v>
      </c>
      <c r="CS85">
        <v>0</v>
      </c>
      <c r="CT85">
        <v>0</v>
      </c>
      <c r="CU85">
        <v>0</v>
      </c>
      <c r="CV85">
        <v>0</v>
      </c>
      <c r="CW85">
        <v>1</v>
      </c>
      <c r="CX85">
        <v>1</v>
      </c>
      <c r="CY85">
        <v>1</v>
      </c>
      <c r="CZ85">
        <v>0</v>
      </c>
      <c r="DA85">
        <v>0</v>
      </c>
      <c r="DB85">
        <v>1</v>
      </c>
      <c r="DC85">
        <v>1</v>
      </c>
      <c r="DD85">
        <v>0</v>
      </c>
      <c r="DE85">
        <v>1</v>
      </c>
      <c r="DF85">
        <v>2</v>
      </c>
      <c r="DG85">
        <v>1</v>
      </c>
      <c r="DH85">
        <v>2</v>
      </c>
      <c r="DI85">
        <v>6</v>
      </c>
      <c r="DJ85" t="s">
        <v>794</v>
      </c>
    </row>
    <row r="86" spans="1:114" x14ac:dyDescent="0.2">
      <c r="A86">
        <v>20744</v>
      </c>
      <c r="B86" t="s">
        <v>589</v>
      </c>
      <c r="C86">
        <v>3760</v>
      </c>
      <c r="D86">
        <v>689</v>
      </c>
      <c r="E86">
        <v>7.0327999999999999</v>
      </c>
      <c r="F86">
        <v>1.2434000000000001</v>
      </c>
      <c r="G86">
        <v>2105</v>
      </c>
      <c r="H86">
        <v>444</v>
      </c>
      <c r="I86">
        <v>7.0666000000000002</v>
      </c>
      <c r="J86">
        <v>1.4420999999999999</v>
      </c>
      <c r="K86">
        <v>3734</v>
      </c>
      <c r="L86">
        <v>469</v>
      </c>
      <c r="M86">
        <v>18.9726</v>
      </c>
      <c r="N86">
        <v>2.2711000000000001</v>
      </c>
      <c r="O86">
        <v>3879</v>
      </c>
      <c r="P86">
        <v>702</v>
      </c>
      <c r="Q86">
        <v>9.5790000000000006</v>
      </c>
      <c r="R86">
        <v>1.6837</v>
      </c>
      <c r="S86">
        <v>5154</v>
      </c>
      <c r="T86">
        <v>1359</v>
      </c>
      <c r="U86">
        <v>9.5809999999999995</v>
      </c>
      <c r="V86">
        <v>2.4841000000000002</v>
      </c>
      <c r="W86">
        <v>11450</v>
      </c>
      <c r="X86">
        <v>708</v>
      </c>
      <c r="Y86">
        <v>21.0319</v>
      </c>
      <c r="Z86">
        <v>0.81989999999999996</v>
      </c>
      <c r="AA86">
        <v>10808</v>
      </c>
      <c r="AB86">
        <v>1252</v>
      </c>
      <c r="AC86">
        <v>19.852699999999999</v>
      </c>
      <c r="AD86">
        <v>2.093</v>
      </c>
      <c r="AE86">
        <v>5848</v>
      </c>
      <c r="AF86">
        <v>717</v>
      </c>
      <c r="AG86">
        <v>10.8711</v>
      </c>
      <c r="AH86">
        <v>1.2264999999999999</v>
      </c>
      <c r="AI86">
        <v>840</v>
      </c>
      <c r="AJ86">
        <v>261</v>
      </c>
      <c r="AK86">
        <v>4.2680999999999996</v>
      </c>
      <c r="AL86">
        <v>1.3164</v>
      </c>
      <c r="AM86">
        <v>2473</v>
      </c>
      <c r="AN86">
        <v>526</v>
      </c>
      <c r="AO86">
        <v>4.7972999999999999</v>
      </c>
      <c r="AP86">
        <v>0.99819999999999998</v>
      </c>
      <c r="AQ86">
        <v>50310</v>
      </c>
      <c r="AR86">
        <v>2707</v>
      </c>
      <c r="AS86">
        <v>92.412000000000006</v>
      </c>
      <c r="AT86">
        <v>2.2471999999999999</v>
      </c>
      <c r="AU86">
        <v>2085</v>
      </c>
      <c r="AV86">
        <v>292</v>
      </c>
      <c r="AW86">
        <v>9.9928000000000008</v>
      </c>
      <c r="AX86">
        <v>1.3534999999999999</v>
      </c>
      <c r="AY86">
        <v>0</v>
      </c>
      <c r="AZ86">
        <v>32</v>
      </c>
      <c r="BA86">
        <v>0</v>
      </c>
      <c r="BB86">
        <v>0.15340000000000001</v>
      </c>
      <c r="BC86">
        <v>354</v>
      </c>
      <c r="BD86">
        <v>181</v>
      </c>
      <c r="BE86">
        <v>1.7987</v>
      </c>
      <c r="BF86">
        <v>0.91839999999999999</v>
      </c>
      <c r="BG86">
        <v>1054</v>
      </c>
      <c r="BH86">
        <v>225</v>
      </c>
      <c r="BI86">
        <v>5.3554000000000004</v>
      </c>
      <c r="BJ86">
        <v>1.1251</v>
      </c>
      <c r="BK86">
        <v>406</v>
      </c>
      <c r="BL86">
        <v>29</v>
      </c>
      <c r="BM86">
        <v>0.74580000000000002</v>
      </c>
      <c r="BN86">
        <v>3.95E-2</v>
      </c>
      <c r="BO86">
        <v>0.27800000000000002</v>
      </c>
      <c r="BP86">
        <v>0.82</v>
      </c>
      <c r="BQ86">
        <v>0.49020000000000002</v>
      </c>
      <c r="BR86">
        <v>0.70299999999999996</v>
      </c>
      <c r="BS86">
        <v>0.8972</v>
      </c>
      <c r="BT86">
        <v>0.68230000000000002</v>
      </c>
      <c r="BU86">
        <v>0.3795</v>
      </c>
      <c r="BV86">
        <v>0.4325</v>
      </c>
      <c r="BW86">
        <v>0.50329999999999997</v>
      </c>
      <c r="BX86">
        <v>0.87849999999999995</v>
      </c>
      <c r="BY86">
        <v>0.95740000000000003</v>
      </c>
      <c r="BZ86">
        <v>0.72450000000000003</v>
      </c>
      <c r="CA86">
        <v>0</v>
      </c>
      <c r="CB86">
        <v>0.70069999999999999</v>
      </c>
      <c r="CC86">
        <v>0.6573</v>
      </c>
      <c r="CD86">
        <v>0.64390000000000003</v>
      </c>
      <c r="CE86">
        <v>3.1884000000000001</v>
      </c>
      <c r="CF86">
        <v>0.74839999999999995</v>
      </c>
      <c r="CG86">
        <v>2.8761000000000001</v>
      </c>
      <c r="CH86">
        <v>0.74839999999999995</v>
      </c>
      <c r="CI86">
        <v>0.95740000000000003</v>
      </c>
      <c r="CJ86">
        <v>0.95740000000000003</v>
      </c>
      <c r="CK86">
        <v>2.7263999999999999</v>
      </c>
      <c r="CL86">
        <v>0.59909999999999997</v>
      </c>
      <c r="CM86">
        <v>9.7482999999999986</v>
      </c>
      <c r="CN86">
        <v>0.77400000000000002</v>
      </c>
      <c r="CO86">
        <v>0</v>
      </c>
      <c r="CP86">
        <v>0</v>
      </c>
      <c r="CQ86">
        <v>0</v>
      </c>
      <c r="CR86">
        <v>0</v>
      </c>
      <c r="CS86">
        <v>0</v>
      </c>
      <c r="CT86">
        <v>0</v>
      </c>
      <c r="CU86">
        <v>0</v>
      </c>
      <c r="CV86">
        <v>0</v>
      </c>
      <c r="CW86">
        <v>0</v>
      </c>
      <c r="CX86">
        <v>0</v>
      </c>
      <c r="CY86">
        <v>1</v>
      </c>
      <c r="CZ86">
        <v>0</v>
      </c>
      <c r="DA86">
        <v>0</v>
      </c>
      <c r="DB86">
        <v>0</v>
      </c>
      <c r="DC86">
        <v>0</v>
      </c>
      <c r="DD86">
        <v>0</v>
      </c>
      <c r="DE86">
        <v>0</v>
      </c>
      <c r="DF86">
        <v>0</v>
      </c>
      <c r="DG86">
        <v>1</v>
      </c>
      <c r="DH86">
        <v>0</v>
      </c>
      <c r="DI86">
        <v>1</v>
      </c>
      <c r="DJ86" t="s">
        <v>794</v>
      </c>
    </row>
    <row r="87" spans="1:114" x14ac:dyDescent="0.2">
      <c r="A87">
        <v>20745</v>
      </c>
      <c r="B87" t="s">
        <v>589</v>
      </c>
      <c r="C87">
        <v>5911</v>
      </c>
      <c r="D87">
        <v>1563</v>
      </c>
      <c r="E87">
        <v>20.87</v>
      </c>
      <c r="F87">
        <v>5.2984</v>
      </c>
      <c r="G87">
        <v>1184</v>
      </c>
      <c r="H87">
        <v>380</v>
      </c>
      <c r="I87">
        <v>7.4147999999999996</v>
      </c>
      <c r="J87">
        <v>2.3031000000000001</v>
      </c>
      <c r="K87">
        <v>4305</v>
      </c>
      <c r="L87">
        <v>725</v>
      </c>
      <c r="M87">
        <v>35.616799999999998</v>
      </c>
      <c r="N87">
        <v>5.7004999999999999</v>
      </c>
      <c r="O87">
        <v>3299</v>
      </c>
      <c r="P87">
        <v>843</v>
      </c>
      <c r="Q87">
        <v>16.2408</v>
      </c>
      <c r="R87">
        <v>3.9910999999999999</v>
      </c>
      <c r="S87">
        <v>3891</v>
      </c>
      <c r="T87">
        <v>1220</v>
      </c>
      <c r="U87">
        <v>13.659800000000001</v>
      </c>
      <c r="V87">
        <v>4.1604999999999999</v>
      </c>
      <c r="W87">
        <v>4676</v>
      </c>
      <c r="X87">
        <v>591</v>
      </c>
      <c r="Y87">
        <v>16.346800000000002</v>
      </c>
      <c r="Z87">
        <v>1.6715</v>
      </c>
      <c r="AA87">
        <v>6224</v>
      </c>
      <c r="AB87">
        <v>1118</v>
      </c>
      <c r="AC87">
        <v>21.758400000000002</v>
      </c>
      <c r="AD87">
        <v>3.5585</v>
      </c>
      <c r="AE87">
        <v>3383</v>
      </c>
      <c r="AF87">
        <v>693</v>
      </c>
      <c r="AG87">
        <v>11.8764</v>
      </c>
      <c r="AH87">
        <v>2.2665999999999999</v>
      </c>
      <c r="AI87">
        <v>824</v>
      </c>
      <c r="AJ87">
        <v>267</v>
      </c>
      <c r="AK87">
        <v>6.8171999999999997</v>
      </c>
      <c r="AL87">
        <v>2.1829000000000001</v>
      </c>
      <c r="AM87">
        <v>2263</v>
      </c>
      <c r="AN87">
        <v>728</v>
      </c>
      <c r="AO87">
        <v>8.5457000000000001</v>
      </c>
      <c r="AP87">
        <v>2.6787999999999998</v>
      </c>
      <c r="AQ87">
        <v>26530</v>
      </c>
      <c r="AR87">
        <v>2217</v>
      </c>
      <c r="AS87">
        <v>92.745999999999995</v>
      </c>
      <c r="AT87">
        <v>3.5470999999999999</v>
      </c>
      <c r="AU87">
        <v>4395</v>
      </c>
      <c r="AV87">
        <v>772</v>
      </c>
      <c r="AW87">
        <v>33.521500000000003</v>
      </c>
      <c r="AX87">
        <v>5.6725000000000003</v>
      </c>
      <c r="AY87">
        <v>12</v>
      </c>
      <c r="AZ87">
        <v>20</v>
      </c>
      <c r="BA87">
        <v>9.1499999999999998E-2</v>
      </c>
      <c r="BB87">
        <v>0.1525</v>
      </c>
      <c r="BC87">
        <v>730</v>
      </c>
      <c r="BD87">
        <v>285</v>
      </c>
      <c r="BE87">
        <v>6.0395000000000003</v>
      </c>
      <c r="BF87">
        <v>2.3340999999999998</v>
      </c>
      <c r="BG87">
        <v>1477</v>
      </c>
      <c r="BH87">
        <v>484</v>
      </c>
      <c r="BI87">
        <v>12.2197</v>
      </c>
      <c r="BJ87">
        <v>3.9529999999999998</v>
      </c>
      <c r="BK87">
        <v>31</v>
      </c>
      <c r="BL87">
        <v>9</v>
      </c>
      <c r="BM87">
        <v>0.1084</v>
      </c>
      <c r="BN87">
        <v>3.04E-2</v>
      </c>
      <c r="BO87">
        <v>0.77800000000000002</v>
      </c>
      <c r="BP87">
        <v>0.83509999999999995</v>
      </c>
      <c r="BQ87">
        <v>0.89590000000000003</v>
      </c>
      <c r="BR87">
        <v>0.88680000000000003</v>
      </c>
      <c r="BS87">
        <v>0.9486</v>
      </c>
      <c r="BT87">
        <v>0.3795</v>
      </c>
      <c r="BU87">
        <v>0.53090000000000004</v>
      </c>
      <c r="BV87">
        <v>0.52029999999999998</v>
      </c>
      <c r="BW87">
        <v>0.71150000000000002</v>
      </c>
      <c r="BX87">
        <v>0.9446</v>
      </c>
      <c r="BY87">
        <v>0.95950000000000002</v>
      </c>
      <c r="BZ87">
        <v>0.93930000000000002</v>
      </c>
      <c r="CA87">
        <v>0.43819999999999998</v>
      </c>
      <c r="CB87">
        <v>0.94140000000000001</v>
      </c>
      <c r="CC87">
        <v>0.89800000000000002</v>
      </c>
      <c r="CD87">
        <v>0.38590000000000002</v>
      </c>
      <c r="CE87">
        <v>4.3444000000000003</v>
      </c>
      <c r="CF87">
        <v>0.96799999999999997</v>
      </c>
      <c r="CG87">
        <v>3.0868000000000002</v>
      </c>
      <c r="CH87">
        <v>0.85289999999999999</v>
      </c>
      <c r="CI87">
        <v>0.95950000000000002</v>
      </c>
      <c r="CJ87">
        <v>0.95950000000000002</v>
      </c>
      <c r="CK87">
        <v>3.6027999999999998</v>
      </c>
      <c r="CL87">
        <v>0.86140000000000005</v>
      </c>
      <c r="CM87">
        <v>11.993499999999999</v>
      </c>
      <c r="CN87">
        <v>0.95740000000000003</v>
      </c>
      <c r="CO87">
        <v>0</v>
      </c>
      <c r="CP87">
        <v>0</v>
      </c>
      <c r="CQ87">
        <v>0</v>
      </c>
      <c r="CR87">
        <v>0</v>
      </c>
      <c r="CS87">
        <v>1</v>
      </c>
      <c r="CT87">
        <v>0</v>
      </c>
      <c r="CU87">
        <v>0</v>
      </c>
      <c r="CV87">
        <v>0</v>
      </c>
      <c r="CW87">
        <v>0</v>
      </c>
      <c r="CX87">
        <v>1</v>
      </c>
      <c r="CY87">
        <v>1</v>
      </c>
      <c r="CZ87">
        <v>1</v>
      </c>
      <c r="DA87">
        <v>0</v>
      </c>
      <c r="DB87">
        <v>1</v>
      </c>
      <c r="DC87">
        <v>0</v>
      </c>
      <c r="DD87">
        <v>0</v>
      </c>
      <c r="DE87">
        <v>1</v>
      </c>
      <c r="DF87">
        <v>1</v>
      </c>
      <c r="DG87">
        <v>1</v>
      </c>
      <c r="DH87">
        <v>2</v>
      </c>
      <c r="DI87">
        <v>5</v>
      </c>
      <c r="DJ87" t="s">
        <v>794</v>
      </c>
    </row>
    <row r="88" spans="1:114" x14ac:dyDescent="0.2">
      <c r="A88">
        <v>20746</v>
      </c>
      <c r="B88" t="s">
        <v>589</v>
      </c>
      <c r="C88">
        <v>4574</v>
      </c>
      <c r="D88">
        <v>1161</v>
      </c>
      <c r="E88">
        <v>16.8627</v>
      </c>
      <c r="F88">
        <v>4.1220999999999997</v>
      </c>
      <c r="G88">
        <v>941</v>
      </c>
      <c r="H88">
        <v>319</v>
      </c>
      <c r="I88">
        <v>5.6371000000000002</v>
      </c>
      <c r="J88">
        <v>1.8471</v>
      </c>
      <c r="K88">
        <v>4996</v>
      </c>
      <c r="L88">
        <v>716</v>
      </c>
      <c r="M88">
        <v>37.7941</v>
      </c>
      <c r="N88">
        <v>5.1315999999999997</v>
      </c>
      <c r="O88">
        <v>1535</v>
      </c>
      <c r="P88">
        <v>408</v>
      </c>
      <c r="Q88">
        <v>7.2173999999999996</v>
      </c>
      <c r="R88">
        <v>1.8562000000000001</v>
      </c>
      <c r="S88">
        <v>1667</v>
      </c>
      <c r="T88">
        <v>527</v>
      </c>
      <c r="U88">
        <v>6.1524000000000001</v>
      </c>
      <c r="V88">
        <v>1.8992</v>
      </c>
      <c r="W88">
        <v>3711</v>
      </c>
      <c r="X88">
        <v>468</v>
      </c>
      <c r="Y88">
        <v>13.6655</v>
      </c>
      <c r="Z88">
        <v>1.4490000000000001</v>
      </c>
      <c r="AA88">
        <v>4054</v>
      </c>
      <c r="AB88">
        <v>759</v>
      </c>
      <c r="AC88">
        <v>14.928599999999999</v>
      </c>
      <c r="AD88">
        <v>2.6025</v>
      </c>
      <c r="AE88">
        <v>3982</v>
      </c>
      <c r="AF88">
        <v>779</v>
      </c>
      <c r="AG88">
        <v>14.696400000000001</v>
      </c>
      <c r="AH88">
        <v>2.6947000000000001</v>
      </c>
      <c r="AI88">
        <v>874</v>
      </c>
      <c r="AJ88">
        <v>318</v>
      </c>
      <c r="AK88">
        <v>6.6116999999999999</v>
      </c>
      <c r="AL88">
        <v>2.3828999999999998</v>
      </c>
      <c r="AM88">
        <v>344</v>
      </c>
      <c r="AN88">
        <v>214</v>
      </c>
      <c r="AO88">
        <v>1.3172999999999999</v>
      </c>
      <c r="AP88">
        <v>0.81620000000000004</v>
      </c>
      <c r="AQ88">
        <v>26223</v>
      </c>
      <c r="AR88">
        <v>1873</v>
      </c>
      <c r="AS88">
        <v>96.564300000000003</v>
      </c>
      <c r="AT88">
        <v>2.0284</v>
      </c>
      <c r="AU88">
        <v>5893</v>
      </c>
      <c r="AV88">
        <v>599</v>
      </c>
      <c r="AW88">
        <v>41.316699999999997</v>
      </c>
      <c r="AX88">
        <v>3.8422000000000001</v>
      </c>
      <c r="AY88">
        <v>43</v>
      </c>
      <c r="AZ88">
        <v>77</v>
      </c>
      <c r="BA88">
        <v>0.30149999999999999</v>
      </c>
      <c r="BB88">
        <v>0.53969999999999996</v>
      </c>
      <c r="BC88">
        <v>362</v>
      </c>
      <c r="BD88">
        <v>191</v>
      </c>
      <c r="BE88">
        <v>2.7385000000000002</v>
      </c>
      <c r="BF88">
        <v>1.4382999999999999</v>
      </c>
      <c r="BG88">
        <v>2593</v>
      </c>
      <c r="BH88">
        <v>557</v>
      </c>
      <c r="BI88">
        <v>19.6157</v>
      </c>
      <c r="BJ88">
        <v>4.1169000000000002</v>
      </c>
      <c r="BK88">
        <v>63</v>
      </c>
      <c r="BL88">
        <v>26</v>
      </c>
      <c r="BM88">
        <v>0.23200000000000001</v>
      </c>
      <c r="BN88">
        <v>9.4399999999999998E-2</v>
      </c>
      <c r="BO88">
        <v>0.67030000000000001</v>
      </c>
      <c r="BP88">
        <v>0.7137</v>
      </c>
      <c r="BQ88">
        <v>0.9284</v>
      </c>
      <c r="BR88">
        <v>0.56620000000000004</v>
      </c>
      <c r="BS88">
        <v>0.75370000000000004</v>
      </c>
      <c r="BT88">
        <v>0.2281</v>
      </c>
      <c r="BU88">
        <v>0.18340000000000001</v>
      </c>
      <c r="BV88">
        <v>0.72589999999999999</v>
      </c>
      <c r="BW88">
        <v>0.69850000000000001</v>
      </c>
      <c r="BX88">
        <v>0.63970000000000005</v>
      </c>
      <c r="BY88">
        <v>0.9829</v>
      </c>
      <c r="BZ88">
        <v>0.95879999999999999</v>
      </c>
      <c r="CA88">
        <v>0.50760000000000005</v>
      </c>
      <c r="CB88">
        <v>0.81779999999999997</v>
      </c>
      <c r="CC88">
        <v>0.95660000000000001</v>
      </c>
      <c r="CD88">
        <v>0.45200000000000001</v>
      </c>
      <c r="CE88">
        <v>3.6322999999999999</v>
      </c>
      <c r="CF88">
        <v>0.84650000000000003</v>
      </c>
      <c r="CG88">
        <v>2.4756</v>
      </c>
      <c r="CH88">
        <v>0.47970000000000002</v>
      </c>
      <c r="CI88">
        <v>0.9829</v>
      </c>
      <c r="CJ88">
        <v>0.9829</v>
      </c>
      <c r="CK88">
        <v>3.6928000000000001</v>
      </c>
      <c r="CL88">
        <v>0.90620000000000001</v>
      </c>
      <c r="CM88">
        <v>10.7836</v>
      </c>
      <c r="CN88">
        <v>0.86570000000000003</v>
      </c>
      <c r="CO88">
        <v>0</v>
      </c>
      <c r="CP88">
        <v>0</v>
      </c>
      <c r="CQ88">
        <v>1</v>
      </c>
      <c r="CR88">
        <v>0</v>
      </c>
      <c r="CS88">
        <v>0</v>
      </c>
      <c r="CT88">
        <v>0</v>
      </c>
      <c r="CU88">
        <v>0</v>
      </c>
      <c r="CV88">
        <v>0</v>
      </c>
      <c r="CW88">
        <v>0</v>
      </c>
      <c r="CX88">
        <v>0</v>
      </c>
      <c r="CY88">
        <v>1</v>
      </c>
      <c r="CZ88">
        <v>1</v>
      </c>
      <c r="DA88">
        <v>0</v>
      </c>
      <c r="DB88">
        <v>0</v>
      </c>
      <c r="DC88">
        <v>1</v>
      </c>
      <c r="DD88">
        <v>0</v>
      </c>
      <c r="DE88">
        <v>1</v>
      </c>
      <c r="DF88">
        <v>0</v>
      </c>
      <c r="DG88">
        <v>1</v>
      </c>
      <c r="DH88">
        <v>2</v>
      </c>
      <c r="DI88">
        <v>4</v>
      </c>
      <c r="DJ88" t="s">
        <v>794</v>
      </c>
    </row>
    <row r="89" spans="1:114" x14ac:dyDescent="0.2">
      <c r="A89">
        <v>20747</v>
      </c>
      <c r="B89" t="s">
        <v>589</v>
      </c>
      <c r="C89">
        <v>8091</v>
      </c>
      <c r="D89">
        <v>1265</v>
      </c>
      <c r="E89">
        <v>21.3292</v>
      </c>
      <c r="F89">
        <v>3.0981999999999998</v>
      </c>
      <c r="G89">
        <v>1461</v>
      </c>
      <c r="H89">
        <v>371</v>
      </c>
      <c r="I89">
        <v>7.0568999999999997</v>
      </c>
      <c r="J89">
        <v>1.7169000000000001</v>
      </c>
      <c r="K89">
        <v>6161</v>
      </c>
      <c r="L89">
        <v>701</v>
      </c>
      <c r="M89">
        <v>38.26</v>
      </c>
      <c r="N89">
        <v>3.9140999999999999</v>
      </c>
      <c r="O89">
        <v>2598</v>
      </c>
      <c r="P89">
        <v>544</v>
      </c>
      <c r="Q89">
        <v>9.7482000000000006</v>
      </c>
      <c r="R89">
        <v>1.9533</v>
      </c>
      <c r="S89">
        <v>2533</v>
      </c>
      <c r="T89">
        <v>604</v>
      </c>
      <c r="U89">
        <v>6.66</v>
      </c>
      <c r="V89">
        <v>1.5402</v>
      </c>
      <c r="W89">
        <v>5885</v>
      </c>
      <c r="X89">
        <v>579</v>
      </c>
      <c r="Y89">
        <v>15.3651</v>
      </c>
      <c r="Z89">
        <v>1.2218</v>
      </c>
      <c r="AA89">
        <v>8571</v>
      </c>
      <c r="AB89">
        <v>963</v>
      </c>
      <c r="AC89">
        <v>22.378</v>
      </c>
      <c r="AD89">
        <v>2.1543000000000001</v>
      </c>
      <c r="AE89">
        <v>4964</v>
      </c>
      <c r="AF89">
        <v>519</v>
      </c>
      <c r="AG89">
        <v>13.0518</v>
      </c>
      <c r="AH89">
        <v>1.1344000000000001</v>
      </c>
      <c r="AI89">
        <v>1541</v>
      </c>
      <c r="AJ89">
        <v>327</v>
      </c>
      <c r="AK89">
        <v>9.5695999999999994</v>
      </c>
      <c r="AL89">
        <v>1.9716</v>
      </c>
      <c r="AM89">
        <v>730</v>
      </c>
      <c r="AN89">
        <v>295</v>
      </c>
      <c r="AO89">
        <v>2.0569999999999999</v>
      </c>
      <c r="AP89">
        <v>0.8216</v>
      </c>
      <c r="AQ89">
        <v>37569</v>
      </c>
      <c r="AR89">
        <v>2230</v>
      </c>
      <c r="AS89">
        <v>98.088800000000006</v>
      </c>
      <c r="AT89">
        <v>1.264</v>
      </c>
      <c r="AU89">
        <v>5052</v>
      </c>
      <c r="AV89">
        <v>531</v>
      </c>
      <c r="AW89">
        <v>28.8933</v>
      </c>
      <c r="AX89">
        <v>2.7824</v>
      </c>
      <c r="AY89">
        <v>37</v>
      </c>
      <c r="AZ89">
        <v>24</v>
      </c>
      <c r="BA89">
        <v>0.21160000000000001</v>
      </c>
      <c r="BB89">
        <v>0.13700000000000001</v>
      </c>
      <c r="BC89">
        <v>430</v>
      </c>
      <c r="BD89">
        <v>176</v>
      </c>
      <c r="BE89">
        <v>2.6703000000000001</v>
      </c>
      <c r="BF89">
        <v>1.0835999999999999</v>
      </c>
      <c r="BG89">
        <v>1916</v>
      </c>
      <c r="BH89">
        <v>378</v>
      </c>
      <c r="BI89">
        <v>11.898400000000001</v>
      </c>
      <c r="BJ89">
        <v>2.2709999999999999</v>
      </c>
      <c r="BK89">
        <v>216</v>
      </c>
      <c r="BL89">
        <v>12</v>
      </c>
      <c r="BM89">
        <v>0.56399999999999995</v>
      </c>
      <c r="BN89">
        <v>4.53E-2</v>
      </c>
      <c r="BO89">
        <v>0.79090000000000005</v>
      </c>
      <c r="BP89">
        <v>0.81779999999999997</v>
      </c>
      <c r="BQ89">
        <v>0.93059999999999998</v>
      </c>
      <c r="BR89">
        <v>0.71150000000000002</v>
      </c>
      <c r="BS89">
        <v>0.78590000000000004</v>
      </c>
      <c r="BT89">
        <v>0.31340000000000001</v>
      </c>
      <c r="BU89">
        <v>0.57569999999999999</v>
      </c>
      <c r="BV89">
        <v>0.62960000000000005</v>
      </c>
      <c r="BW89">
        <v>0.88939999999999997</v>
      </c>
      <c r="BX89">
        <v>0.73350000000000004</v>
      </c>
      <c r="BY89">
        <v>0.98929999999999996</v>
      </c>
      <c r="BZ89">
        <v>0.92410000000000003</v>
      </c>
      <c r="CA89">
        <v>0.47289999999999999</v>
      </c>
      <c r="CB89">
        <v>0.80910000000000004</v>
      </c>
      <c r="CC89">
        <v>0.88939999999999997</v>
      </c>
      <c r="CD89">
        <v>0.60340000000000005</v>
      </c>
      <c r="CE89">
        <v>4.0366999999999997</v>
      </c>
      <c r="CF89">
        <v>0.92320000000000002</v>
      </c>
      <c r="CG89">
        <v>3.1415999999999999</v>
      </c>
      <c r="CH89">
        <v>0.86990000000000001</v>
      </c>
      <c r="CI89">
        <v>0.98929999999999996</v>
      </c>
      <c r="CJ89">
        <v>0.98929999999999996</v>
      </c>
      <c r="CK89">
        <v>3.698900000000001</v>
      </c>
      <c r="CL89">
        <v>0.91039999999999999</v>
      </c>
      <c r="CM89">
        <v>11.8665</v>
      </c>
      <c r="CN89">
        <v>0.9446</v>
      </c>
      <c r="CO89">
        <v>0</v>
      </c>
      <c r="CP89">
        <v>0</v>
      </c>
      <c r="CQ89">
        <v>1</v>
      </c>
      <c r="CR89">
        <v>0</v>
      </c>
      <c r="CS89">
        <v>0</v>
      </c>
      <c r="CT89">
        <v>0</v>
      </c>
      <c r="CU89">
        <v>0</v>
      </c>
      <c r="CV89">
        <v>0</v>
      </c>
      <c r="CW89">
        <v>0</v>
      </c>
      <c r="CX89">
        <v>0</v>
      </c>
      <c r="CY89">
        <v>1</v>
      </c>
      <c r="CZ89">
        <v>1</v>
      </c>
      <c r="DA89">
        <v>0</v>
      </c>
      <c r="DB89">
        <v>0</v>
      </c>
      <c r="DC89">
        <v>0</v>
      </c>
      <c r="DD89">
        <v>0</v>
      </c>
      <c r="DE89">
        <v>1</v>
      </c>
      <c r="DF89">
        <v>0</v>
      </c>
      <c r="DG89">
        <v>1</v>
      </c>
      <c r="DH89">
        <v>1</v>
      </c>
      <c r="DI89">
        <v>3</v>
      </c>
      <c r="DJ89" t="s">
        <v>794</v>
      </c>
    </row>
    <row r="90" spans="1:114" x14ac:dyDescent="0.2">
      <c r="A90">
        <v>20748</v>
      </c>
      <c r="B90" t="s">
        <v>589</v>
      </c>
      <c r="C90">
        <v>7625</v>
      </c>
      <c r="D90">
        <v>1305</v>
      </c>
      <c r="E90">
        <v>18.997900000000001</v>
      </c>
      <c r="F90">
        <v>2.9811999999999999</v>
      </c>
      <c r="G90">
        <v>1640</v>
      </c>
      <c r="H90">
        <v>430</v>
      </c>
      <c r="I90">
        <v>7.5122999999999998</v>
      </c>
      <c r="J90">
        <v>1.8972</v>
      </c>
      <c r="K90">
        <v>5374</v>
      </c>
      <c r="L90">
        <v>617</v>
      </c>
      <c r="M90">
        <v>32.631</v>
      </c>
      <c r="N90">
        <v>3.3593999999999999</v>
      </c>
      <c r="O90">
        <v>2609</v>
      </c>
      <c r="P90">
        <v>504</v>
      </c>
      <c r="Q90">
        <v>8.9452999999999996</v>
      </c>
      <c r="R90">
        <v>1.6435</v>
      </c>
      <c r="S90">
        <v>2997</v>
      </c>
      <c r="T90">
        <v>820</v>
      </c>
      <c r="U90">
        <v>7.4747000000000003</v>
      </c>
      <c r="V90">
        <v>1.9805999999999999</v>
      </c>
      <c r="W90">
        <v>7347</v>
      </c>
      <c r="X90">
        <v>785</v>
      </c>
      <c r="Y90">
        <v>18.2136</v>
      </c>
      <c r="Z90">
        <v>1.4987999999999999</v>
      </c>
      <c r="AA90">
        <v>8029</v>
      </c>
      <c r="AB90">
        <v>1222</v>
      </c>
      <c r="AC90">
        <v>19.904299999999999</v>
      </c>
      <c r="AD90">
        <v>2.7086999999999999</v>
      </c>
      <c r="AE90">
        <v>4866</v>
      </c>
      <c r="AF90">
        <v>716</v>
      </c>
      <c r="AG90">
        <v>12.136200000000001</v>
      </c>
      <c r="AH90">
        <v>1.5823</v>
      </c>
      <c r="AI90">
        <v>1680</v>
      </c>
      <c r="AJ90">
        <v>495</v>
      </c>
      <c r="AK90">
        <v>10.201000000000001</v>
      </c>
      <c r="AL90">
        <v>2.9586000000000001</v>
      </c>
      <c r="AM90">
        <v>1190</v>
      </c>
      <c r="AN90">
        <v>458</v>
      </c>
      <c r="AO90">
        <v>3.0507</v>
      </c>
      <c r="AP90">
        <v>1.1544000000000001</v>
      </c>
      <c r="AQ90">
        <v>38550</v>
      </c>
      <c r="AR90">
        <v>2787</v>
      </c>
      <c r="AS90">
        <v>95.567499999999995</v>
      </c>
      <c r="AT90">
        <v>2.3041999999999998</v>
      </c>
      <c r="AU90">
        <v>3707</v>
      </c>
      <c r="AV90">
        <v>473</v>
      </c>
      <c r="AW90">
        <v>21.522300000000001</v>
      </c>
      <c r="AX90">
        <v>2.5714999999999999</v>
      </c>
      <c r="AY90">
        <v>317</v>
      </c>
      <c r="AZ90">
        <v>289</v>
      </c>
      <c r="BA90">
        <v>1.8405</v>
      </c>
      <c r="BB90">
        <v>1.6758</v>
      </c>
      <c r="BC90">
        <v>426</v>
      </c>
      <c r="BD90">
        <v>254</v>
      </c>
      <c r="BE90">
        <v>2.5867</v>
      </c>
      <c r="BF90">
        <v>1.5390999999999999</v>
      </c>
      <c r="BG90">
        <v>1926</v>
      </c>
      <c r="BH90">
        <v>385</v>
      </c>
      <c r="BI90">
        <v>11.694699999999999</v>
      </c>
      <c r="BJ90">
        <v>2.2605</v>
      </c>
      <c r="BK90">
        <v>198</v>
      </c>
      <c r="BL90">
        <v>37</v>
      </c>
      <c r="BM90">
        <v>0.4909</v>
      </c>
      <c r="BN90">
        <v>8.5400000000000004E-2</v>
      </c>
      <c r="BO90">
        <v>0.72199999999999998</v>
      </c>
      <c r="BP90">
        <v>0.84819999999999995</v>
      </c>
      <c r="BQ90">
        <v>0.84819999999999995</v>
      </c>
      <c r="BR90">
        <v>0.66879999999999995</v>
      </c>
      <c r="BS90">
        <v>0.83730000000000004</v>
      </c>
      <c r="BT90">
        <v>0.5181</v>
      </c>
      <c r="BU90">
        <v>0.38590000000000002</v>
      </c>
      <c r="BV90">
        <v>0.54179999999999995</v>
      </c>
      <c r="BW90">
        <v>0.90669999999999995</v>
      </c>
      <c r="BX90">
        <v>0.80600000000000005</v>
      </c>
      <c r="BY90">
        <v>0.97870000000000001</v>
      </c>
      <c r="BZ90">
        <v>0.88290000000000002</v>
      </c>
      <c r="CA90">
        <v>0.69199999999999995</v>
      </c>
      <c r="CB90">
        <v>0.79179999999999995</v>
      </c>
      <c r="CC90">
        <v>0.88290000000000002</v>
      </c>
      <c r="CD90">
        <v>0.57569999999999999</v>
      </c>
      <c r="CE90">
        <v>3.9245000000000001</v>
      </c>
      <c r="CF90">
        <v>0.9083</v>
      </c>
      <c r="CG90">
        <v>3.1585000000000001</v>
      </c>
      <c r="CH90">
        <v>0.87629999999999997</v>
      </c>
      <c r="CI90">
        <v>0.97870000000000001</v>
      </c>
      <c r="CJ90">
        <v>0.97870000000000001</v>
      </c>
      <c r="CK90">
        <v>3.8252999999999999</v>
      </c>
      <c r="CL90">
        <v>0.9446</v>
      </c>
      <c r="CM90">
        <v>11.887</v>
      </c>
      <c r="CN90">
        <v>0.94669999999999999</v>
      </c>
      <c r="CO90">
        <v>0</v>
      </c>
      <c r="CP90">
        <v>0</v>
      </c>
      <c r="CQ90">
        <v>0</v>
      </c>
      <c r="CR90">
        <v>0</v>
      </c>
      <c r="CS90">
        <v>0</v>
      </c>
      <c r="CT90">
        <v>0</v>
      </c>
      <c r="CU90">
        <v>0</v>
      </c>
      <c r="CV90">
        <v>0</v>
      </c>
      <c r="CW90">
        <v>1</v>
      </c>
      <c r="CX90">
        <v>0</v>
      </c>
      <c r="CY90">
        <v>1</v>
      </c>
      <c r="CZ90">
        <v>0</v>
      </c>
      <c r="DA90">
        <v>0</v>
      </c>
      <c r="DB90">
        <v>0</v>
      </c>
      <c r="DC90">
        <v>0</v>
      </c>
      <c r="DD90">
        <v>0</v>
      </c>
      <c r="DE90">
        <v>0</v>
      </c>
      <c r="DF90">
        <v>1</v>
      </c>
      <c r="DG90">
        <v>1</v>
      </c>
      <c r="DH90">
        <v>0</v>
      </c>
      <c r="DI90">
        <v>2</v>
      </c>
      <c r="DJ90" t="s">
        <v>794</v>
      </c>
    </row>
    <row r="91" spans="1:114" x14ac:dyDescent="0.2">
      <c r="A91">
        <v>20751</v>
      </c>
      <c r="B91" t="s">
        <v>589</v>
      </c>
      <c r="C91">
        <v>217</v>
      </c>
      <c r="D91">
        <v>171</v>
      </c>
      <c r="E91">
        <v>7.6113999999999997</v>
      </c>
      <c r="F91">
        <v>5.7088999999999999</v>
      </c>
      <c r="G91">
        <v>68</v>
      </c>
      <c r="H91">
        <v>52</v>
      </c>
      <c r="I91">
        <v>3.9649999999999999</v>
      </c>
      <c r="J91">
        <v>2.7795000000000001</v>
      </c>
      <c r="K91">
        <v>228</v>
      </c>
      <c r="L91">
        <v>140</v>
      </c>
      <c r="M91">
        <v>20.633500000000002</v>
      </c>
      <c r="N91">
        <v>12.0273</v>
      </c>
      <c r="O91">
        <v>65</v>
      </c>
      <c r="P91">
        <v>39</v>
      </c>
      <c r="Q91">
        <v>3.1768999999999998</v>
      </c>
      <c r="R91">
        <v>1.819</v>
      </c>
      <c r="S91">
        <v>72</v>
      </c>
      <c r="T91">
        <v>52</v>
      </c>
      <c r="U91">
        <v>2.5459999999999998</v>
      </c>
      <c r="V91">
        <v>1.7325999999999999</v>
      </c>
      <c r="W91">
        <v>513</v>
      </c>
      <c r="X91">
        <v>129</v>
      </c>
      <c r="Y91">
        <v>17.9937</v>
      </c>
      <c r="Z91">
        <v>1.2504</v>
      </c>
      <c r="AA91">
        <v>467</v>
      </c>
      <c r="AB91">
        <v>203</v>
      </c>
      <c r="AC91">
        <v>16.380199999999999</v>
      </c>
      <c r="AD91">
        <v>5.9184999999999999</v>
      </c>
      <c r="AE91">
        <v>257</v>
      </c>
      <c r="AF91">
        <v>143</v>
      </c>
      <c r="AG91">
        <v>9.0876999999999999</v>
      </c>
      <c r="AH91">
        <v>4.5538999999999996</v>
      </c>
      <c r="AI91">
        <v>14</v>
      </c>
      <c r="AJ91">
        <v>25</v>
      </c>
      <c r="AK91">
        <v>1.2669999999999999</v>
      </c>
      <c r="AL91">
        <v>2.2703000000000002</v>
      </c>
      <c r="AM91">
        <v>13</v>
      </c>
      <c r="AN91">
        <v>57</v>
      </c>
      <c r="AO91">
        <v>0.46560000000000001</v>
      </c>
      <c r="AP91">
        <v>2.0546000000000002</v>
      </c>
      <c r="AQ91">
        <v>630</v>
      </c>
      <c r="AR91">
        <v>933</v>
      </c>
      <c r="AS91">
        <v>22.0975</v>
      </c>
      <c r="AT91">
        <v>32.284300000000002</v>
      </c>
      <c r="AU91">
        <v>0</v>
      </c>
      <c r="AV91">
        <v>20</v>
      </c>
      <c r="AW91">
        <v>0</v>
      </c>
      <c r="AX91">
        <v>1.6214999999999999</v>
      </c>
      <c r="AY91">
        <v>0</v>
      </c>
      <c r="AZ91">
        <v>14</v>
      </c>
      <c r="BA91">
        <v>0</v>
      </c>
      <c r="BB91">
        <v>1.1466000000000001</v>
      </c>
      <c r="BC91">
        <v>0</v>
      </c>
      <c r="BD91">
        <v>20</v>
      </c>
      <c r="BE91">
        <v>0</v>
      </c>
      <c r="BF91">
        <v>1.7918000000000001</v>
      </c>
      <c r="BG91">
        <v>0</v>
      </c>
      <c r="BH91">
        <v>14</v>
      </c>
      <c r="BI91">
        <v>0</v>
      </c>
      <c r="BJ91">
        <v>1.2669999999999999</v>
      </c>
      <c r="BK91">
        <v>1</v>
      </c>
      <c r="BL91">
        <v>2</v>
      </c>
      <c r="BM91">
        <v>3.5099999999999999E-2</v>
      </c>
      <c r="BN91">
        <v>6.9599999999999995E-2</v>
      </c>
      <c r="BO91">
        <v>0.30819999999999997</v>
      </c>
      <c r="BP91">
        <v>0.50980000000000003</v>
      </c>
      <c r="BQ91">
        <v>0.54879999999999995</v>
      </c>
      <c r="BR91">
        <v>0.23930000000000001</v>
      </c>
      <c r="BS91">
        <v>0.36830000000000002</v>
      </c>
      <c r="BT91">
        <v>0.49890000000000001</v>
      </c>
      <c r="BU91">
        <v>0.2132</v>
      </c>
      <c r="BV91">
        <v>0.27189999999999998</v>
      </c>
      <c r="BW91">
        <v>0.26029999999999998</v>
      </c>
      <c r="BX91">
        <v>0.44990000000000002</v>
      </c>
      <c r="BY91">
        <v>0.42430000000000001</v>
      </c>
      <c r="BZ91">
        <v>0</v>
      </c>
      <c r="CA91">
        <v>0</v>
      </c>
      <c r="CB91">
        <v>0</v>
      </c>
      <c r="CC91">
        <v>0</v>
      </c>
      <c r="CD91">
        <v>0.32619999999999999</v>
      </c>
      <c r="CE91">
        <v>1.9743999999999999</v>
      </c>
      <c r="CF91">
        <v>0.34749999999999998</v>
      </c>
      <c r="CG91">
        <v>1.6941999999999999</v>
      </c>
      <c r="CH91">
        <v>0.13009999999999999</v>
      </c>
      <c r="CI91">
        <v>0.42430000000000001</v>
      </c>
      <c r="CJ91">
        <v>0.42430000000000001</v>
      </c>
      <c r="CK91">
        <v>0.32619999999999999</v>
      </c>
      <c r="CL91">
        <v>0.11509999999999999</v>
      </c>
      <c r="CM91">
        <v>4.4191000000000003</v>
      </c>
      <c r="CN91">
        <v>0.14929999999999999</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t="s">
        <v>795</v>
      </c>
    </row>
    <row r="92" spans="1:114" x14ac:dyDescent="0.2">
      <c r="A92">
        <v>20754</v>
      </c>
      <c r="B92" t="s">
        <v>589</v>
      </c>
      <c r="C92">
        <v>260</v>
      </c>
      <c r="D92">
        <v>174</v>
      </c>
      <c r="E92">
        <v>3.4491999999999998</v>
      </c>
      <c r="F92">
        <v>2.2536</v>
      </c>
      <c r="G92">
        <v>61</v>
      </c>
      <c r="H92">
        <v>41</v>
      </c>
      <c r="I92">
        <v>1.7661</v>
      </c>
      <c r="J92">
        <v>1.1706000000000001</v>
      </c>
      <c r="K92">
        <v>106</v>
      </c>
      <c r="L92">
        <v>70</v>
      </c>
      <c r="M92">
        <v>4.6471</v>
      </c>
      <c r="N92">
        <v>3.0266999999999999</v>
      </c>
      <c r="O92">
        <v>277</v>
      </c>
      <c r="P92">
        <v>127</v>
      </c>
      <c r="Q92">
        <v>5.6062000000000003</v>
      </c>
      <c r="R92">
        <v>2.5089999999999999</v>
      </c>
      <c r="S92">
        <v>72</v>
      </c>
      <c r="T92">
        <v>80</v>
      </c>
      <c r="U92">
        <v>0.97570000000000001</v>
      </c>
      <c r="V92">
        <v>1.0745</v>
      </c>
      <c r="W92">
        <v>1060</v>
      </c>
      <c r="X92">
        <v>174</v>
      </c>
      <c r="Y92">
        <v>14.048999999999999</v>
      </c>
      <c r="Z92">
        <v>1.0881000000000001</v>
      </c>
      <c r="AA92">
        <v>2137</v>
      </c>
      <c r="AB92">
        <v>694</v>
      </c>
      <c r="AC92">
        <v>28.323399999999999</v>
      </c>
      <c r="AD92">
        <v>8.2341999999999995</v>
      </c>
      <c r="AE92">
        <v>455</v>
      </c>
      <c r="AF92">
        <v>153</v>
      </c>
      <c r="AG92">
        <v>6.1661000000000001</v>
      </c>
      <c r="AH92">
        <v>1.8614999999999999</v>
      </c>
      <c r="AI92">
        <v>17</v>
      </c>
      <c r="AJ92">
        <v>34</v>
      </c>
      <c r="AK92">
        <v>0.74529999999999996</v>
      </c>
      <c r="AL92">
        <v>1.4818</v>
      </c>
      <c r="AM92">
        <v>78</v>
      </c>
      <c r="AN92">
        <v>102</v>
      </c>
      <c r="AO92">
        <v>1.1013999999999999</v>
      </c>
      <c r="AP92">
        <v>1.4312</v>
      </c>
      <c r="AQ92">
        <v>1521</v>
      </c>
      <c r="AR92">
        <v>1516</v>
      </c>
      <c r="AS92">
        <v>20.158999999999999</v>
      </c>
      <c r="AT92">
        <v>19.874600000000001</v>
      </c>
      <c r="AU92">
        <v>0</v>
      </c>
      <c r="AV92">
        <v>27</v>
      </c>
      <c r="AW92">
        <v>0</v>
      </c>
      <c r="AX92">
        <v>1.1536999999999999</v>
      </c>
      <c r="AY92">
        <v>103</v>
      </c>
      <c r="AZ92">
        <v>92</v>
      </c>
      <c r="BA92">
        <v>4.4225000000000003</v>
      </c>
      <c r="BB92">
        <v>3.9323999999999999</v>
      </c>
      <c r="BC92">
        <v>26</v>
      </c>
      <c r="BD92">
        <v>39</v>
      </c>
      <c r="BE92">
        <v>1.1398999999999999</v>
      </c>
      <c r="BF92">
        <v>1.704</v>
      </c>
      <c r="BG92">
        <v>13</v>
      </c>
      <c r="BH92">
        <v>21</v>
      </c>
      <c r="BI92">
        <v>0.56989999999999996</v>
      </c>
      <c r="BJ92">
        <v>0.91900000000000004</v>
      </c>
      <c r="BK92">
        <v>12</v>
      </c>
      <c r="BL92">
        <v>3</v>
      </c>
      <c r="BM92">
        <v>0.159</v>
      </c>
      <c r="BN92">
        <v>3.2399999999999998E-2</v>
      </c>
      <c r="BO92">
        <v>0.1336</v>
      </c>
      <c r="BP92">
        <v>0.21909999999999999</v>
      </c>
      <c r="BQ92">
        <v>9.7600000000000006E-2</v>
      </c>
      <c r="BR92">
        <v>0.438</v>
      </c>
      <c r="BS92">
        <v>0.18840000000000001</v>
      </c>
      <c r="BT92">
        <v>0.2452</v>
      </c>
      <c r="BU92">
        <v>0.93179999999999996</v>
      </c>
      <c r="BV92">
        <v>8.7800000000000003E-2</v>
      </c>
      <c r="BW92">
        <v>0.24079999999999999</v>
      </c>
      <c r="BX92">
        <v>0.59279999999999999</v>
      </c>
      <c r="BY92">
        <v>0.39229999999999998</v>
      </c>
      <c r="BZ92">
        <v>0</v>
      </c>
      <c r="CA92">
        <v>0.79610000000000003</v>
      </c>
      <c r="CB92">
        <v>0.58350000000000002</v>
      </c>
      <c r="CC92">
        <v>0.24729999999999999</v>
      </c>
      <c r="CD92">
        <v>0.4158</v>
      </c>
      <c r="CE92">
        <v>1.0767</v>
      </c>
      <c r="CF92">
        <v>0.1045</v>
      </c>
      <c r="CG92">
        <v>2.0983999999999998</v>
      </c>
      <c r="CH92">
        <v>0.29849999999999999</v>
      </c>
      <c r="CI92">
        <v>0.39229999999999998</v>
      </c>
      <c r="CJ92">
        <v>0.39229999999999998</v>
      </c>
      <c r="CK92">
        <v>2.0427</v>
      </c>
      <c r="CL92">
        <v>0.42430000000000001</v>
      </c>
      <c r="CM92">
        <v>5.6101000000000001</v>
      </c>
      <c r="CN92">
        <v>0.2452</v>
      </c>
      <c r="CO92">
        <v>0</v>
      </c>
      <c r="CP92">
        <v>0</v>
      </c>
      <c r="CQ92">
        <v>0</v>
      </c>
      <c r="CR92">
        <v>0</v>
      </c>
      <c r="CS92">
        <v>0</v>
      </c>
      <c r="CT92">
        <v>0</v>
      </c>
      <c r="CU92">
        <v>1</v>
      </c>
      <c r="CV92">
        <v>0</v>
      </c>
      <c r="CW92">
        <v>0</v>
      </c>
      <c r="CX92">
        <v>0</v>
      </c>
      <c r="CY92">
        <v>0</v>
      </c>
      <c r="CZ92">
        <v>0</v>
      </c>
      <c r="DA92">
        <v>0</v>
      </c>
      <c r="DB92">
        <v>0</v>
      </c>
      <c r="DC92">
        <v>0</v>
      </c>
      <c r="DD92">
        <v>0</v>
      </c>
      <c r="DE92">
        <v>0</v>
      </c>
      <c r="DF92">
        <v>1</v>
      </c>
      <c r="DG92">
        <v>0</v>
      </c>
      <c r="DH92">
        <v>0</v>
      </c>
      <c r="DI92">
        <v>1</v>
      </c>
      <c r="DJ92" t="s">
        <v>795</v>
      </c>
    </row>
    <row r="93" spans="1:114" x14ac:dyDescent="0.2">
      <c r="A93">
        <v>20755</v>
      </c>
      <c r="B93" t="s">
        <v>589</v>
      </c>
      <c r="C93">
        <v>1114</v>
      </c>
      <c r="D93">
        <v>442</v>
      </c>
      <c r="E93">
        <v>11.6723</v>
      </c>
      <c r="F93">
        <v>4.5006000000000004</v>
      </c>
      <c r="G93">
        <v>103</v>
      </c>
      <c r="H93">
        <v>54</v>
      </c>
      <c r="I93">
        <v>3.6890999999999998</v>
      </c>
      <c r="J93">
        <v>1.8571</v>
      </c>
      <c r="K93">
        <v>981</v>
      </c>
      <c r="L93">
        <v>202</v>
      </c>
      <c r="M93">
        <v>32.3123</v>
      </c>
      <c r="N93">
        <v>5.9817999999999998</v>
      </c>
      <c r="O93">
        <v>230</v>
      </c>
      <c r="P93">
        <v>124</v>
      </c>
      <c r="Q93">
        <v>4.0853000000000002</v>
      </c>
      <c r="R93">
        <v>2.1633</v>
      </c>
      <c r="S93">
        <v>202</v>
      </c>
      <c r="T93">
        <v>117</v>
      </c>
      <c r="U93">
        <v>2.7301000000000002</v>
      </c>
      <c r="V93">
        <v>1.5539000000000001</v>
      </c>
      <c r="W93">
        <v>258</v>
      </c>
      <c r="X93">
        <v>169</v>
      </c>
      <c r="Y93">
        <v>2.2984</v>
      </c>
      <c r="Z93">
        <v>1.494</v>
      </c>
      <c r="AA93">
        <v>3292</v>
      </c>
      <c r="AB93">
        <v>409</v>
      </c>
      <c r="AC93">
        <v>29.327400000000001</v>
      </c>
      <c r="AD93">
        <v>2.7656000000000001</v>
      </c>
      <c r="AE93">
        <v>673</v>
      </c>
      <c r="AF93">
        <v>236</v>
      </c>
      <c r="AG93">
        <v>9.0958000000000006</v>
      </c>
      <c r="AH93">
        <v>3.0366</v>
      </c>
      <c r="AI93">
        <v>235</v>
      </c>
      <c r="AJ93">
        <v>107</v>
      </c>
      <c r="AK93">
        <v>7.7404000000000002</v>
      </c>
      <c r="AL93">
        <v>3.4662000000000002</v>
      </c>
      <c r="AM93">
        <v>227</v>
      </c>
      <c r="AN93">
        <v>180</v>
      </c>
      <c r="AO93">
        <v>2.2702</v>
      </c>
      <c r="AP93">
        <v>1.7886</v>
      </c>
      <c r="AQ93">
        <v>6660</v>
      </c>
      <c r="AR93">
        <v>1047</v>
      </c>
      <c r="AS93">
        <v>59.331800000000001</v>
      </c>
      <c r="AT93">
        <v>8.0015000000000001</v>
      </c>
      <c r="AU93">
        <v>467</v>
      </c>
      <c r="AV93">
        <v>124</v>
      </c>
      <c r="AW93">
        <v>13.500999999999999</v>
      </c>
      <c r="AX93">
        <v>3.4251999999999998</v>
      </c>
      <c r="AY93">
        <v>0</v>
      </c>
      <c r="AZ93">
        <v>21</v>
      </c>
      <c r="BA93">
        <v>0</v>
      </c>
      <c r="BB93">
        <v>0.60709999999999997</v>
      </c>
      <c r="BC93">
        <v>75</v>
      </c>
      <c r="BD93">
        <v>48</v>
      </c>
      <c r="BE93">
        <v>2.4704000000000002</v>
      </c>
      <c r="BF93">
        <v>1.5605</v>
      </c>
      <c r="BG93">
        <v>42</v>
      </c>
      <c r="BH93">
        <v>32</v>
      </c>
      <c r="BI93">
        <v>1.3834</v>
      </c>
      <c r="BJ93">
        <v>1.0467</v>
      </c>
      <c r="BK93">
        <v>1694</v>
      </c>
      <c r="BL93">
        <v>296</v>
      </c>
      <c r="BM93">
        <v>15.0913</v>
      </c>
      <c r="BN93">
        <v>2.3374000000000001</v>
      </c>
      <c r="BO93">
        <v>0.4849</v>
      </c>
      <c r="BP93">
        <v>0.4642</v>
      </c>
      <c r="BQ93">
        <v>0.83730000000000004</v>
      </c>
      <c r="BR93">
        <v>0.30130000000000001</v>
      </c>
      <c r="BS93">
        <v>0.39400000000000002</v>
      </c>
      <c r="BT93">
        <v>4.9000000000000002E-2</v>
      </c>
      <c r="BU93">
        <v>0.94240000000000002</v>
      </c>
      <c r="BV93">
        <v>0.27410000000000001</v>
      </c>
      <c r="BW93">
        <v>0.78959999999999997</v>
      </c>
      <c r="BX93">
        <v>0.7591</v>
      </c>
      <c r="BY93">
        <v>0.79959999999999998</v>
      </c>
      <c r="BZ93">
        <v>0.7722</v>
      </c>
      <c r="CA93">
        <v>0</v>
      </c>
      <c r="CB93">
        <v>0.78310000000000002</v>
      </c>
      <c r="CC93">
        <v>0.33410000000000001</v>
      </c>
      <c r="CD93">
        <v>0.95740000000000003</v>
      </c>
      <c r="CE93">
        <v>2.4817</v>
      </c>
      <c r="CF93">
        <v>0.50109999999999999</v>
      </c>
      <c r="CG93">
        <v>2.8142</v>
      </c>
      <c r="CH93">
        <v>0.69720000000000004</v>
      </c>
      <c r="CI93">
        <v>0.79959999999999998</v>
      </c>
      <c r="CJ93">
        <v>0.79959999999999998</v>
      </c>
      <c r="CK93">
        <v>2.8468</v>
      </c>
      <c r="CL93">
        <v>0.64610000000000001</v>
      </c>
      <c r="CM93">
        <v>8.9422999999999995</v>
      </c>
      <c r="CN93">
        <v>0.69299999999999995</v>
      </c>
      <c r="CO93">
        <v>0</v>
      </c>
      <c r="CP93">
        <v>0</v>
      </c>
      <c r="CQ93">
        <v>0</v>
      </c>
      <c r="CR93">
        <v>0</v>
      </c>
      <c r="CS93">
        <v>0</v>
      </c>
      <c r="CT93">
        <v>0</v>
      </c>
      <c r="CU93">
        <v>1</v>
      </c>
      <c r="CV93">
        <v>0</v>
      </c>
      <c r="CW93">
        <v>0</v>
      </c>
      <c r="CX93">
        <v>0</v>
      </c>
      <c r="CY93">
        <v>0</v>
      </c>
      <c r="CZ93">
        <v>0</v>
      </c>
      <c r="DA93">
        <v>0</v>
      </c>
      <c r="DB93">
        <v>0</v>
      </c>
      <c r="DC93">
        <v>0</v>
      </c>
      <c r="DD93">
        <v>1</v>
      </c>
      <c r="DE93">
        <v>0</v>
      </c>
      <c r="DF93">
        <v>1</v>
      </c>
      <c r="DG93">
        <v>0</v>
      </c>
      <c r="DH93">
        <v>1</v>
      </c>
      <c r="DI93">
        <v>2</v>
      </c>
      <c r="DJ93" t="s">
        <v>793</v>
      </c>
    </row>
    <row r="94" spans="1:114" x14ac:dyDescent="0.2">
      <c r="A94">
        <v>20758</v>
      </c>
      <c r="B94" t="s">
        <v>589</v>
      </c>
      <c r="C94">
        <v>21</v>
      </c>
      <c r="D94">
        <v>23</v>
      </c>
      <c r="E94">
        <v>3.1019000000000001</v>
      </c>
      <c r="F94">
        <v>3.2222</v>
      </c>
      <c r="G94">
        <v>11</v>
      </c>
      <c r="H94">
        <v>18</v>
      </c>
      <c r="I94">
        <v>2.6764000000000001</v>
      </c>
      <c r="J94">
        <v>4.1773999999999996</v>
      </c>
      <c r="K94">
        <v>18</v>
      </c>
      <c r="L94">
        <v>29</v>
      </c>
      <c r="M94">
        <v>8</v>
      </c>
      <c r="N94">
        <v>12.3964</v>
      </c>
      <c r="O94">
        <v>22</v>
      </c>
      <c r="P94">
        <v>24</v>
      </c>
      <c r="Q94">
        <v>4.1276000000000002</v>
      </c>
      <c r="R94">
        <v>4.1744000000000003</v>
      </c>
      <c r="S94">
        <v>23</v>
      </c>
      <c r="T94">
        <v>36</v>
      </c>
      <c r="U94">
        <v>3.2212999999999998</v>
      </c>
      <c r="V94">
        <v>4.9111000000000002</v>
      </c>
      <c r="W94">
        <v>108</v>
      </c>
      <c r="X94">
        <v>60</v>
      </c>
      <c r="Y94">
        <v>15.126099999999999</v>
      </c>
      <c r="Z94">
        <v>6.4722</v>
      </c>
      <c r="AA94">
        <v>154</v>
      </c>
      <c r="AB94">
        <v>104</v>
      </c>
      <c r="AC94">
        <v>21.5686</v>
      </c>
      <c r="AD94">
        <v>12.399699999999999</v>
      </c>
      <c r="AE94">
        <v>76</v>
      </c>
      <c r="AF94">
        <v>61</v>
      </c>
      <c r="AG94">
        <v>10.644299999999999</v>
      </c>
      <c r="AH94">
        <v>7.6657999999999999</v>
      </c>
      <c r="AI94">
        <v>0</v>
      </c>
      <c r="AJ94">
        <v>20</v>
      </c>
      <c r="AK94">
        <v>0</v>
      </c>
      <c r="AL94">
        <v>8.7995999999999999</v>
      </c>
      <c r="AM94">
        <v>0</v>
      </c>
      <c r="AN94">
        <v>56</v>
      </c>
      <c r="AO94">
        <v>0</v>
      </c>
      <c r="AP94">
        <v>8.3832000000000004</v>
      </c>
      <c r="AQ94">
        <v>7</v>
      </c>
      <c r="AR94">
        <v>356</v>
      </c>
      <c r="AS94">
        <v>0.98040000000000005</v>
      </c>
      <c r="AT94">
        <v>49.912599999999998</v>
      </c>
      <c r="AU94">
        <v>0</v>
      </c>
      <c r="AV94">
        <v>20</v>
      </c>
      <c r="AW94">
        <v>0</v>
      </c>
      <c r="AX94">
        <v>7.6150000000000002</v>
      </c>
      <c r="AY94">
        <v>27</v>
      </c>
      <c r="AZ94">
        <v>45</v>
      </c>
      <c r="BA94">
        <v>10.384600000000001</v>
      </c>
      <c r="BB94">
        <v>16.995000000000001</v>
      </c>
      <c r="BC94">
        <v>0</v>
      </c>
      <c r="BD94">
        <v>20</v>
      </c>
      <c r="BE94">
        <v>0</v>
      </c>
      <c r="BF94">
        <v>8.7995999999999999</v>
      </c>
      <c r="BG94">
        <v>0</v>
      </c>
      <c r="BH94">
        <v>14</v>
      </c>
      <c r="BI94">
        <v>0</v>
      </c>
      <c r="BJ94">
        <v>6.2222</v>
      </c>
      <c r="BK94">
        <v>0</v>
      </c>
      <c r="BL94">
        <v>14</v>
      </c>
      <c r="BM94">
        <v>0</v>
      </c>
      <c r="BN94">
        <v>1.9608000000000001</v>
      </c>
      <c r="BO94">
        <v>0.11849999999999999</v>
      </c>
      <c r="BP94">
        <v>0.32319999999999999</v>
      </c>
      <c r="BQ94">
        <v>0.14530000000000001</v>
      </c>
      <c r="BR94">
        <v>0.30980000000000002</v>
      </c>
      <c r="BS94">
        <v>0.46250000000000002</v>
      </c>
      <c r="BT94">
        <v>0.3049</v>
      </c>
      <c r="BU94">
        <v>0.50109999999999999</v>
      </c>
      <c r="BV94">
        <v>0.40260000000000001</v>
      </c>
      <c r="BW94">
        <v>0</v>
      </c>
      <c r="BX94">
        <v>0</v>
      </c>
      <c r="BY94">
        <v>6.1800000000000001E-2</v>
      </c>
      <c r="BZ94">
        <v>0</v>
      </c>
      <c r="CA94">
        <v>0.91969999999999996</v>
      </c>
      <c r="CB94">
        <v>0</v>
      </c>
      <c r="CC94">
        <v>0</v>
      </c>
      <c r="CD94">
        <v>0</v>
      </c>
      <c r="CE94">
        <v>1.3593</v>
      </c>
      <c r="CF94">
        <v>0.1663</v>
      </c>
      <c r="CG94">
        <v>1.2085999999999999</v>
      </c>
      <c r="CH94">
        <v>7.6799999999999993E-2</v>
      </c>
      <c r="CI94">
        <v>6.1800000000000001E-2</v>
      </c>
      <c r="CJ94">
        <v>6.1800000000000001E-2</v>
      </c>
      <c r="CK94">
        <v>0.91969999999999996</v>
      </c>
      <c r="CL94">
        <v>0.19189999999999999</v>
      </c>
      <c r="CM94">
        <v>3.5493999999999999</v>
      </c>
      <c r="CN94">
        <v>9.3799999999999994E-2</v>
      </c>
      <c r="CO94">
        <v>0</v>
      </c>
      <c r="CP94">
        <v>0</v>
      </c>
      <c r="CQ94">
        <v>0</v>
      </c>
      <c r="CR94">
        <v>0</v>
      </c>
      <c r="CS94">
        <v>0</v>
      </c>
      <c r="CT94">
        <v>0</v>
      </c>
      <c r="CU94">
        <v>0</v>
      </c>
      <c r="CV94">
        <v>0</v>
      </c>
      <c r="CW94">
        <v>0</v>
      </c>
      <c r="CX94">
        <v>0</v>
      </c>
      <c r="CY94">
        <v>0</v>
      </c>
      <c r="CZ94">
        <v>0</v>
      </c>
      <c r="DA94">
        <v>1</v>
      </c>
      <c r="DB94">
        <v>0</v>
      </c>
      <c r="DC94">
        <v>0</v>
      </c>
      <c r="DD94">
        <v>0</v>
      </c>
      <c r="DE94">
        <v>0</v>
      </c>
      <c r="DF94">
        <v>0</v>
      </c>
      <c r="DG94">
        <v>0</v>
      </c>
      <c r="DH94">
        <v>1</v>
      </c>
      <c r="DI94">
        <v>1</v>
      </c>
      <c r="DJ94" t="s">
        <v>795</v>
      </c>
    </row>
    <row r="95" spans="1:114" x14ac:dyDescent="0.2">
      <c r="A95">
        <v>20759</v>
      </c>
      <c r="B95" t="s">
        <v>589</v>
      </c>
      <c r="C95">
        <v>80</v>
      </c>
      <c r="D95">
        <v>63</v>
      </c>
      <c r="E95">
        <v>1.2242</v>
      </c>
      <c r="F95">
        <v>0.95650000000000002</v>
      </c>
      <c r="G95">
        <v>56</v>
      </c>
      <c r="H95">
        <v>62</v>
      </c>
      <c r="I95">
        <v>1.4576</v>
      </c>
      <c r="J95">
        <v>1.6061000000000001</v>
      </c>
      <c r="K95">
        <v>14</v>
      </c>
      <c r="L95">
        <v>40</v>
      </c>
      <c r="M95">
        <v>0.70250000000000001</v>
      </c>
      <c r="N95">
        <v>2.0133999999999999</v>
      </c>
      <c r="O95">
        <v>100</v>
      </c>
      <c r="P95">
        <v>68</v>
      </c>
      <c r="Q95">
        <v>2.2799999999999998</v>
      </c>
      <c r="R95">
        <v>1.5364</v>
      </c>
      <c r="S95">
        <v>75</v>
      </c>
      <c r="T95">
        <v>57</v>
      </c>
      <c r="U95">
        <v>1.1443000000000001</v>
      </c>
      <c r="V95">
        <v>0.86240000000000006</v>
      </c>
      <c r="W95">
        <v>559</v>
      </c>
      <c r="X95">
        <v>156</v>
      </c>
      <c r="Y95">
        <v>8.4390000000000001</v>
      </c>
      <c r="Z95">
        <v>2.2056</v>
      </c>
      <c r="AA95">
        <v>1780</v>
      </c>
      <c r="AB95">
        <v>341</v>
      </c>
      <c r="AC95">
        <v>26.872</v>
      </c>
      <c r="AD95">
        <v>4.4261999999999997</v>
      </c>
      <c r="AE95">
        <v>569</v>
      </c>
      <c r="AF95">
        <v>188</v>
      </c>
      <c r="AG95">
        <v>8.6816999999999993</v>
      </c>
      <c r="AH95">
        <v>2.7387000000000001</v>
      </c>
      <c r="AI95">
        <v>70</v>
      </c>
      <c r="AJ95">
        <v>52</v>
      </c>
      <c r="AK95">
        <v>3.5123000000000002</v>
      </c>
      <c r="AL95">
        <v>2.6114000000000002</v>
      </c>
      <c r="AM95">
        <v>96</v>
      </c>
      <c r="AN95">
        <v>104</v>
      </c>
      <c r="AO95">
        <v>1.5444</v>
      </c>
      <c r="AP95">
        <v>1.6669</v>
      </c>
      <c r="AQ95">
        <v>3788</v>
      </c>
      <c r="AR95">
        <v>788</v>
      </c>
      <c r="AS95">
        <v>57.186</v>
      </c>
      <c r="AT95">
        <v>10.494999999999999</v>
      </c>
      <c r="AU95">
        <v>62</v>
      </c>
      <c r="AV95">
        <v>58</v>
      </c>
      <c r="AW95">
        <v>3.0907</v>
      </c>
      <c r="AX95">
        <v>2.8904000000000001</v>
      </c>
      <c r="AY95">
        <v>0</v>
      </c>
      <c r="AZ95">
        <v>19</v>
      </c>
      <c r="BA95">
        <v>0</v>
      </c>
      <c r="BB95">
        <v>0.94720000000000004</v>
      </c>
      <c r="BC95">
        <v>5</v>
      </c>
      <c r="BD95">
        <v>22</v>
      </c>
      <c r="BE95">
        <v>0.25090000000000001</v>
      </c>
      <c r="BF95">
        <v>1.1012999999999999</v>
      </c>
      <c r="BG95">
        <v>11</v>
      </c>
      <c r="BH95">
        <v>20</v>
      </c>
      <c r="BI95">
        <v>0.55189999999999995</v>
      </c>
      <c r="BJ95">
        <v>1.002</v>
      </c>
      <c r="BK95">
        <v>70</v>
      </c>
      <c r="BL95">
        <v>5</v>
      </c>
      <c r="BM95">
        <v>1.0568</v>
      </c>
      <c r="BN95">
        <v>0.128</v>
      </c>
      <c r="BO95">
        <v>7.3300000000000004E-2</v>
      </c>
      <c r="BP95">
        <v>0.19739999999999999</v>
      </c>
      <c r="BQ95">
        <v>6.9400000000000003E-2</v>
      </c>
      <c r="BR95">
        <v>0.188</v>
      </c>
      <c r="BS95">
        <v>0.2034</v>
      </c>
      <c r="BT95">
        <v>7.8899999999999998E-2</v>
      </c>
      <c r="BU95">
        <v>0.87849999999999995</v>
      </c>
      <c r="BV95">
        <v>0.23130000000000001</v>
      </c>
      <c r="BW95">
        <v>0.42299999999999999</v>
      </c>
      <c r="BX95">
        <v>0.66949999999999998</v>
      </c>
      <c r="BY95">
        <v>0.77829999999999999</v>
      </c>
      <c r="BZ95">
        <v>0.56179999999999997</v>
      </c>
      <c r="CA95">
        <v>0</v>
      </c>
      <c r="CB95">
        <v>0.41870000000000002</v>
      </c>
      <c r="CC95">
        <v>0.24299999999999999</v>
      </c>
      <c r="CD95">
        <v>0.72489999999999999</v>
      </c>
      <c r="CE95">
        <v>0.73150000000000004</v>
      </c>
      <c r="CF95">
        <v>4.9000000000000002E-2</v>
      </c>
      <c r="CG95">
        <v>2.2812000000000001</v>
      </c>
      <c r="CH95">
        <v>0.38379999999999997</v>
      </c>
      <c r="CI95">
        <v>0.77829999999999999</v>
      </c>
      <c r="CJ95">
        <v>0.77829999999999999</v>
      </c>
      <c r="CK95">
        <v>1.9483999999999999</v>
      </c>
      <c r="CL95">
        <v>0.39450000000000002</v>
      </c>
      <c r="CM95">
        <v>5.7393999999999998</v>
      </c>
      <c r="CN95">
        <v>0.2601</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t="s">
        <v>796</v>
      </c>
    </row>
    <row r="96" spans="1:114" x14ac:dyDescent="0.2">
      <c r="A96">
        <v>20762</v>
      </c>
      <c r="B96" t="s">
        <v>589</v>
      </c>
      <c r="C96">
        <v>432</v>
      </c>
      <c r="D96">
        <v>172</v>
      </c>
      <c r="E96">
        <v>15.567600000000001</v>
      </c>
      <c r="F96">
        <v>5.6707999999999998</v>
      </c>
      <c r="G96">
        <v>37</v>
      </c>
      <c r="H96">
        <v>40</v>
      </c>
      <c r="I96">
        <v>4.6192000000000002</v>
      </c>
      <c r="J96">
        <v>4.7846000000000002</v>
      </c>
      <c r="K96">
        <v>294</v>
      </c>
      <c r="L96">
        <v>84</v>
      </c>
      <c r="M96">
        <v>33.409100000000002</v>
      </c>
      <c r="N96">
        <v>8.7506000000000004</v>
      </c>
      <c r="O96">
        <v>63</v>
      </c>
      <c r="P96">
        <v>44</v>
      </c>
      <c r="Q96">
        <v>4.1123000000000003</v>
      </c>
      <c r="R96">
        <v>2.8090000000000002</v>
      </c>
      <c r="S96">
        <v>123</v>
      </c>
      <c r="T96">
        <v>125</v>
      </c>
      <c r="U96">
        <v>5.7289000000000003</v>
      </c>
      <c r="V96">
        <v>5.7474999999999996</v>
      </c>
      <c r="W96">
        <v>45</v>
      </c>
      <c r="X96">
        <v>16</v>
      </c>
      <c r="Y96">
        <v>1.4377</v>
      </c>
      <c r="Z96">
        <v>0.46810000000000002</v>
      </c>
      <c r="AA96">
        <v>1143</v>
      </c>
      <c r="AB96">
        <v>304</v>
      </c>
      <c r="AC96">
        <v>36.517600000000002</v>
      </c>
      <c r="AD96">
        <v>8.1936</v>
      </c>
      <c r="AE96">
        <v>126</v>
      </c>
      <c r="AF96">
        <v>63</v>
      </c>
      <c r="AG96">
        <v>5.8686999999999996</v>
      </c>
      <c r="AH96">
        <v>2.7759</v>
      </c>
      <c r="AI96">
        <v>47</v>
      </c>
      <c r="AJ96">
        <v>37</v>
      </c>
      <c r="AK96">
        <v>5.3409000000000004</v>
      </c>
      <c r="AL96">
        <v>4.1204000000000001</v>
      </c>
      <c r="AM96">
        <v>16</v>
      </c>
      <c r="AN96">
        <v>56</v>
      </c>
      <c r="AO96">
        <v>0.64459999999999995</v>
      </c>
      <c r="AP96">
        <v>2.2566000000000002</v>
      </c>
      <c r="AQ96">
        <v>1808</v>
      </c>
      <c r="AR96">
        <v>584</v>
      </c>
      <c r="AS96">
        <v>57.763599999999997</v>
      </c>
      <c r="AT96">
        <v>16.7394</v>
      </c>
      <c r="AU96">
        <v>90</v>
      </c>
      <c r="AV96">
        <v>35</v>
      </c>
      <c r="AW96">
        <v>8.8234999999999992</v>
      </c>
      <c r="AX96">
        <v>3.2523</v>
      </c>
      <c r="AY96">
        <v>0</v>
      </c>
      <c r="AZ96">
        <v>14</v>
      </c>
      <c r="BA96">
        <v>0</v>
      </c>
      <c r="BB96">
        <v>1.3725000000000001</v>
      </c>
      <c r="BC96">
        <v>19</v>
      </c>
      <c r="BD96">
        <v>21</v>
      </c>
      <c r="BE96">
        <v>2.1591</v>
      </c>
      <c r="BF96">
        <v>2.4026999999999998</v>
      </c>
      <c r="BG96">
        <v>56</v>
      </c>
      <c r="BH96">
        <v>34</v>
      </c>
      <c r="BI96">
        <v>6.3635999999999999</v>
      </c>
      <c r="BJ96">
        <v>3.7911999999999999</v>
      </c>
      <c r="BK96">
        <v>349</v>
      </c>
      <c r="BL96">
        <v>66</v>
      </c>
      <c r="BM96">
        <v>11.1502</v>
      </c>
      <c r="BN96">
        <v>1.3823000000000001</v>
      </c>
      <c r="BO96">
        <v>0.6401</v>
      </c>
      <c r="BP96">
        <v>0.59650000000000003</v>
      </c>
      <c r="BQ96">
        <v>0.86329999999999996</v>
      </c>
      <c r="BR96">
        <v>0.30769999999999997</v>
      </c>
      <c r="BS96">
        <v>0.72589999999999999</v>
      </c>
      <c r="BT96">
        <v>4.6899999999999997E-2</v>
      </c>
      <c r="BU96">
        <v>0.99150000000000005</v>
      </c>
      <c r="BV96">
        <v>8.14E-2</v>
      </c>
      <c r="BW96">
        <v>0.60299999999999998</v>
      </c>
      <c r="BX96">
        <v>0.50319999999999998</v>
      </c>
      <c r="BY96">
        <v>0.78459999999999996</v>
      </c>
      <c r="BZ96">
        <v>0.70499999999999996</v>
      </c>
      <c r="CA96">
        <v>0</v>
      </c>
      <c r="CB96">
        <v>0.74619999999999997</v>
      </c>
      <c r="CC96">
        <v>0.72019999999999995</v>
      </c>
      <c r="CD96">
        <v>0.94879999999999998</v>
      </c>
      <c r="CE96">
        <v>3.1335000000000002</v>
      </c>
      <c r="CF96">
        <v>0.73560000000000003</v>
      </c>
      <c r="CG96">
        <v>2.226</v>
      </c>
      <c r="CH96">
        <v>0.34749999999999998</v>
      </c>
      <c r="CI96">
        <v>0.78459999999999996</v>
      </c>
      <c r="CJ96">
        <v>0.78459999999999996</v>
      </c>
      <c r="CK96">
        <v>3.1202000000000001</v>
      </c>
      <c r="CL96">
        <v>0.71430000000000005</v>
      </c>
      <c r="CM96">
        <v>9.2643000000000004</v>
      </c>
      <c r="CN96">
        <v>0.73770000000000002</v>
      </c>
      <c r="CO96">
        <v>0</v>
      </c>
      <c r="CP96">
        <v>0</v>
      </c>
      <c r="CQ96">
        <v>0</v>
      </c>
      <c r="CR96">
        <v>0</v>
      </c>
      <c r="CS96">
        <v>0</v>
      </c>
      <c r="CT96">
        <v>0</v>
      </c>
      <c r="CU96">
        <v>1</v>
      </c>
      <c r="CV96">
        <v>0</v>
      </c>
      <c r="CW96">
        <v>0</v>
      </c>
      <c r="CX96">
        <v>0</v>
      </c>
      <c r="CY96">
        <v>0</v>
      </c>
      <c r="CZ96">
        <v>0</v>
      </c>
      <c r="DA96">
        <v>0</v>
      </c>
      <c r="DB96">
        <v>0</v>
      </c>
      <c r="DC96">
        <v>0</v>
      </c>
      <c r="DD96">
        <v>1</v>
      </c>
      <c r="DE96">
        <v>0</v>
      </c>
      <c r="DF96">
        <v>1</v>
      </c>
      <c r="DG96">
        <v>0</v>
      </c>
      <c r="DH96">
        <v>1</v>
      </c>
      <c r="DI96">
        <v>2</v>
      </c>
      <c r="DJ96" t="s">
        <v>793</v>
      </c>
    </row>
    <row r="97" spans="1:114" x14ac:dyDescent="0.2">
      <c r="A97">
        <v>20763</v>
      </c>
      <c r="B97" t="s">
        <v>589</v>
      </c>
      <c r="C97">
        <v>459</v>
      </c>
      <c r="D97">
        <v>547</v>
      </c>
      <c r="E97">
        <v>17.647099999999998</v>
      </c>
      <c r="F97">
        <v>20.4055</v>
      </c>
      <c r="G97">
        <v>122</v>
      </c>
      <c r="H97">
        <v>186</v>
      </c>
      <c r="I97">
        <v>8.5673999999999992</v>
      </c>
      <c r="J97">
        <v>12.838200000000001</v>
      </c>
      <c r="K97">
        <v>397</v>
      </c>
      <c r="L97">
        <v>222</v>
      </c>
      <c r="M97">
        <v>34.763599999999997</v>
      </c>
      <c r="N97">
        <v>17.5929</v>
      </c>
      <c r="O97">
        <v>199</v>
      </c>
      <c r="P97">
        <v>117</v>
      </c>
      <c r="Q97">
        <v>10.821099999999999</v>
      </c>
      <c r="R97">
        <v>5.7876000000000003</v>
      </c>
      <c r="S97">
        <v>0</v>
      </c>
      <c r="T97">
        <v>14</v>
      </c>
      <c r="U97">
        <v>0</v>
      </c>
      <c r="V97">
        <v>0.60219999999999996</v>
      </c>
      <c r="W97">
        <v>138</v>
      </c>
      <c r="X97">
        <v>82</v>
      </c>
      <c r="Y97">
        <v>5.3056999999999999</v>
      </c>
      <c r="Z97">
        <v>2.7565</v>
      </c>
      <c r="AA97">
        <v>700</v>
      </c>
      <c r="AB97">
        <v>385</v>
      </c>
      <c r="AC97">
        <v>26.912700000000001</v>
      </c>
      <c r="AD97">
        <v>12.6046</v>
      </c>
      <c r="AE97">
        <v>416</v>
      </c>
      <c r="AF97">
        <v>196</v>
      </c>
      <c r="AG97">
        <v>17.892499999999998</v>
      </c>
      <c r="AH97">
        <v>6.2298</v>
      </c>
      <c r="AI97">
        <v>18</v>
      </c>
      <c r="AJ97">
        <v>30</v>
      </c>
      <c r="AK97">
        <v>1.5762</v>
      </c>
      <c r="AL97">
        <v>2.6372</v>
      </c>
      <c r="AM97">
        <v>133</v>
      </c>
      <c r="AN97">
        <v>139</v>
      </c>
      <c r="AO97">
        <v>5.2988</v>
      </c>
      <c r="AP97">
        <v>5.3033000000000001</v>
      </c>
      <c r="AQ97">
        <v>1462</v>
      </c>
      <c r="AR97">
        <v>858</v>
      </c>
      <c r="AS97">
        <v>56.209200000000003</v>
      </c>
      <c r="AT97">
        <v>28.715299999999999</v>
      </c>
      <c r="AU97">
        <v>328</v>
      </c>
      <c r="AV97">
        <v>207</v>
      </c>
      <c r="AW97">
        <v>28.2515</v>
      </c>
      <c r="AX97">
        <v>16.6282</v>
      </c>
      <c r="AY97">
        <v>0</v>
      </c>
      <c r="AZ97">
        <v>14</v>
      </c>
      <c r="BA97">
        <v>0</v>
      </c>
      <c r="BB97">
        <v>1.2059</v>
      </c>
      <c r="BC97">
        <v>0</v>
      </c>
      <c r="BD97">
        <v>20</v>
      </c>
      <c r="BE97">
        <v>0</v>
      </c>
      <c r="BF97">
        <v>1.7337</v>
      </c>
      <c r="BG97">
        <v>31</v>
      </c>
      <c r="BH97">
        <v>55</v>
      </c>
      <c r="BI97">
        <v>2.7145000000000001</v>
      </c>
      <c r="BJ97">
        <v>4.7735000000000003</v>
      </c>
      <c r="BK97">
        <v>0</v>
      </c>
      <c r="BL97">
        <v>14</v>
      </c>
      <c r="BM97">
        <v>0</v>
      </c>
      <c r="BN97">
        <v>0.5383</v>
      </c>
      <c r="BO97">
        <v>0.68320000000000003</v>
      </c>
      <c r="BP97">
        <v>0.9002</v>
      </c>
      <c r="BQ97">
        <v>0.88070000000000004</v>
      </c>
      <c r="BR97">
        <v>0.75429999999999997</v>
      </c>
      <c r="BS97">
        <v>0</v>
      </c>
      <c r="BT97">
        <v>5.9700000000000003E-2</v>
      </c>
      <c r="BU97">
        <v>0.88270000000000004</v>
      </c>
      <c r="BV97">
        <v>0.84799999999999998</v>
      </c>
      <c r="BW97">
        <v>0.27979999999999999</v>
      </c>
      <c r="BX97">
        <v>0.88490000000000002</v>
      </c>
      <c r="BY97">
        <v>0.76759999999999995</v>
      </c>
      <c r="BZ97">
        <v>0.91539999999999999</v>
      </c>
      <c r="CA97">
        <v>0</v>
      </c>
      <c r="CB97">
        <v>0</v>
      </c>
      <c r="CC97">
        <v>0.45989999999999998</v>
      </c>
      <c r="CD97">
        <v>0</v>
      </c>
      <c r="CE97">
        <v>3.2183999999999999</v>
      </c>
      <c r="CF97">
        <v>0.76329999999999998</v>
      </c>
      <c r="CG97">
        <v>2.9550999999999998</v>
      </c>
      <c r="CH97">
        <v>0.80379999999999996</v>
      </c>
      <c r="CI97">
        <v>0.76759999999999995</v>
      </c>
      <c r="CJ97">
        <v>0.76759999999999995</v>
      </c>
      <c r="CK97">
        <v>1.3753</v>
      </c>
      <c r="CL97">
        <v>0.28999999999999998</v>
      </c>
      <c r="CM97">
        <v>8.3163999999999998</v>
      </c>
      <c r="CN97">
        <v>0.60550000000000004</v>
      </c>
      <c r="CO97">
        <v>0</v>
      </c>
      <c r="CP97">
        <v>1</v>
      </c>
      <c r="CQ97">
        <v>0</v>
      </c>
      <c r="CR97">
        <v>0</v>
      </c>
      <c r="CS97">
        <v>0</v>
      </c>
      <c r="CT97">
        <v>0</v>
      </c>
      <c r="CU97">
        <v>0</v>
      </c>
      <c r="CV97">
        <v>0</v>
      </c>
      <c r="CW97">
        <v>0</v>
      </c>
      <c r="CX97">
        <v>0</v>
      </c>
      <c r="CY97">
        <v>0</v>
      </c>
      <c r="CZ97">
        <v>1</v>
      </c>
      <c r="DA97">
        <v>0</v>
      </c>
      <c r="DB97">
        <v>0</v>
      </c>
      <c r="DC97">
        <v>0</v>
      </c>
      <c r="DD97">
        <v>0</v>
      </c>
      <c r="DE97">
        <v>1</v>
      </c>
      <c r="DF97">
        <v>0</v>
      </c>
      <c r="DG97">
        <v>0</v>
      </c>
      <c r="DH97">
        <v>1</v>
      </c>
      <c r="DI97">
        <v>2</v>
      </c>
      <c r="DJ97" t="s">
        <v>793</v>
      </c>
    </row>
    <row r="98" spans="1:114" x14ac:dyDescent="0.2">
      <c r="A98">
        <v>20764</v>
      </c>
      <c r="B98" t="s">
        <v>589</v>
      </c>
      <c r="C98">
        <v>165</v>
      </c>
      <c r="D98">
        <v>186</v>
      </c>
      <c r="E98">
        <v>5.5129000000000001</v>
      </c>
      <c r="F98">
        <v>6.1509999999999998</v>
      </c>
      <c r="G98">
        <v>87</v>
      </c>
      <c r="H98">
        <v>65</v>
      </c>
      <c r="I98">
        <v>4.8822000000000001</v>
      </c>
      <c r="J98">
        <v>3.4990999999999999</v>
      </c>
      <c r="K98">
        <v>260</v>
      </c>
      <c r="L98">
        <v>151</v>
      </c>
      <c r="M98">
        <v>19.089600000000001</v>
      </c>
      <c r="N98">
        <v>10.6288</v>
      </c>
      <c r="O98">
        <v>25</v>
      </c>
      <c r="P98">
        <v>29</v>
      </c>
      <c r="Q98">
        <v>1.1023000000000001</v>
      </c>
      <c r="R98">
        <v>1.2637</v>
      </c>
      <c r="S98">
        <v>180</v>
      </c>
      <c r="T98">
        <v>138</v>
      </c>
      <c r="U98">
        <v>6.0503999999999998</v>
      </c>
      <c r="V98">
        <v>4.5347999999999997</v>
      </c>
      <c r="W98">
        <v>662</v>
      </c>
      <c r="X98">
        <v>241</v>
      </c>
      <c r="Y98">
        <v>22.118300000000001</v>
      </c>
      <c r="Z98">
        <v>7.2251000000000003</v>
      </c>
      <c r="AA98">
        <v>497</v>
      </c>
      <c r="AB98">
        <v>196</v>
      </c>
      <c r="AC98">
        <v>16.605399999999999</v>
      </c>
      <c r="AD98">
        <v>5.9802</v>
      </c>
      <c r="AE98">
        <v>357</v>
      </c>
      <c r="AF98">
        <v>212</v>
      </c>
      <c r="AG98">
        <v>12</v>
      </c>
      <c r="AH98">
        <v>6.8579999999999997</v>
      </c>
      <c r="AI98">
        <v>73</v>
      </c>
      <c r="AJ98">
        <v>58</v>
      </c>
      <c r="AK98">
        <v>5.3597999999999999</v>
      </c>
      <c r="AL98">
        <v>4.1520000000000001</v>
      </c>
      <c r="AM98">
        <v>64</v>
      </c>
      <c r="AN98">
        <v>92</v>
      </c>
      <c r="AO98">
        <v>2.2054</v>
      </c>
      <c r="AP98">
        <v>3.1417999999999999</v>
      </c>
      <c r="AQ98">
        <v>672</v>
      </c>
      <c r="AR98">
        <v>651</v>
      </c>
      <c r="AS98">
        <v>22.452400000000001</v>
      </c>
      <c r="AT98">
        <v>21.433900000000001</v>
      </c>
      <c r="AU98">
        <v>0</v>
      </c>
      <c r="AV98">
        <v>20</v>
      </c>
      <c r="AW98">
        <v>0</v>
      </c>
      <c r="AX98">
        <v>1.1262000000000001</v>
      </c>
      <c r="AY98">
        <v>11</v>
      </c>
      <c r="AZ98">
        <v>20</v>
      </c>
      <c r="BA98">
        <v>0.62570000000000003</v>
      </c>
      <c r="BB98">
        <v>1.1348</v>
      </c>
      <c r="BC98">
        <v>0</v>
      </c>
      <c r="BD98">
        <v>20</v>
      </c>
      <c r="BE98">
        <v>0</v>
      </c>
      <c r="BF98">
        <v>1.4537</v>
      </c>
      <c r="BG98">
        <v>14</v>
      </c>
      <c r="BH98">
        <v>24</v>
      </c>
      <c r="BI98">
        <v>1.0279</v>
      </c>
      <c r="BJ98">
        <v>1.7545999999999999</v>
      </c>
      <c r="BK98">
        <v>0</v>
      </c>
      <c r="BL98">
        <v>14</v>
      </c>
      <c r="BM98">
        <v>0</v>
      </c>
      <c r="BN98">
        <v>0.46779999999999999</v>
      </c>
      <c r="BO98">
        <v>0.2198</v>
      </c>
      <c r="BP98">
        <v>0.62690000000000001</v>
      </c>
      <c r="BQ98">
        <v>0.49669999999999997</v>
      </c>
      <c r="BR98">
        <v>0.1239</v>
      </c>
      <c r="BS98">
        <v>0.74299999999999999</v>
      </c>
      <c r="BT98">
        <v>0.70789999999999997</v>
      </c>
      <c r="BU98">
        <v>0.22170000000000001</v>
      </c>
      <c r="BV98">
        <v>0.53100000000000003</v>
      </c>
      <c r="BW98">
        <v>0.60740000000000005</v>
      </c>
      <c r="BX98">
        <v>0.74409999999999998</v>
      </c>
      <c r="BY98">
        <v>0.43280000000000002</v>
      </c>
      <c r="BZ98">
        <v>0</v>
      </c>
      <c r="CA98">
        <v>0.56179999999999997</v>
      </c>
      <c r="CB98">
        <v>0</v>
      </c>
      <c r="CC98">
        <v>0.27979999999999999</v>
      </c>
      <c r="CD98">
        <v>0</v>
      </c>
      <c r="CE98">
        <v>2.2103000000000002</v>
      </c>
      <c r="CF98">
        <v>0.42</v>
      </c>
      <c r="CG98">
        <v>2.8121</v>
      </c>
      <c r="CH98">
        <v>0.69510000000000005</v>
      </c>
      <c r="CI98">
        <v>0.43280000000000002</v>
      </c>
      <c r="CJ98">
        <v>0.43280000000000002</v>
      </c>
      <c r="CK98">
        <v>0.8415999999999999</v>
      </c>
      <c r="CL98">
        <v>0.16420000000000001</v>
      </c>
      <c r="CM98">
        <v>6.2967999999999993</v>
      </c>
      <c r="CN98">
        <v>0.32200000000000001</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t="s">
        <v>796</v>
      </c>
    </row>
    <row r="99" spans="1:114" x14ac:dyDescent="0.2">
      <c r="A99">
        <v>20765</v>
      </c>
      <c r="B99" t="s">
        <v>589</v>
      </c>
      <c r="C99">
        <v>29</v>
      </c>
      <c r="D99">
        <v>47</v>
      </c>
      <c r="E99">
        <v>4.3413000000000004</v>
      </c>
      <c r="F99">
        <v>6.8380000000000001</v>
      </c>
      <c r="G99">
        <v>19</v>
      </c>
      <c r="H99">
        <v>22</v>
      </c>
      <c r="I99">
        <v>5.4286000000000003</v>
      </c>
      <c r="J99">
        <v>5.8754999999999997</v>
      </c>
      <c r="K99">
        <v>9</v>
      </c>
      <c r="L99">
        <v>29</v>
      </c>
      <c r="M99">
        <v>3.8136000000000001</v>
      </c>
      <c r="N99">
        <v>11.964399999999999</v>
      </c>
      <c r="O99">
        <v>9</v>
      </c>
      <c r="P99">
        <v>15</v>
      </c>
      <c r="Q99">
        <v>1.6729000000000001</v>
      </c>
      <c r="R99">
        <v>2.6880999999999999</v>
      </c>
      <c r="S99">
        <v>0</v>
      </c>
      <c r="T99">
        <v>14</v>
      </c>
      <c r="U99">
        <v>0</v>
      </c>
      <c r="V99">
        <v>2.0958000000000001</v>
      </c>
      <c r="W99">
        <v>262</v>
      </c>
      <c r="X99">
        <v>144</v>
      </c>
      <c r="Y99">
        <v>39.221600000000002</v>
      </c>
      <c r="Z99">
        <v>15.509</v>
      </c>
      <c r="AA99">
        <v>116</v>
      </c>
      <c r="AB99">
        <v>89</v>
      </c>
      <c r="AC99">
        <v>17.365300000000001</v>
      </c>
      <c r="AD99">
        <v>11.5572</v>
      </c>
      <c r="AE99">
        <v>50</v>
      </c>
      <c r="AF99">
        <v>53</v>
      </c>
      <c r="AG99">
        <v>7.4850000000000003</v>
      </c>
      <c r="AH99">
        <v>7.4017999999999997</v>
      </c>
      <c r="AI99">
        <v>0</v>
      </c>
      <c r="AJ99">
        <v>20</v>
      </c>
      <c r="AK99">
        <v>0</v>
      </c>
      <c r="AL99">
        <v>8.3894000000000002</v>
      </c>
      <c r="AM99">
        <v>0</v>
      </c>
      <c r="AN99">
        <v>56</v>
      </c>
      <c r="AO99">
        <v>0</v>
      </c>
      <c r="AP99">
        <v>8.8188999999999993</v>
      </c>
      <c r="AQ99">
        <v>121</v>
      </c>
      <c r="AR99">
        <v>327</v>
      </c>
      <c r="AS99">
        <v>18.113800000000001</v>
      </c>
      <c r="AT99">
        <v>48.489199999999997</v>
      </c>
      <c r="AU99">
        <v>0</v>
      </c>
      <c r="AV99">
        <v>20</v>
      </c>
      <c r="AW99">
        <v>0</v>
      </c>
      <c r="AX99">
        <v>7.4996</v>
      </c>
      <c r="AY99">
        <v>0</v>
      </c>
      <c r="AZ99">
        <v>14</v>
      </c>
      <c r="BA99">
        <v>0</v>
      </c>
      <c r="BB99">
        <v>5.3029999999999999</v>
      </c>
      <c r="BC99">
        <v>0</v>
      </c>
      <c r="BD99">
        <v>20</v>
      </c>
      <c r="BE99">
        <v>0</v>
      </c>
      <c r="BF99">
        <v>8.3894000000000002</v>
      </c>
      <c r="BG99">
        <v>10</v>
      </c>
      <c r="BH99">
        <v>17</v>
      </c>
      <c r="BI99">
        <v>4.2373000000000003</v>
      </c>
      <c r="BJ99">
        <v>6.9572000000000003</v>
      </c>
      <c r="BK99">
        <v>0</v>
      </c>
      <c r="BL99">
        <v>14</v>
      </c>
      <c r="BM99">
        <v>0</v>
      </c>
      <c r="BN99">
        <v>2.0958000000000001</v>
      </c>
      <c r="BO99">
        <v>0.1681</v>
      </c>
      <c r="BP99">
        <v>0.68759999999999999</v>
      </c>
      <c r="BQ99">
        <v>9.3299999999999994E-2</v>
      </c>
      <c r="BR99">
        <v>0.1474</v>
      </c>
      <c r="BS99">
        <v>0</v>
      </c>
      <c r="BT99">
        <v>0.93389999999999995</v>
      </c>
      <c r="BU99">
        <v>0.25590000000000002</v>
      </c>
      <c r="BV99">
        <v>0.16059999999999999</v>
      </c>
      <c r="BW99">
        <v>0</v>
      </c>
      <c r="BX99">
        <v>0</v>
      </c>
      <c r="BY99">
        <v>0.36030000000000001</v>
      </c>
      <c r="BZ99">
        <v>0</v>
      </c>
      <c r="CA99">
        <v>0</v>
      </c>
      <c r="CB99">
        <v>0</v>
      </c>
      <c r="CC99">
        <v>0.59440000000000004</v>
      </c>
      <c r="CD99">
        <v>0</v>
      </c>
      <c r="CE99">
        <v>1.0964</v>
      </c>
      <c r="CF99">
        <v>0.11509999999999999</v>
      </c>
      <c r="CG99">
        <v>1.3504</v>
      </c>
      <c r="CH99">
        <v>8.7400000000000005E-2</v>
      </c>
      <c r="CI99">
        <v>0.36030000000000001</v>
      </c>
      <c r="CJ99">
        <v>0.36030000000000001</v>
      </c>
      <c r="CK99">
        <v>0.59440000000000004</v>
      </c>
      <c r="CL99">
        <v>0.13650000000000001</v>
      </c>
      <c r="CM99">
        <v>3.4015</v>
      </c>
      <c r="CN99">
        <v>8.1000000000000003E-2</v>
      </c>
      <c r="CO99">
        <v>0</v>
      </c>
      <c r="CP99">
        <v>0</v>
      </c>
      <c r="CQ99">
        <v>0</v>
      </c>
      <c r="CR99">
        <v>0</v>
      </c>
      <c r="CS99">
        <v>0</v>
      </c>
      <c r="CT99">
        <v>1</v>
      </c>
      <c r="CU99">
        <v>0</v>
      </c>
      <c r="CV99">
        <v>0</v>
      </c>
      <c r="CW99">
        <v>0</v>
      </c>
      <c r="CX99">
        <v>0</v>
      </c>
      <c r="CY99">
        <v>0</v>
      </c>
      <c r="CZ99">
        <v>0</v>
      </c>
      <c r="DA99">
        <v>0</v>
      </c>
      <c r="DB99">
        <v>0</v>
      </c>
      <c r="DC99">
        <v>0</v>
      </c>
      <c r="DD99">
        <v>0</v>
      </c>
      <c r="DE99">
        <v>0</v>
      </c>
      <c r="DF99">
        <v>1</v>
      </c>
      <c r="DG99">
        <v>0</v>
      </c>
      <c r="DH99">
        <v>0</v>
      </c>
      <c r="DI99">
        <v>1</v>
      </c>
      <c r="DJ99" t="s">
        <v>795</v>
      </c>
    </row>
    <row r="100" spans="1:114" x14ac:dyDescent="0.2">
      <c r="A100">
        <v>20769</v>
      </c>
      <c r="B100" t="s">
        <v>589</v>
      </c>
      <c r="C100">
        <v>110</v>
      </c>
      <c r="D100">
        <v>72</v>
      </c>
      <c r="E100">
        <v>1.5907</v>
      </c>
      <c r="F100">
        <v>1.0073000000000001</v>
      </c>
      <c r="G100">
        <v>345</v>
      </c>
      <c r="H100">
        <v>175</v>
      </c>
      <c r="I100">
        <v>8.1005000000000003</v>
      </c>
      <c r="J100">
        <v>3.8597000000000001</v>
      </c>
      <c r="K100">
        <v>323</v>
      </c>
      <c r="L100">
        <v>192</v>
      </c>
      <c r="M100">
        <v>13.582800000000001</v>
      </c>
      <c r="N100">
        <v>7.8859000000000004</v>
      </c>
      <c r="O100">
        <v>424</v>
      </c>
      <c r="P100">
        <v>241</v>
      </c>
      <c r="Q100">
        <v>8.3910999999999998</v>
      </c>
      <c r="R100">
        <v>4.6390000000000002</v>
      </c>
      <c r="S100">
        <v>242</v>
      </c>
      <c r="T100">
        <v>143</v>
      </c>
      <c r="U100">
        <v>3.5062000000000002</v>
      </c>
      <c r="V100">
        <v>1.9887999999999999</v>
      </c>
      <c r="W100">
        <v>1536</v>
      </c>
      <c r="X100">
        <v>314</v>
      </c>
      <c r="Y100">
        <v>22.110299999999999</v>
      </c>
      <c r="Z100">
        <v>2.6739000000000002</v>
      </c>
      <c r="AA100">
        <v>1327</v>
      </c>
      <c r="AB100">
        <v>541</v>
      </c>
      <c r="AC100">
        <v>19.101800000000001</v>
      </c>
      <c r="AD100">
        <v>7.1227999999999998</v>
      </c>
      <c r="AE100">
        <v>352</v>
      </c>
      <c r="AF100">
        <v>147</v>
      </c>
      <c r="AG100">
        <v>5.0999999999999996</v>
      </c>
      <c r="AH100">
        <v>1.9552</v>
      </c>
      <c r="AI100">
        <v>79</v>
      </c>
      <c r="AJ100">
        <v>80</v>
      </c>
      <c r="AK100">
        <v>3.3220999999999998</v>
      </c>
      <c r="AL100">
        <v>3.3498999999999999</v>
      </c>
      <c r="AM100">
        <v>297</v>
      </c>
      <c r="AN100">
        <v>245</v>
      </c>
      <c r="AO100">
        <v>4.5503</v>
      </c>
      <c r="AP100">
        <v>3.7031000000000001</v>
      </c>
      <c r="AQ100">
        <v>5814</v>
      </c>
      <c r="AR100">
        <v>1214</v>
      </c>
      <c r="AS100">
        <v>83.690799999999996</v>
      </c>
      <c r="AT100">
        <v>10.7333</v>
      </c>
      <c r="AU100">
        <v>121</v>
      </c>
      <c r="AV100">
        <v>98</v>
      </c>
      <c r="AW100">
        <v>4.8361000000000001</v>
      </c>
      <c r="AX100">
        <v>3.8675999999999999</v>
      </c>
      <c r="AY100">
        <v>0</v>
      </c>
      <c r="AZ100">
        <v>19</v>
      </c>
      <c r="BA100">
        <v>0</v>
      </c>
      <c r="BB100">
        <v>0.75939999999999996</v>
      </c>
      <c r="BC100">
        <v>65</v>
      </c>
      <c r="BD100">
        <v>75</v>
      </c>
      <c r="BE100">
        <v>2.7334000000000001</v>
      </c>
      <c r="BF100">
        <v>3.1353</v>
      </c>
      <c r="BG100">
        <v>29</v>
      </c>
      <c r="BH100">
        <v>32</v>
      </c>
      <c r="BI100">
        <v>1.2195</v>
      </c>
      <c r="BJ100">
        <v>1.3368</v>
      </c>
      <c r="BK100">
        <v>32</v>
      </c>
      <c r="BL100">
        <v>3</v>
      </c>
      <c r="BM100">
        <v>0.46060000000000001</v>
      </c>
      <c r="BN100">
        <v>8.7300000000000003E-2</v>
      </c>
      <c r="BO100">
        <v>8.6199999999999999E-2</v>
      </c>
      <c r="BP100">
        <v>0.87419999999999998</v>
      </c>
      <c r="BQ100">
        <v>0.31240000000000001</v>
      </c>
      <c r="BR100">
        <v>0.64319999999999999</v>
      </c>
      <c r="BS100">
        <v>0.50109999999999999</v>
      </c>
      <c r="BT100">
        <v>0.70579999999999998</v>
      </c>
      <c r="BU100">
        <v>0.33260000000000001</v>
      </c>
      <c r="BV100">
        <v>5.7799999999999997E-2</v>
      </c>
      <c r="BW100">
        <v>0.39910000000000001</v>
      </c>
      <c r="BX100">
        <v>0.86780000000000002</v>
      </c>
      <c r="BY100">
        <v>0.9083</v>
      </c>
      <c r="BZ100">
        <v>0.60740000000000005</v>
      </c>
      <c r="CA100">
        <v>0</v>
      </c>
      <c r="CB100">
        <v>0.81340000000000001</v>
      </c>
      <c r="CC100">
        <v>0.31019999999999998</v>
      </c>
      <c r="CD100">
        <v>0.56499999999999995</v>
      </c>
      <c r="CE100">
        <v>2.4171</v>
      </c>
      <c r="CF100">
        <v>0.4733</v>
      </c>
      <c r="CG100">
        <v>2.3631000000000002</v>
      </c>
      <c r="CH100">
        <v>0.4158</v>
      </c>
      <c r="CI100">
        <v>0.9083</v>
      </c>
      <c r="CJ100">
        <v>0.9083</v>
      </c>
      <c r="CK100">
        <v>2.2959999999999998</v>
      </c>
      <c r="CL100">
        <v>0.49680000000000002</v>
      </c>
      <c r="CM100">
        <v>7.9845000000000006</v>
      </c>
      <c r="CN100">
        <v>0.5544</v>
      </c>
      <c r="CO100">
        <v>0</v>
      </c>
      <c r="CP100">
        <v>0</v>
      </c>
      <c r="CQ100">
        <v>0</v>
      </c>
      <c r="CR100">
        <v>0</v>
      </c>
      <c r="CS100">
        <v>0</v>
      </c>
      <c r="CT100">
        <v>0</v>
      </c>
      <c r="CU100">
        <v>0</v>
      </c>
      <c r="CV100">
        <v>0</v>
      </c>
      <c r="CW100">
        <v>0</v>
      </c>
      <c r="CX100">
        <v>0</v>
      </c>
      <c r="CY100">
        <v>1</v>
      </c>
      <c r="CZ100">
        <v>0</v>
      </c>
      <c r="DA100">
        <v>0</v>
      </c>
      <c r="DB100">
        <v>0</v>
      </c>
      <c r="DC100">
        <v>0</v>
      </c>
      <c r="DD100">
        <v>0</v>
      </c>
      <c r="DE100">
        <v>0</v>
      </c>
      <c r="DF100">
        <v>0</v>
      </c>
      <c r="DG100">
        <v>1</v>
      </c>
      <c r="DH100">
        <v>0</v>
      </c>
      <c r="DI100">
        <v>1</v>
      </c>
      <c r="DJ100" t="s">
        <v>793</v>
      </c>
    </row>
    <row r="101" spans="1:114" x14ac:dyDescent="0.2">
      <c r="A101">
        <v>20770</v>
      </c>
      <c r="B101" t="s">
        <v>589</v>
      </c>
      <c r="C101">
        <v>7105</v>
      </c>
      <c r="D101">
        <v>1459</v>
      </c>
      <c r="E101">
        <v>25.226299999999998</v>
      </c>
      <c r="F101">
        <v>5.1325000000000003</v>
      </c>
      <c r="G101">
        <v>1037</v>
      </c>
      <c r="H101">
        <v>480</v>
      </c>
      <c r="I101">
        <v>6.5392999999999999</v>
      </c>
      <c r="J101">
        <v>2.9958</v>
      </c>
      <c r="K101">
        <v>4452</v>
      </c>
      <c r="L101">
        <v>700</v>
      </c>
      <c r="M101">
        <v>37.636299999999999</v>
      </c>
      <c r="N101">
        <v>5.5205000000000002</v>
      </c>
      <c r="O101">
        <v>2076</v>
      </c>
      <c r="P101">
        <v>369</v>
      </c>
      <c r="Q101">
        <v>10.8368</v>
      </c>
      <c r="R101">
        <v>1.8394999999999999</v>
      </c>
      <c r="S101">
        <v>2522</v>
      </c>
      <c r="T101">
        <v>884</v>
      </c>
      <c r="U101">
        <v>8.9649000000000001</v>
      </c>
      <c r="V101">
        <v>3.1326000000000001</v>
      </c>
      <c r="W101">
        <v>3888</v>
      </c>
      <c r="X101">
        <v>562</v>
      </c>
      <c r="Y101">
        <v>13.697900000000001</v>
      </c>
      <c r="Z101">
        <v>1.9452</v>
      </c>
      <c r="AA101">
        <v>6976</v>
      </c>
      <c r="AB101">
        <v>915</v>
      </c>
      <c r="AC101">
        <v>24.577200000000001</v>
      </c>
      <c r="AD101">
        <v>3.1547000000000001</v>
      </c>
      <c r="AE101">
        <v>2814</v>
      </c>
      <c r="AF101">
        <v>614</v>
      </c>
      <c r="AG101">
        <v>10.002800000000001</v>
      </c>
      <c r="AH101">
        <v>2.165</v>
      </c>
      <c r="AI101">
        <v>1181</v>
      </c>
      <c r="AJ101">
        <v>375</v>
      </c>
      <c r="AK101">
        <v>9.9839000000000002</v>
      </c>
      <c r="AL101">
        <v>3.1156000000000001</v>
      </c>
      <c r="AM101">
        <v>2081</v>
      </c>
      <c r="AN101">
        <v>555</v>
      </c>
      <c r="AO101">
        <v>7.8472</v>
      </c>
      <c r="AP101">
        <v>2.0766</v>
      </c>
      <c r="AQ101">
        <v>23646</v>
      </c>
      <c r="AR101">
        <v>991</v>
      </c>
      <c r="AS101">
        <v>83.307500000000005</v>
      </c>
      <c r="AT101">
        <v>2.669</v>
      </c>
      <c r="AU101">
        <v>5472</v>
      </c>
      <c r="AV101">
        <v>551</v>
      </c>
      <c r="AW101">
        <v>43.270600000000002</v>
      </c>
      <c r="AX101">
        <v>3.7919</v>
      </c>
      <c r="AY101">
        <v>0</v>
      </c>
      <c r="AZ101">
        <v>25</v>
      </c>
      <c r="BA101">
        <v>0</v>
      </c>
      <c r="BB101">
        <v>0.19769999999999999</v>
      </c>
      <c r="BC101">
        <v>951</v>
      </c>
      <c r="BD101">
        <v>296</v>
      </c>
      <c r="BE101">
        <v>8.0396000000000001</v>
      </c>
      <c r="BF101">
        <v>2.4605000000000001</v>
      </c>
      <c r="BG101">
        <v>1570</v>
      </c>
      <c r="BH101">
        <v>544</v>
      </c>
      <c r="BI101">
        <v>13.272500000000001</v>
      </c>
      <c r="BJ101">
        <v>4.5372000000000003</v>
      </c>
      <c r="BK101">
        <v>120</v>
      </c>
      <c r="BL101">
        <v>12</v>
      </c>
      <c r="BM101">
        <v>0.42280000000000001</v>
      </c>
      <c r="BN101">
        <v>4.07E-2</v>
      </c>
      <c r="BO101">
        <v>0.84699999999999998</v>
      </c>
      <c r="BP101">
        <v>0.7722</v>
      </c>
      <c r="BQ101">
        <v>0.92620000000000002</v>
      </c>
      <c r="BR101">
        <v>0.75639999999999996</v>
      </c>
      <c r="BS101">
        <v>0.88649999999999995</v>
      </c>
      <c r="BT101">
        <v>0.2303</v>
      </c>
      <c r="BU101">
        <v>0.76549999999999996</v>
      </c>
      <c r="BV101">
        <v>0.34689999999999999</v>
      </c>
      <c r="BW101">
        <v>0.89590000000000003</v>
      </c>
      <c r="BX101">
        <v>0.93389999999999995</v>
      </c>
      <c r="BY101">
        <v>0.90620000000000001</v>
      </c>
      <c r="BZ101">
        <v>0.96750000000000003</v>
      </c>
      <c r="CA101">
        <v>0</v>
      </c>
      <c r="CB101">
        <v>0.96960000000000002</v>
      </c>
      <c r="CC101">
        <v>0.91759999999999997</v>
      </c>
      <c r="CD101">
        <v>0.54159999999999997</v>
      </c>
      <c r="CE101">
        <v>4.1882999999999999</v>
      </c>
      <c r="CF101">
        <v>0.95520000000000005</v>
      </c>
      <c r="CG101">
        <v>3.1724999999999999</v>
      </c>
      <c r="CH101">
        <v>0.88490000000000002</v>
      </c>
      <c r="CI101">
        <v>0.90620000000000001</v>
      </c>
      <c r="CJ101">
        <v>0.90620000000000001</v>
      </c>
      <c r="CK101">
        <v>3.3963000000000001</v>
      </c>
      <c r="CL101">
        <v>0.80379999999999996</v>
      </c>
      <c r="CM101">
        <v>11.6633</v>
      </c>
      <c r="CN101">
        <v>0.93389999999999995</v>
      </c>
      <c r="CO101">
        <v>0</v>
      </c>
      <c r="CP101">
        <v>0</v>
      </c>
      <c r="CQ101">
        <v>1</v>
      </c>
      <c r="CR101">
        <v>0</v>
      </c>
      <c r="CS101">
        <v>0</v>
      </c>
      <c r="CT101">
        <v>0</v>
      </c>
      <c r="CU101">
        <v>0</v>
      </c>
      <c r="CV101">
        <v>0</v>
      </c>
      <c r="CW101">
        <v>0</v>
      </c>
      <c r="CX101">
        <v>1</v>
      </c>
      <c r="CY101">
        <v>1</v>
      </c>
      <c r="CZ101">
        <v>1</v>
      </c>
      <c r="DA101">
        <v>0</v>
      </c>
      <c r="DB101">
        <v>1</v>
      </c>
      <c r="DC101">
        <v>1</v>
      </c>
      <c r="DD101">
        <v>0</v>
      </c>
      <c r="DE101">
        <v>1</v>
      </c>
      <c r="DF101">
        <v>1</v>
      </c>
      <c r="DG101">
        <v>1</v>
      </c>
      <c r="DH101">
        <v>3</v>
      </c>
      <c r="DI101">
        <v>6</v>
      </c>
      <c r="DJ101" t="s">
        <v>794</v>
      </c>
    </row>
    <row r="102" spans="1:114" x14ac:dyDescent="0.2">
      <c r="A102">
        <v>20772</v>
      </c>
      <c r="B102" t="s">
        <v>589</v>
      </c>
      <c r="C102">
        <v>3996</v>
      </c>
      <c r="D102">
        <v>776</v>
      </c>
      <c r="E102">
        <v>7.5023999999999997</v>
      </c>
      <c r="F102">
        <v>1.4145000000000001</v>
      </c>
      <c r="G102">
        <v>1552</v>
      </c>
      <c r="H102">
        <v>383</v>
      </c>
      <c r="I102">
        <v>4.9912999999999998</v>
      </c>
      <c r="J102">
        <v>1.1973</v>
      </c>
      <c r="K102">
        <v>3220</v>
      </c>
      <c r="L102">
        <v>537</v>
      </c>
      <c r="M102">
        <v>16.496700000000001</v>
      </c>
      <c r="N102">
        <v>2.67</v>
      </c>
      <c r="O102">
        <v>2351</v>
      </c>
      <c r="P102">
        <v>354</v>
      </c>
      <c r="Q102">
        <v>5.9756999999999998</v>
      </c>
      <c r="R102">
        <v>0.85770000000000002</v>
      </c>
      <c r="S102">
        <v>2967</v>
      </c>
      <c r="T102">
        <v>673</v>
      </c>
      <c r="U102">
        <v>5.5856000000000003</v>
      </c>
      <c r="V102">
        <v>1.2402</v>
      </c>
      <c r="W102">
        <v>8096</v>
      </c>
      <c r="X102">
        <v>787</v>
      </c>
      <c r="Y102">
        <v>14.904500000000001</v>
      </c>
      <c r="Z102">
        <v>1.2781</v>
      </c>
      <c r="AA102">
        <v>11078</v>
      </c>
      <c r="AB102">
        <v>1039</v>
      </c>
      <c r="AC102">
        <v>20.394300000000001</v>
      </c>
      <c r="AD102">
        <v>1.6694</v>
      </c>
      <c r="AE102">
        <v>6472</v>
      </c>
      <c r="AF102">
        <v>937</v>
      </c>
      <c r="AG102">
        <v>12.183999999999999</v>
      </c>
      <c r="AH102">
        <v>1.671</v>
      </c>
      <c r="AI102">
        <v>1254</v>
      </c>
      <c r="AJ102">
        <v>273</v>
      </c>
      <c r="AK102">
        <v>6.4245000000000001</v>
      </c>
      <c r="AL102">
        <v>1.3765000000000001</v>
      </c>
      <c r="AM102">
        <v>1089</v>
      </c>
      <c r="AN102">
        <v>445</v>
      </c>
      <c r="AO102">
        <v>2.1225999999999998</v>
      </c>
      <c r="AP102">
        <v>0.86199999999999999</v>
      </c>
      <c r="AQ102">
        <v>48725</v>
      </c>
      <c r="AR102">
        <v>2671</v>
      </c>
      <c r="AS102">
        <v>89.701599999999999</v>
      </c>
      <c r="AT102">
        <v>2.7038000000000002</v>
      </c>
      <c r="AU102">
        <v>958</v>
      </c>
      <c r="AV102">
        <v>239</v>
      </c>
      <c r="AW102">
        <v>4.7531999999999996</v>
      </c>
      <c r="AX102">
        <v>1.1735</v>
      </c>
      <c r="AY102">
        <v>424</v>
      </c>
      <c r="AZ102">
        <v>135</v>
      </c>
      <c r="BA102">
        <v>2.1036999999999999</v>
      </c>
      <c r="BB102">
        <v>0.66510000000000002</v>
      </c>
      <c r="BC102">
        <v>296</v>
      </c>
      <c r="BD102">
        <v>185</v>
      </c>
      <c r="BE102">
        <v>1.5165</v>
      </c>
      <c r="BF102">
        <v>0.94499999999999995</v>
      </c>
      <c r="BG102">
        <v>770</v>
      </c>
      <c r="BH102">
        <v>263</v>
      </c>
      <c r="BI102">
        <v>3.9449000000000001</v>
      </c>
      <c r="BJ102">
        <v>1.3382000000000001</v>
      </c>
      <c r="BK102">
        <v>1055</v>
      </c>
      <c r="BL102">
        <v>56</v>
      </c>
      <c r="BM102">
        <v>1.9421999999999999</v>
      </c>
      <c r="BN102">
        <v>5.2200000000000003E-2</v>
      </c>
      <c r="BO102">
        <v>0.30599999999999999</v>
      </c>
      <c r="BP102">
        <v>0.63770000000000004</v>
      </c>
      <c r="BQ102">
        <v>0.41</v>
      </c>
      <c r="BR102">
        <v>0.48080000000000001</v>
      </c>
      <c r="BS102">
        <v>0.71309999999999996</v>
      </c>
      <c r="BT102">
        <v>0.2878</v>
      </c>
      <c r="BU102">
        <v>0.41149999999999998</v>
      </c>
      <c r="BV102">
        <v>0.55030000000000001</v>
      </c>
      <c r="BW102">
        <v>0.68759999999999999</v>
      </c>
      <c r="BX102">
        <v>0.73770000000000002</v>
      </c>
      <c r="BY102">
        <v>0.94240000000000002</v>
      </c>
      <c r="BZ102">
        <v>0.60299999999999998</v>
      </c>
      <c r="CA102">
        <v>0.71150000000000002</v>
      </c>
      <c r="CB102">
        <v>0.65290000000000004</v>
      </c>
      <c r="CC102">
        <v>0.56620000000000004</v>
      </c>
      <c r="CD102">
        <v>0.82089999999999996</v>
      </c>
      <c r="CE102">
        <v>2.5476000000000001</v>
      </c>
      <c r="CF102">
        <v>0.51600000000000001</v>
      </c>
      <c r="CG102">
        <v>2.6749000000000001</v>
      </c>
      <c r="CH102">
        <v>0.59909999999999997</v>
      </c>
      <c r="CI102">
        <v>0.94240000000000002</v>
      </c>
      <c r="CJ102">
        <v>0.94240000000000002</v>
      </c>
      <c r="CK102">
        <v>3.3544999999999998</v>
      </c>
      <c r="CL102">
        <v>0.78890000000000005</v>
      </c>
      <c r="CM102">
        <v>9.519400000000001</v>
      </c>
      <c r="CN102">
        <v>0.75270000000000004</v>
      </c>
      <c r="CO102">
        <v>0</v>
      </c>
      <c r="CP102">
        <v>0</v>
      </c>
      <c r="CQ102">
        <v>0</v>
      </c>
      <c r="CR102">
        <v>0</v>
      </c>
      <c r="CS102">
        <v>0</v>
      </c>
      <c r="CT102">
        <v>0</v>
      </c>
      <c r="CU102">
        <v>0</v>
      </c>
      <c r="CV102">
        <v>0</v>
      </c>
      <c r="CW102">
        <v>0</v>
      </c>
      <c r="CX102">
        <v>0</v>
      </c>
      <c r="CY102">
        <v>1</v>
      </c>
      <c r="CZ102">
        <v>0</v>
      </c>
      <c r="DA102">
        <v>0</v>
      </c>
      <c r="DB102">
        <v>0</v>
      </c>
      <c r="DC102">
        <v>0</v>
      </c>
      <c r="DD102">
        <v>0</v>
      </c>
      <c r="DE102">
        <v>0</v>
      </c>
      <c r="DF102">
        <v>0</v>
      </c>
      <c r="DG102">
        <v>1</v>
      </c>
      <c r="DH102">
        <v>0</v>
      </c>
      <c r="DI102">
        <v>1</v>
      </c>
      <c r="DJ102" t="s">
        <v>794</v>
      </c>
    </row>
    <row r="103" spans="1:114" x14ac:dyDescent="0.2">
      <c r="A103">
        <v>20774</v>
      </c>
      <c r="B103" t="s">
        <v>589</v>
      </c>
      <c r="C103">
        <v>4140</v>
      </c>
      <c r="D103">
        <v>939</v>
      </c>
      <c r="E103">
        <v>8.0570000000000004</v>
      </c>
      <c r="F103">
        <v>1.7929999999999999</v>
      </c>
      <c r="G103">
        <v>2026</v>
      </c>
      <c r="H103">
        <v>427</v>
      </c>
      <c r="I103">
        <v>6.6492000000000004</v>
      </c>
      <c r="J103">
        <v>1.3523000000000001</v>
      </c>
      <c r="K103">
        <v>4038</v>
      </c>
      <c r="L103">
        <v>590</v>
      </c>
      <c r="M103">
        <v>19.141999999999999</v>
      </c>
      <c r="N103">
        <v>2.7052999999999998</v>
      </c>
      <c r="O103">
        <v>1998</v>
      </c>
      <c r="P103">
        <v>420</v>
      </c>
      <c r="Q103">
        <v>5.1759000000000004</v>
      </c>
      <c r="R103">
        <v>1.0623</v>
      </c>
      <c r="S103">
        <v>2680</v>
      </c>
      <c r="T103">
        <v>763</v>
      </c>
      <c r="U103">
        <v>5.2321999999999997</v>
      </c>
      <c r="V103">
        <v>1.4725999999999999</v>
      </c>
      <c r="W103">
        <v>9203</v>
      </c>
      <c r="X103">
        <v>723</v>
      </c>
      <c r="Y103">
        <v>17.760899999999999</v>
      </c>
      <c r="Z103">
        <v>1.1673</v>
      </c>
      <c r="AA103">
        <v>10219</v>
      </c>
      <c r="AB103">
        <v>996</v>
      </c>
      <c r="AC103">
        <v>19.721699999999998</v>
      </c>
      <c r="AD103">
        <v>1.7245999999999999</v>
      </c>
      <c r="AE103">
        <v>5973</v>
      </c>
      <c r="AF103">
        <v>826</v>
      </c>
      <c r="AG103">
        <v>11.661199999999999</v>
      </c>
      <c r="AH103">
        <v>1.5327999999999999</v>
      </c>
      <c r="AI103">
        <v>2187</v>
      </c>
      <c r="AJ103">
        <v>478</v>
      </c>
      <c r="AK103">
        <v>10.3674</v>
      </c>
      <c r="AL103">
        <v>2.2315999999999998</v>
      </c>
      <c r="AM103">
        <v>244</v>
      </c>
      <c r="AN103">
        <v>159</v>
      </c>
      <c r="AO103">
        <v>0.49569999999999997</v>
      </c>
      <c r="AP103">
        <v>0.32240000000000002</v>
      </c>
      <c r="AQ103">
        <v>49513</v>
      </c>
      <c r="AR103">
        <v>2305</v>
      </c>
      <c r="AS103">
        <v>95.555400000000006</v>
      </c>
      <c r="AT103">
        <v>1.6971000000000001</v>
      </c>
      <c r="AU103">
        <v>4424</v>
      </c>
      <c r="AV103">
        <v>600</v>
      </c>
      <c r="AW103">
        <v>20.257300000000001</v>
      </c>
      <c r="AX103">
        <v>2.6383000000000001</v>
      </c>
      <c r="AY103">
        <v>40</v>
      </c>
      <c r="AZ103">
        <v>45</v>
      </c>
      <c r="BA103">
        <v>0.1832</v>
      </c>
      <c r="BB103">
        <v>0.2059</v>
      </c>
      <c r="BC103">
        <v>473</v>
      </c>
      <c r="BD103">
        <v>248</v>
      </c>
      <c r="BE103">
        <v>2.2422</v>
      </c>
      <c r="BF103">
        <v>1.1734</v>
      </c>
      <c r="BG103">
        <v>1408</v>
      </c>
      <c r="BH103">
        <v>343</v>
      </c>
      <c r="BI103">
        <v>6.6745999999999999</v>
      </c>
      <c r="BJ103">
        <v>1.6067</v>
      </c>
      <c r="BK103">
        <v>266</v>
      </c>
      <c r="BL103">
        <v>29</v>
      </c>
      <c r="BM103">
        <v>0.51339999999999997</v>
      </c>
      <c r="BN103">
        <v>5.1400000000000001E-2</v>
      </c>
      <c r="BO103">
        <v>0.3362</v>
      </c>
      <c r="BP103">
        <v>0.78739999999999999</v>
      </c>
      <c r="BQ103">
        <v>0.50109999999999999</v>
      </c>
      <c r="BR103">
        <v>0.4017</v>
      </c>
      <c r="BS103">
        <v>0.67669999999999997</v>
      </c>
      <c r="BT103">
        <v>0.48399999999999999</v>
      </c>
      <c r="BU103">
        <v>0.36890000000000001</v>
      </c>
      <c r="BV103">
        <v>0.50319999999999998</v>
      </c>
      <c r="BW103">
        <v>0.91539999999999999</v>
      </c>
      <c r="BX103">
        <v>0.46060000000000001</v>
      </c>
      <c r="BY103">
        <v>0.97650000000000003</v>
      </c>
      <c r="BZ103">
        <v>0.86550000000000005</v>
      </c>
      <c r="CA103">
        <v>0.46639999999999998</v>
      </c>
      <c r="CB103">
        <v>0.75700000000000001</v>
      </c>
      <c r="CC103">
        <v>0.7419</v>
      </c>
      <c r="CD103">
        <v>0.58420000000000005</v>
      </c>
      <c r="CE103">
        <v>2.7031000000000001</v>
      </c>
      <c r="CF103">
        <v>0.56930000000000003</v>
      </c>
      <c r="CG103">
        <v>2.7321</v>
      </c>
      <c r="CH103">
        <v>0.64390000000000003</v>
      </c>
      <c r="CI103">
        <v>0.97650000000000003</v>
      </c>
      <c r="CJ103">
        <v>0.97650000000000003</v>
      </c>
      <c r="CK103">
        <v>3.415</v>
      </c>
      <c r="CL103">
        <v>0.81020000000000003</v>
      </c>
      <c r="CM103">
        <v>9.8266999999999989</v>
      </c>
      <c r="CN103">
        <v>0.78459999999999996</v>
      </c>
      <c r="CO103">
        <v>0</v>
      </c>
      <c r="CP103">
        <v>0</v>
      </c>
      <c r="CQ103">
        <v>0</v>
      </c>
      <c r="CR103">
        <v>0</v>
      </c>
      <c r="CS103">
        <v>0</v>
      </c>
      <c r="CT103">
        <v>0</v>
      </c>
      <c r="CU103">
        <v>0</v>
      </c>
      <c r="CV103">
        <v>0</v>
      </c>
      <c r="CW103">
        <v>1</v>
      </c>
      <c r="CX103">
        <v>0</v>
      </c>
      <c r="CY103">
        <v>1</v>
      </c>
      <c r="CZ103">
        <v>0</v>
      </c>
      <c r="DA103">
        <v>0</v>
      </c>
      <c r="DB103">
        <v>0</v>
      </c>
      <c r="DC103">
        <v>0</v>
      </c>
      <c r="DD103">
        <v>0</v>
      </c>
      <c r="DE103">
        <v>0</v>
      </c>
      <c r="DF103">
        <v>1</v>
      </c>
      <c r="DG103">
        <v>1</v>
      </c>
      <c r="DH103">
        <v>0</v>
      </c>
      <c r="DI103">
        <v>2</v>
      </c>
      <c r="DJ103" t="s">
        <v>794</v>
      </c>
    </row>
    <row r="104" spans="1:114" x14ac:dyDescent="0.2">
      <c r="A104">
        <v>20776</v>
      </c>
      <c r="B104" t="s">
        <v>589</v>
      </c>
      <c r="C104">
        <v>320</v>
      </c>
      <c r="D104">
        <v>193</v>
      </c>
      <c r="E104">
        <v>9.7530999999999999</v>
      </c>
      <c r="F104">
        <v>5.6383999999999999</v>
      </c>
      <c r="G104">
        <v>75</v>
      </c>
      <c r="H104">
        <v>71</v>
      </c>
      <c r="I104">
        <v>4.3936999999999999</v>
      </c>
      <c r="J104">
        <v>4.0651000000000002</v>
      </c>
      <c r="K104">
        <v>174</v>
      </c>
      <c r="L104">
        <v>84</v>
      </c>
      <c r="M104">
        <v>14.356400000000001</v>
      </c>
      <c r="N104">
        <v>6.0842000000000001</v>
      </c>
      <c r="O104">
        <v>139</v>
      </c>
      <c r="P104">
        <v>85</v>
      </c>
      <c r="Q104">
        <v>6.2556000000000003</v>
      </c>
      <c r="R104">
        <v>3.6686000000000001</v>
      </c>
      <c r="S104">
        <v>318</v>
      </c>
      <c r="T104">
        <v>181</v>
      </c>
      <c r="U104">
        <v>9.6568000000000005</v>
      </c>
      <c r="V104">
        <v>5.2408000000000001</v>
      </c>
      <c r="W104">
        <v>770</v>
      </c>
      <c r="X104">
        <v>258</v>
      </c>
      <c r="Y104">
        <v>23.227799999999998</v>
      </c>
      <c r="Z104">
        <v>6.7007000000000003</v>
      </c>
      <c r="AA104">
        <v>705</v>
      </c>
      <c r="AB104">
        <v>195</v>
      </c>
      <c r="AC104">
        <v>21.266999999999999</v>
      </c>
      <c r="AD104">
        <v>4.6329000000000002</v>
      </c>
      <c r="AE104">
        <v>561</v>
      </c>
      <c r="AF104">
        <v>252</v>
      </c>
      <c r="AG104">
        <v>17.036100000000001</v>
      </c>
      <c r="AH104">
        <v>7.0724</v>
      </c>
      <c r="AI104">
        <v>42</v>
      </c>
      <c r="AJ104">
        <v>38</v>
      </c>
      <c r="AK104">
        <v>3.4653</v>
      </c>
      <c r="AL104">
        <v>3.0133999999999999</v>
      </c>
      <c r="AM104">
        <v>0</v>
      </c>
      <c r="AN104">
        <v>56</v>
      </c>
      <c r="AO104">
        <v>0</v>
      </c>
      <c r="AP104">
        <v>1.7677</v>
      </c>
      <c r="AQ104">
        <v>606</v>
      </c>
      <c r="AR104">
        <v>810</v>
      </c>
      <c r="AS104">
        <v>18.2805</v>
      </c>
      <c r="AT104">
        <v>24.225999999999999</v>
      </c>
      <c r="AU104">
        <v>0</v>
      </c>
      <c r="AV104">
        <v>20</v>
      </c>
      <c r="AW104">
        <v>0</v>
      </c>
      <c r="AX104">
        <v>1.5491999999999999</v>
      </c>
      <c r="AY104">
        <v>253</v>
      </c>
      <c r="AZ104">
        <v>96</v>
      </c>
      <c r="BA104">
        <v>19.796600000000002</v>
      </c>
      <c r="BB104">
        <v>6.1871</v>
      </c>
      <c r="BC104">
        <v>48</v>
      </c>
      <c r="BD104">
        <v>56</v>
      </c>
      <c r="BE104">
        <v>3.9603999999999999</v>
      </c>
      <c r="BF104">
        <v>4.5636000000000001</v>
      </c>
      <c r="BG104">
        <v>33</v>
      </c>
      <c r="BH104">
        <v>51</v>
      </c>
      <c r="BI104">
        <v>2.7227999999999999</v>
      </c>
      <c r="BJ104">
        <v>4.1627000000000001</v>
      </c>
      <c r="BK104">
        <v>25</v>
      </c>
      <c r="BL104">
        <v>7</v>
      </c>
      <c r="BM104">
        <v>0.75409999999999999</v>
      </c>
      <c r="BN104">
        <v>0.16750000000000001</v>
      </c>
      <c r="BO104">
        <v>0.40300000000000002</v>
      </c>
      <c r="BP104">
        <v>0.57479999999999998</v>
      </c>
      <c r="BQ104">
        <v>0.34489999999999998</v>
      </c>
      <c r="BR104">
        <v>0.50209999999999999</v>
      </c>
      <c r="BS104">
        <v>0.90149999999999997</v>
      </c>
      <c r="BT104">
        <v>0.75049999999999994</v>
      </c>
      <c r="BU104">
        <v>0.47970000000000002</v>
      </c>
      <c r="BV104">
        <v>0.8266</v>
      </c>
      <c r="BW104">
        <v>0.41870000000000002</v>
      </c>
      <c r="BX104">
        <v>0</v>
      </c>
      <c r="BY104">
        <v>0.36249999999999999</v>
      </c>
      <c r="BZ104">
        <v>0</v>
      </c>
      <c r="CA104">
        <v>0.96750000000000003</v>
      </c>
      <c r="CB104">
        <v>0.88939999999999997</v>
      </c>
      <c r="CC104">
        <v>0.4642</v>
      </c>
      <c r="CD104">
        <v>0.6482</v>
      </c>
      <c r="CE104">
        <v>2.7263000000000002</v>
      </c>
      <c r="CF104">
        <v>0.57779999999999998</v>
      </c>
      <c r="CG104">
        <v>2.4754999999999998</v>
      </c>
      <c r="CH104">
        <v>0.47760000000000002</v>
      </c>
      <c r="CI104">
        <v>0.36249999999999999</v>
      </c>
      <c r="CJ104">
        <v>0.36249999999999999</v>
      </c>
      <c r="CK104">
        <v>2.9693000000000001</v>
      </c>
      <c r="CL104">
        <v>0.68230000000000002</v>
      </c>
      <c r="CM104">
        <v>8.5335999999999999</v>
      </c>
      <c r="CN104">
        <v>0.629</v>
      </c>
      <c r="CO104">
        <v>0</v>
      </c>
      <c r="CP104">
        <v>0</v>
      </c>
      <c r="CQ104">
        <v>0</v>
      </c>
      <c r="CR104">
        <v>0</v>
      </c>
      <c r="CS104">
        <v>1</v>
      </c>
      <c r="CT104">
        <v>0</v>
      </c>
      <c r="CU104">
        <v>0</v>
      </c>
      <c r="CV104">
        <v>0</v>
      </c>
      <c r="CW104">
        <v>0</v>
      </c>
      <c r="CX104">
        <v>0</v>
      </c>
      <c r="CY104">
        <v>0</v>
      </c>
      <c r="CZ104">
        <v>0</v>
      </c>
      <c r="DA104">
        <v>1</v>
      </c>
      <c r="DB104">
        <v>0</v>
      </c>
      <c r="DC104">
        <v>0</v>
      </c>
      <c r="DD104">
        <v>0</v>
      </c>
      <c r="DE104">
        <v>1</v>
      </c>
      <c r="DF104">
        <v>0</v>
      </c>
      <c r="DG104">
        <v>0</v>
      </c>
      <c r="DH104">
        <v>1</v>
      </c>
      <c r="DI104">
        <v>2</v>
      </c>
      <c r="DJ104" t="s">
        <v>793</v>
      </c>
    </row>
    <row r="105" spans="1:114" x14ac:dyDescent="0.2">
      <c r="A105">
        <v>20777</v>
      </c>
      <c r="B105" t="s">
        <v>589</v>
      </c>
      <c r="C105">
        <v>45</v>
      </c>
      <c r="D105">
        <v>46</v>
      </c>
      <c r="E105">
        <v>1.3971</v>
      </c>
      <c r="F105">
        <v>1.4087000000000001</v>
      </c>
      <c r="G105">
        <v>26</v>
      </c>
      <c r="H105">
        <v>20</v>
      </c>
      <c r="I105">
        <v>1.4622999999999999</v>
      </c>
      <c r="J105">
        <v>1.0948</v>
      </c>
      <c r="K105">
        <v>73</v>
      </c>
      <c r="L105">
        <v>65</v>
      </c>
      <c r="M105">
        <v>6.6544999999999996</v>
      </c>
      <c r="N105">
        <v>5.8551000000000002</v>
      </c>
      <c r="O105">
        <v>23</v>
      </c>
      <c r="P105">
        <v>27</v>
      </c>
      <c r="Q105">
        <v>1.0497000000000001</v>
      </c>
      <c r="R105">
        <v>1.222</v>
      </c>
      <c r="S105">
        <v>11</v>
      </c>
      <c r="T105">
        <v>17</v>
      </c>
      <c r="U105">
        <v>0.34239999999999998</v>
      </c>
      <c r="V105">
        <v>0.52600000000000002</v>
      </c>
      <c r="W105">
        <v>630</v>
      </c>
      <c r="X105">
        <v>171</v>
      </c>
      <c r="Y105">
        <v>19.559100000000001</v>
      </c>
      <c r="Z105">
        <v>4.1703999999999999</v>
      </c>
      <c r="AA105">
        <v>748</v>
      </c>
      <c r="AB105">
        <v>225</v>
      </c>
      <c r="AC105">
        <v>23.2226</v>
      </c>
      <c r="AD105">
        <v>5.7949999999999999</v>
      </c>
      <c r="AE105">
        <v>202</v>
      </c>
      <c r="AF105">
        <v>99</v>
      </c>
      <c r="AG105">
        <v>6.2869999999999999</v>
      </c>
      <c r="AH105">
        <v>2.8957999999999999</v>
      </c>
      <c r="AI105">
        <v>0</v>
      </c>
      <c r="AJ105">
        <v>20</v>
      </c>
      <c r="AK105">
        <v>0</v>
      </c>
      <c r="AL105">
        <v>1.8048</v>
      </c>
      <c r="AM105">
        <v>27</v>
      </c>
      <c r="AN105">
        <v>60</v>
      </c>
      <c r="AO105">
        <v>0.84589999999999999</v>
      </c>
      <c r="AP105">
        <v>1.8602000000000001</v>
      </c>
      <c r="AQ105">
        <v>974</v>
      </c>
      <c r="AR105">
        <v>674</v>
      </c>
      <c r="AS105">
        <v>30.239100000000001</v>
      </c>
      <c r="AT105">
        <v>20.299700000000001</v>
      </c>
      <c r="AU105">
        <v>0</v>
      </c>
      <c r="AV105">
        <v>20</v>
      </c>
      <c r="AW105">
        <v>0</v>
      </c>
      <c r="AX105">
        <v>1.7725</v>
      </c>
      <c r="AY105">
        <v>0</v>
      </c>
      <c r="AZ105">
        <v>14</v>
      </c>
      <c r="BA105">
        <v>0</v>
      </c>
      <c r="BB105">
        <v>1.2534000000000001</v>
      </c>
      <c r="BC105">
        <v>0</v>
      </c>
      <c r="BD105">
        <v>20</v>
      </c>
      <c r="BE105">
        <v>0</v>
      </c>
      <c r="BF105">
        <v>1.8048</v>
      </c>
      <c r="BG105">
        <v>8</v>
      </c>
      <c r="BH105">
        <v>15</v>
      </c>
      <c r="BI105">
        <v>0.72929999999999995</v>
      </c>
      <c r="BJ105">
        <v>1.3627</v>
      </c>
      <c r="BK105">
        <v>0</v>
      </c>
      <c r="BL105">
        <v>14</v>
      </c>
      <c r="BM105">
        <v>0</v>
      </c>
      <c r="BN105">
        <v>0.43459999999999999</v>
      </c>
      <c r="BO105">
        <v>7.9699999999999993E-2</v>
      </c>
      <c r="BP105">
        <v>0.1996</v>
      </c>
      <c r="BQ105">
        <v>0.13020000000000001</v>
      </c>
      <c r="BR105">
        <v>0.12180000000000001</v>
      </c>
      <c r="BS105">
        <v>0.1542</v>
      </c>
      <c r="BT105">
        <v>0.60770000000000002</v>
      </c>
      <c r="BU105">
        <v>0.65880000000000005</v>
      </c>
      <c r="BV105">
        <v>9.2100000000000001E-2</v>
      </c>
      <c r="BW105">
        <v>0</v>
      </c>
      <c r="BX105">
        <v>0.54159999999999997</v>
      </c>
      <c r="BY105">
        <v>0.53300000000000003</v>
      </c>
      <c r="BZ105">
        <v>0</v>
      </c>
      <c r="CA105">
        <v>0</v>
      </c>
      <c r="CB105">
        <v>0</v>
      </c>
      <c r="CC105">
        <v>0.26029999999999998</v>
      </c>
      <c r="CD105">
        <v>0</v>
      </c>
      <c r="CE105">
        <v>0.6855</v>
      </c>
      <c r="CF105">
        <v>4.48E-2</v>
      </c>
      <c r="CG105">
        <v>1.9001999999999999</v>
      </c>
      <c r="CH105">
        <v>0.18759999999999999</v>
      </c>
      <c r="CI105">
        <v>0.53300000000000003</v>
      </c>
      <c r="CJ105">
        <v>0.53300000000000003</v>
      </c>
      <c r="CK105">
        <v>0.26029999999999998</v>
      </c>
      <c r="CL105">
        <v>0.1087</v>
      </c>
      <c r="CM105">
        <v>3.379</v>
      </c>
      <c r="CN105">
        <v>7.6799999999999993E-2</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t="s">
        <v>795</v>
      </c>
    </row>
    <row r="106" spans="1:114" x14ac:dyDescent="0.2">
      <c r="A106">
        <v>20778</v>
      </c>
      <c r="B106" t="s">
        <v>589</v>
      </c>
      <c r="C106">
        <v>81</v>
      </c>
      <c r="D106">
        <v>49</v>
      </c>
      <c r="E106">
        <v>3.6635</v>
      </c>
      <c r="F106">
        <v>1.6588000000000001</v>
      </c>
      <c r="G106">
        <v>30</v>
      </c>
      <c r="H106">
        <v>37</v>
      </c>
      <c r="I106">
        <v>2.3418999999999999</v>
      </c>
      <c r="J106">
        <v>2.7216</v>
      </c>
      <c r="K106">
        <v>60</v>
      </c>
      <c r="L106">
        <v>51</v>
      </c>
      <c r="M106">
        <v>8.2304999999999993</v>
      </c>
      <c r="N106">
        <v>6.4175000000000004</v>
      </c>
      <c r="O106">
        <v>22</v>
      </c>
      <c r="P106">
        <v>28</v>
      </c>
      <c r="Q106">
        <v>1.5330999999999999</v>
      </c>
      <c r="R106">
        <v>1.8785000000000001</v>
      </c>
      <c r="S106">
        <v>0</v>
      </c>
      <c r="T106">
        <v>14</v>
      </c>
      <c r="U106">
        <v>0</v>
      </c>
      <c r="V106">
        <v>0.63749999999999996</v>
      </c>
      <c r="W106">
        <v>353</v>
      </c>
      <c r="X106">
        <v>138</v>
      </c>
      <c r="Y106">
        <v>15.9656</v>
      </c>
      <c r="Z106">
        <v>8.9431999999999992</v>
      </c>
      <c r="AA106">
        <v>550</v>
      </c>
      <c r="AB106">
        <v>424</v>
      </c>
      <c r="AC106">
        <v>24.875599999999999</v>
      </c>
      <c r="AD106">
        <v>16.375599999999999</v>
      </c>
      <c r="AE106">
        <v>150</v>
      </c>
      <c r="AF106">
        <v>67</v>
      </c>
      <c r="AG106">
        <v>6.8305999999999996</v>
      </c>
      <c r="AH106">
        <v>1.2415</v>
      </c>
      <c r="AI106">
        <v>46</v>
      </c>
      <c r="AJ106">
        <v>57</v>
      </c>
      <c r="AK106">
        <v>6.31</v>
      </c>
      <c r="AL106">
        <v>7.4858000000000002</v>
      </c>
      <c r="AM106">
        <v>0</v>
      </c>
      <c r="AN106">
        <v>56</v>
      </c>
      <c r="AO106">
        <v>0</v>
      </c>
      <c r="AP106">
        <v>2.5771000000000002</v>
      </c>
      <c r="AQ106">
        <v>349</v>
      </c>
      <c r="AR106">
        <v>1175</v>
      </c>
      <c r="AS106">
        <v>15.784700000000001</v>
      </c>
      <c r="AT106">
        <v>52.746200000000002</v>
      </c>
      <c r="AU106">
        <v>0</v>
      </c>
      <c r="AV106">
        <v>20</v>
      </c>
      <c r="AW106">
        <v>0</v>
      </c>
      <c r="AX106">
        <v>2.6505000000000001</v>
      </c>
      <c r="AY106">
        <v>0</v>
      </c>
      <c r="AZ106">
        <v>14</v>
      </c>
      <c r="BA106">
        <v>0</v>
      </c>
      <c r="BB106">
        <v>1.8742000000000001</v>
      </c>
      <c r="BC106">
        <v>0</v>
      </c>
      <c r="BD106">
        <v>20</v>
      </c>
      <c r="BE106">
        <v>0</v>
      </c>
      <c r="BF106">
        <v>2.7159</v>
      </c>
      <c r="BG106">
        <v>0</v>
      </c>
      <c r="BH106">
        <v>14</v>
      </c>
      <c r="BI106">
        <v>0</v>
      </c>
      <c r="BJ106">
        <v>1.9204000000000001</v>
      </c>
      <c r="BK106">
        <v>2</v>
      </c>
      <c r="BL106">
        <v>1</v>
      </c>
      <c r="BM106">
        <v>9.0499999999999997E-2</v>
      </c>
      <c r="BN106">
        <v>2.7E-2</v>
      </c>
      <c r="BO106">
        <v>0.1444</v>
      </c>
      <c r="BP106">
        <v>0.28420000000000001</v>
      </c>
      <c r="BQ106">
        <v>0.15179999999999999</v>
      </c>
      <c r="BR106">
        <v>0.1346</v>
      </c>
      <c r="BS106">
        <v>0</v>
      </c>
      <c r="BT106">
        <v>0.34970000000000001</v>
      </c>
      <c r="BU106">
        <v>0.78680000000000005</v>
      </c>
      <c r="BV106">
        <v>0.1285</v>
      </c>
      <c r="BW106">
        <v>0.67900000000000005</v>
      </c>
      <c r="BX106">
        <v>0</v>
      </c>
      <c r="BY106">
        <v>0.31130000000000002</v>
      </c>
      <c r="BZ106">
        <v>0</v>
      </c>
      <c r="CA106">
        <v>0</v>
      </c>
      <c r="CB106">
        <v>0</v>
      </c>
      <c r="CC106">
        <v>0</v>
      </c>
      <c r="CD106">
        <v>0.36249999999999999</v>
      </c>
      <c r="CE106">
        <v>0.71500000000000008</v>
      </c>
      <c r="CF106">
        <v>4.6899999999999997E-2</v>
      </c>
      <c r="CG106">
        <v>1.944</v>
      </c>
      <c r="CH106">
        <v>0.20680000000000001</v>
      </c>
      <c r="CI106">
        <v>0.31130000000000002</v>
      </c>
      <c r="CJ106">
        <v>0.31130000000000002</v>
      </c>
      <c r="CK106">
        <v>0.36249999999999999</v>
      </c>
      <c r="CL106">
        <v>0.1173</v>
      </c>
      <c r="CM106">
        <v>3.3328000000000002</v>
      </c>
      <c r="CN106">
        <v>7.2499999999999995E-2</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t="s">
        <v>795</v>
      </c>
    </row>
    <row r="107" spans="1:114" x14ac:dyDescent="0.2">
      <c r="A107">
        <v>20779</v>
      </c>
      <c r="B107" t="s">
        <v>589</v>
      </c>
      <c r="C107">
        <v>11</v>
      </c>
      <c r="D107">
        <v>17</v>
      </c>
      <c r="E107">
        <v>1.2458</v>
      </c>
      <c r="F107">
        <v>1.8863000000000001</v>
      </c>
      <c r="G107">
        <v>9</v>
      </c>
      <c r="H107">
        <v>15</v>
      </c>
      <c r="I107">
        <v>1.8556999999999999</v>
      </c>
      <c r="J107">
        <v>3.0177</v>
      </c>
      <c r="K107">
        <v>11</v>
      </c>
      <c r="L107">
        <v>30</v>
      </c>
      <c r="M107">
        <v>2.6960999999999999</v>
      </c>
      <c r="N107">
        <v>7.2333999999999996</v>
      </c>
      <c r="O107">
        <v>25</v>
      </c>
      <c r="P107">
        <v>38</v>
      </c>
      <c r="Q107">
        <v>3.4152999999999998</v>
      </c>
      <c r="R107">
        <v>5.1116999999999999</v>
      </c>
      <c r="S107">
        <v>8</v>
      </c>
      <c r="T107">
        <v>13</v>
      </c>
      <c r="U107">
        <v>0.90600000000000003</v>
      </c>
      <c r="V107">
        <v>1.4454</v>
      </c>
      <c r="W107">
        <v>199</v>
      </c>
      <c r="X107">
        <v>85</v>
      </c>
      <c r="Y107">
        <v>22.536799999999999</v>
      </c>
      <c r="Z107">
        <v>6.6418999999999997</v>
      </c>
      <c r="AA107">
        <v>151</v>
      </c>
      <c r="AB107">
        <v>98</v>
      </c>
      <c r="AC107">
        <v>17.1008</v>
      </c>
      <c r="AD107">
        <v>9.7583000000000002</v>
      </c>
      <c r="AE107">
        <v>164</v>
      </c>
      <c r="AF107">
        <v>120</v>
      </c>
      <c r="AG107">
        <v>18.573</v>
      </c>
      <c r="AH107">
        <v>12.317299999999999</v>
      </c>
      <c r="AI107">
        <v>0</v>
      </c>
      <c r="AJ107">
        <v>20</v>
      </c>
      <c r="AK107">
        <v>0</v>
      </c>
      <c r="AL107">
        <v>4.8526999999999996</v>
      </c>
      <c r="AM107">
        <v>81</v>
      </c>
      <c r="AN107">
        <v>133</v>
      </c>
      <c r="AO107">
        <v>9.4847999999999999</v>
      </c>
      <c r="AP107">
        <v>15.257400000000001</v>
      </c>
      <c r="AQ107">
        <v>68</v>
      </c>
      <c r="AR107">
        <v>380</v>
      </c>
      <c r="AS107">
        <v>7.7009999999999996</v>
      </c>
      <c r="AT107">
        <v>43.021999999999998</v>
      </c>
      <c r="AU107">
        <v>0</v>
      </c>
      <c r="AV107">
        <v>20</v>
      </c>
      <c r="AW107">
        <v>0</v>
      </c>
      <c r="AX107">
        <v>3.9836999999999998</v>
      </c>
      <c r="AY107">
        <v>0</v>
      </c>
      <c r="AZ107">
        <v>14</v>
      </c>
      <c r="BA107">
        <v>0</v>
      </c>
      <c r="BB107">
        <v>2.8169</v>
      </c>
      <c r="BC107">
        <v>0</v>
      </c>
      <c r="BD107">
        <v>20</v>
      </c>
      <c r="BE107">
        <v>0</v>
      </c>
      <c r="BF107">
        <v>4.8526999999999996</v>
      </c>
      <c r="BG107">
        <v>0</v>
      </c>
      <c r="BH107">
        <v>14</v>
      </c>
      <c r="BI107">
        <v>0</v>
      </c>
      <c r="BJ107">
        <v>3.4314</v>
      </c>
      <c r="BK107">
        <v>0</v>
      </c>
      <c r="BL107">
        <v>14</v>
      </c>
      <c r="BM107">
        <v>0</v>
      </c>
      <c r="BN107">
        <v>1.5854999999999999</v>
      </c>
      <c r="BO107">
        <v>7.5399999999999995E-2</v>
      </c>
      <c r="BP107">
        <v>0.22559999999999999</v>
      </c>
      <c r="BQ107">
        <v>8.4599999999999995E-2</v>
      </c>
      <c r="BR107">
        <v>0.2457</v>
      </c>
      <c r="BS107">
        <v>0.1799</v>
      </c>
      <c r="BT107">
        <v>0.73350000000000004</v>
      </c>
      <c r="BU107">
        <v>0.2409</v>
      </c>
      <c r="BV107">
        <v>0.86299999999999999</v>
      </c>
      <c r="BW107">
        <v>0</v>
      </c>
      <c r="BX107">
        <v>0.95740000000000003</v>
      </c>
      <c r="BY107">
        <v>0.17269999999999999</v>
      </c>
      <c r="BZ107">
        <v>0</v>
      </c>
      <c r="CA107">
        <v>0</v>
      </c>
      <c r="CB107">
        <v>0</v>
      </c>
      <c r="CC107">
        <v>0</v>
      </c>
      <c r="CD107">
        <v>0</v>
      </c>
      <c r="CE107">
        <v>0.81119999999999992</v>
      </c>
      <c r="CF107">
        <v>5.9700000000000003E-2</v>
      </c>
      <c r="CG107">
        <v>2.7948</v>
      </c>
      <c r="CH107">
        <v>0.68230000000000002</v>
      </c>
      <c r="CI107">
        <v>0.17269999999999999</v>
      </c>
      <c r="CJ107">
        <v>0.17269999999999999</v>
      </c>
      <c r="CK107">
        <v>0</v>
      </c>
      <c r="CL107">
        <v>0</v>
      </c>
      <c r="CM107">
        <v>3.7787000000000002</v>
      </c>
      <c r="CN107">
        <v>0.1045</v>
      </c>
      <c r="CO107">
        <v>0</v>
      </c>
      <c r="CP107">
        <v>0</v>
      </c>
      <c r="CQ107">
        <v>0</v>
      </c>
      <c r="CR107">
        <v>0</v>
      </c>
      <c r="CS107">
        <v>0</v>
      </c>
      <c r="CT107">
        <v>0</v>
      </c>
      <c r="CU107">
        <v>0</v>
      </c>
      <c r="CV107">
        <v>0</v>
      </c>
      <c r="CW107">
        <v>0</v>
      </c>
      <c r="CX107">
        <v>1</v>
      </c>
      <c r="CY107">
        <v>0</v>
      </c>
      <c r="CZ107">
        <v>0</v>
      </c>
      <c r="DA107">
        <v>0</v>
      </c>
      <c r="DB107">
        <v>0</v>
      </c>
      <c r="DC107">
        <v>0</v>
      </c>
      <c r="DD107">
        <v>0</v>
      </c>
      <c r="DE107">
        <v>0</v>
      </c>
      <c r="DF107">
        <v>1</v>
      </c>
      <c r="DG107">
        <v>0</v>
      </c>
      <c r="DH107">
        <v>0</v>
      </c>
      <c r="DI107">
        <v>1</v>
      </c>
      <c r="DJ107" t="s">
        <v>795</v>
      </c>
    </row>
    <row r="108" spans="1:114" x14ac:dyDescent="0.2">
      <c r="A108">
        <v>20781</v>
      </c>
      <c r="B108" t="s">
        <v>589</v>
      </c>
      <c r="C108">
        <v>3269</v>
      </c>
      <c r="D108">
        <v>891</v>
      </c>
      <c r="E108">
        <v>25.042100000000001</v>
      </c>
      <c r="F108">
        <v>6.4623999999999997</v>
      </c>
      <c r="G108">
        <v>623</v>
      </c>
      <c r="H108">
        <v>229</v>
      </c>
      <c r="I108">
        <v>9.0684000000000005</v>
      </c>
      <c r="J108">
        <v>3.1532</v>
      </c>
      <c r="K108">
        <v>1288</v>
      </c>
      <c r="L108">
        <v>323</v>
      </c>
      <c r="M108">
        <v>28.976400000000002</v>
      </c>
      <c r="N108">
        <v>6.8521000000000001</v>
      </c>
      <c r="O108">
        <v>1603</v>
      </c>
      <c r="P108">
        <v>476</v>
      </c>
      <c r="Q108">
        <v>18.019300000000001</v>
      </c>
      <c r="R108">
        <v>5.0730000000000004</v>
      </c>
      <c r="S108">
        <v>3173</v>
      </c>
      <c r="T108">
        <v>973</v>
      </c>
      <c r="U108">
        <v>23.866099999999999</v>
      </c>
      <c r="V108">
        <v>6.9832000000000001</v>
      </c>
      <c r="W108">
        <v>1721</v>
      </c>
      <c r="X108">
        <v>357</v>
      </c>
      <c r="Y108">
        <v>12.8895</v>
      </c>
      <c r="Z108">
        <v>2.4009</v>
      </c>
      <c r="AA108">
        <v>3458</v>
      </c>
      <c r="AB108">
        <v>733</v>
      </c>
      <c r="AC108">
        <v>25.898700000000002</v>
      </c>
      <c r="AD108">
        <v>4.9545000000000003</v>
      </c>
      <c r="AE108">
        <v>998</v>
      </c>
      <c r="AF108">
        <v>282</v>
      </c>
      <c r="AG108">
        <v>7.5065999999999997</v>
      </c>
      <c r="AH108">
        <v>2.0061</v>
      </c>
      <c r="AI108">
        <v>229</v>
      </c>
      <c r="AJ108">
        <v>114</v>
      </c>
      <c r="AK108">
        <v>5.1519000000000004</v>
      </c>
      <c r="AL108">
        <v>2.5253999999999999</v>
      </c>
      <c r="AM108">
        <v>1718</v>
      </c>
      <c r="AN108">
        <v>472</v>
      </c>
      <c r="AO108">
        <v>13.9053</v>
      </c>
      <c r="AP108">
        <v>3.6153</v>
      </c>
      <c r="AQ108">
        <v>9610</v>
      </c>
      <c r="AR108">
        <v>1380</v>
      </c>
      <c r="AS108">
        <v>71.974199999999996</v>
      </c>
      <c r="AT108">
        <v>7.9737999999999998</v>
      </c>
      <c r="AU108">
        <v>1364</v>
      </c>
      <c r="AV108">
        <v>307</v>
      </c>
      <c r="AW108">
        <v>29.276700000000002</v>
      </c>
      <c r="AX108">
        <v>6.1092000000000004</v>
      </c>
      <c r="AY108">
        <v>0</v>
      </c>
      <c r="AZ108">
        <v>21</v>
      </c>
      <c r="BA108">
        <v>0</v>
      </c>
      <c r="BB108">
        <v>0.45069999999999999</v>
      </c>
      <c r="BC108">
        <v>284</v>
      </c>
      <c r="BD108">
        <v>106</v>
      </c>
      <c r="BE108">
        <v>6.3891999999999998</v>
      </c>
      <c r="BF108">
        <v>2.3267000000000002</v>
      </c>
      <c r="BG108">
        <v>432</v>
      </c>
      <c r="BH108">
        <v>182</v>
      </c>
      <c r="BI108">
        <v>9.7187999999999999</v>
      </c>
      <c r="BJ108">
        <v>4.0141999999999998</v>
      </c>
      <c r="BK108">
        <v>45</v>
      </c>
      <c r="BL108">
        <v>6</v>
      </c>
      <c r="BM108">
        <v>0.33700000000000002</v>
      </c>
      <c r="BN108">
        <v>3.2800000000000003E-2</v>
      </c>
      <c r="BO108">
        <v>0.8448</v>
      </c>
      <c r="BP108">
        <v>0.90669999999999995</v>
      </c>
      <c r="BQ108">
        <v>0.77439999999999998</v>
      </c>
      <c r="BR108">
        <v>0.91239999999999999</v>
      </c>
      <c r="BS108">
        <v>0.98719999999999997</v>
      </c>
      <c r="BT108">
        <v>0.1855</v>
      </c>
      <c r="BU108">
        <v>0.84009999999999996</v>
      </c>
      <c r="BV108">
        <v>0.16270000000000001</v>
      </c>
      <c r="BW108">
        <v>0.57920000000000005</v>
      </c>
      <c r="BX108">
        <v>0.9829</v>
      </c>
      <c r="BY108">
        <v>0.85929999999999995</v>
      </c>
      <c r="BZ108">
        <v>0.92620000000000002</v>
      </c>
      <c r="CA108">
        <v>0</v>
      </c>
      <c r="CB108">
        <v>0.94789999999999996</v>
      </c>
      <c r="CC108">
        <v>0.83730000000000004</v>
      </c>
      <c r="CD108">
        <v>0.50749999999999995</v>
      </c>
      <c r="CE108">
        <v>4.4255000000000004</v>
      </c>
      <c r="CF108">
        <v>0.98080000000000001</v>
      </c>
      <c r="CG108">
        <v>2.7504</v>
      </c>
      <c r="CH108">
        <v>0.65669999999999995</v>
      </c>
      <c r="CI108">
        <v>0.85929999999999995</v>
      </c>
      <c r="CJ108">
        <v>0.85929999999999995</v>
      </c>
      <c r="CK108">
        <v>3.2189000000000001</v>
      </c>
      <c r="CL108">
        <v>0.7399</v>
      </c>
      <c r="CM108">
        <v>11.254099999999999</v>
      </c>
      <c r="CN108">
        <v>0.9083</v>
      </c>
      <c r="CO108">
        <v>0</v>
      </c>
      <c r="CP108">
        <v>1</v>
      </c>
      <c r="CQ108">
        <v>0</v>
      </c>
      <c r="CR108">
        <v>1</v>
      </c>
      <c r="CS108">
        <v>1</v>
      </c>
      <c r="CT108">
        <v>0</v>
      </c>
      <c r="CU108">
        <v>0</v>
      </c>
      <c r="CV108">
        <v>0</v>
      </c>
      <c r="CW108">
        <v>0</v>
      </c>
      <c r="CX108">
        <v>1</v>
      </c>
      <c r="CY108">
        <v>0</v>
      </c>
      <c r="CZ108">
        <v>1</v>
      </c>
      <c r="DA108">
        <v>0</v>
      </c>
      <c r="DB108">
        <v>1</v>
      </c>
      <c r="DC108">
        <v>0</v>
      </c>
      <c r="DD108">
        <v>0</v>
      </c>
      <c r="DE108">
        <v>3</v>
      </c>
      <c r="DF108">
        <v>1</v>
      </c>
      <c r="DG108">
        <v>0</v>
      </c>
      <c r="DH108">
        <v>2</v>
      </c>
      <c r="DI108">
        <v>6</v>
      </c>
      <c r="DJ108" t="s">
        <v>794</v>
      </c>
    </row>
    <row r="109" spans="1:114" x14ac:dyDescent="0.2">
      <c r="A109">
        <v>20782</v>
      </c>
      <c r="B109" t="s">
        <v>589</v>
      </c>
      <c r="C109">
        <v>5896</v>
      </c>
      <c r="D109">
        <v>1267</v>
      </c>
      <c r="E109">
        <v>17.474799999999998</v>
      </c>
      <c r="F109">
        <v>3.6175000000000002</v>
      </c>
      <c r="G109">
        <v>1030</v>
      </c>
      <c r="H109">
        <v>340</v>
      </c>
      <c r="I109">
        <v>4.9131999999999998</v>
      </c>
      <c r="J109">
        <v>1.5820000000000001</v>
      </c>
      <c r="K109">
        <v>4089</v>
      </c>
      <c r="L109">
        <v>561</v>
      </c>
      <c r="M109">
        <v>31.5534</v>
      </c>
      <c r="N109">
        <v>4.0330000000000004</v>
      </c>
      <c r="O109">
        <v>5148</v>
      </c>
      <c r="P109">
        <v>844</v>
      </c>
      <c r="Q109">
        <v>20.714600000000001</v>
      </c>
      <c r="R109">
        <v>3.1911999999999998</v>
      </c>
      <c r="S109">
        <v>5654</v>
      </c>
      <c r="T109">
        <v>1122</v>
      </c>
      <c r="U109">
        <v>16.7258</v>
      </c>
      <c r="V109">
        <v>3.1722000000000001</v>
      </c>
      <c r="W109">
        <v>4617</v>
      </c>
      <c r="X109">
        <v>468</v>
      </c>
      <c r="Y109">
        <v>13.4634</v>
      </c>
      <c r="Z109">
        <v>1.1259999999999999</v>
      </c>
      <c r="AA109">
        <v>6606</v>
      </c>
      <c r="AB109">
        <v>883</v>
      </c>
      <c r="AC109">
        <v>19.263400000000001</v>
      </c>
      <c r="AD109">
        <v>2.3264999999999998</v>
      </c>
      <c r="AE109">
        <v>2984</v>
      </c>
      <c r="AF109">
        <v>531</v>
      </c>
      <c r="AG109">
        <v>8.8274000000000008</v>
      </c>
      <c r="AH109">
        <v>1.4838</v>
      </c>
      <c r="AI109">
        <v>732</v>
      </c>
      <c r="AJ109">
        <v>290</v>
      </c>
      <c r="AK109">
        <v>5.6486000000000001</v>
      </c>
      <c r="AL109">
        <v>2.2187999999999999</v>
      </c>
      <c r="AM109">
        <v>4728</v>
      </c>
      <c r="AN109">
        <v>985</v>
      </c>
      <c r="AO109">
        <v>14.610200000000001</v>
      </c>
      <c r="AP109">
        <v>2.9198</v>
      </c>
      <c r="AQ109">
        <v>28842</v>
      </c>
      <c r="AR109">
        <v>2131</v>
      </c>
      <c r="AS109">
        <v>84.104600000000005</v>
      </c>
      <c r="AT109">
        <v>3.9279000000000002</v>
      </c>
      <c r="AU109">
        <v>5828</v>
      </c>
      <c r="AV109">
        <v>657</v>
      </c>
      <c r="AW109">
        <v>42.320799999999998</v>
      </c>
      <c r="AX109">
        <v>4.3128000000000002</v>
      </c>
      <c r="AY109">
        <v>0</v>
      </c>
      <c r="AZ109">
        <v>29</v>
      </c>
      <c r="BA109">
        <v>0</v>
      </c>
      <c r="BB109">
        <v>0.21060000000000001</v>
      </c>
      <c r="BC109">
        <v>735</v>
      </c>
      <c r="BD109">
        <v>250</v>
      </c>
      <c r="BE109">
        <v>5.6717000000000004</v>
      </c>
      <c r="BF109">
        <v>1.9075</v>
      </c>
      <c r="BG109">
        <v>1765</v>
      </c>
      <c r="BH109">
        <v>488</v>
      </c>
      <c r="BI109">
        <v>13.619899999999999</v>
      </c>
      <c r="BJ109">
        <v>3.7040000000000002</v>
      </c>
      <c r="BK109">
        <v>557</v>
      </c>
      <c r="BL109">
        <v>23</v>
      </c>
      <c r="BM109">
        <v>1.6242000000000001</v>
      </c>
      <c r="BN109">
        <v>0.1147</v>
      </c>
      <c r="BO109">
        <v>0.67889999999999995</v>
      </c>
      <c r="BP109">
        <v>0.62909999999999999</v>
      </c>
      <c r="BQ109">
        <v>0.82</v>
      </c>
      <c r="BR109">
        <v>0.93589999999999995</v>
      </c>
      <c r="BS109">
        <v>0.95720000000000005</v>
      </c>
      <c r="BT109">
        <v>0.2175</v>
      </c>
      <c r="BU109">
        <v>0.34329999999999999</v>
      </c>
      <c r="BV109">
        <v>0.24840000000000001</v>
      </c>
      <c r="BW109">
        <v>0.63339999999999996</v>
      </c>
      <c r="BX109">
        <v>0.98929999999999996</v>
      </c>
      <c r="BY109">
        <v>0.91259999999999997</v>
      </c>
      <c r="BZ109">
        <v>0.96530000000000005</v>
      </c>
      <c r="CA109">
        <v>0</v>
      </c>
      <c r="CB109">
        <v>0.93930000000000002</v>
      </c>
      <c r="CC109">
        <v>0.92190000000000005</v>
      </c>
      <c r="CD109">
        <v>0.80169999999999997</v>
      </c>
      <c r="CE109">
        <v>4.0210999999999997</v>
      </c>
      <c r="CF109">
        <v>0.91900000000000004</v>
      </c>
      <c r="CG109">
        <v>2.4319000000000002</v>
      </c>
      <c r="CH109">
        <v>0.46060000000000001</v>
      </c>
      <c r="CI109">
        <v>0.91259999999999997</v>
      </c>
      <c r="CJ109">
        <v>0.91259999999999997</v>
      </c>
      <c r="CK109">
        <v>3.6282000000000001</v>
      </c>
      <c r="CL109">
        <v>0.87209999999999999</v>
      </c>
      <c r="CM109">
        <v>10.9938</v>
      </c>
      <c r="CN109">
        <v>0.8891</v>
      </c>
      <c r="CO109">
        <v>0</v>
      </c>
      <c r="CP109">
        <v>0</v>
      </c>
      <c r="CQ109">
        <v>0</v>
      </c>
      <c r="CR109">
        <v>1</v>
      </c>
      <c r="CS109">
        <v>1</v>
      </c>
      <c r="CT109">
        <v>0</v>
      </c>
      <c r="CU109">
        <v>0</v>
      </c>
      <c r="CV109">
        <v>0</v>
      </c>
      <c r="CW109">
        <v>0</v>
      </c>
      <c r="CX109">
        <v>1</v>
      </c>
      <c r="CY109">
        <v>1</v>
      </c>
      <c r="CZ109">
        <v>1</v>
      </c>
      <c r="DA109">
        <v>0</v>
      </c>
      <c r="DB109">
        <v>1</v>
      </c>
      <c r="DC109">
        <v>1</v>
      </c>
      <c r="DD109">
        <v>0</v>
      </c>
      <c r="DE109">
        <v>2</v>
      </c>
      <c r="DF109">
        <v>1</v>
      </c>
      <c r="DG109">
        <v>1</v>
      </c>
      <c r="DH109">
        <v>3</v>
      </c>
      <c r="DI109">
        <v>7</v>
      </c>
      <c r="DJ109" t="s">
        <v>794</v>
      </c>
    </row>
    <row r="110" spans="1:114" x14ac:dyDescent="0.2">
      <c r="A110">
        <v>20783</v>
      </c>
      <c r="B110" t="s">
        <v>589</v>
      </c>
      <c r="C110">
        <v>15102</v>
      </c>
      <c r="D110">
        <v>1968</v>
      </c>
      <c r="E110">
        <v>30.5153</v>
      </c>
      <c r="F110">
        <v>3.6185999999999998</v>
      </c>
      <c r="G110">
        <v>1619</v>
      </c>
      <c r="H110">
        <v>471</v>
      </c>
      <c r="I110">
        <v>5.9783999999999997</v>
      </c>
      <c r="J110">
        <v>1.7015</v>
      </c>
      <c r="K110">
        <v>5077</v>
      </c>
      <c r="L110">
        <v>652</v>
      </c>
      <c r="M110">
        <v>36.958599999999997</v>
      </c>
      <c r="N110">
        <v>4.3339999999999996</v>
      </c>
      <c r="O110">
        <v>13591</v>
      </c>
      <c r="P110">
        <v>1290</v>
      </c>
      <c r="Q110">
        <v>43.2545</v>
      </c>
      <c r="R110">
        <v>3.3254000000000001</v>
      </c>
      <c r="S110">
        <v>18456</v>
      </c>
      <c r="T110">
        <v>1788</v>
      </c>
      <c r="U110">
        <v>37.023800000000001</v>
      </c>
      <c r="V110">
        <v>2.9779</v>
      </c>
      <c r="W110">
        <v>4709</v>
      </c>
      <c r="X110">
        <v>443</v>
      </c>
      <c r="Y110">
        <v>9.3557000000000006</v>
      </c>
      <c r="Z110">
        <v>0.72589999999999999</v>
      </c>
      <c r="AA110">
        <v>14263</v>
      </c>
      <c r="AB110">
        <v>1171</v>
      </c>
      <c r="AC110">
        <v>28.337299999999999</v>
      </c>
      <c r="AD110">
        <v>1.7719</v>
      </c>
      <c r="AE110">
        <v>3210</v>
      </c>
      <c r="AF110">
        <v>486</v>
      </c>
      <c r="AG110">
        <v>6.4394</v>
      </c>
      <c r="AH110">
        <v>0.91080000000000005</v>
      </c>
      <c r="AI110">
        <v>978</v>
      </c>
      <c r="AJ110">
        <v>274</v>
      </c>
      <c r="AK110">
        <v>7.1195000000000004</v>
      </c>
      <c r="AL110">
        <v>1.9581</v>
      </c>
      <c r="AM110">
        <v>18767</v>
      </c>
      <c r="AN110">
        <v>1784</v>
      </c>
      <c r="AO110">
        <v>40.382599999999996</v>
      </c>
      <c r="AP110">
        <v>3.1646000000000001</v>
      </c>
      <c r="AQ110">
        <v>47825</v>
      </c>
      <c r="AR110">
        <v>2742</v>
      </c>
      <c r="AS110">
        <v>95.017200000000003</v>
      </c>
      <c r="AT110">
        <v>2.0297999999999998</v>
      </c>
      <c r="AU110">
        <v>5963</v>
      </c>
      <c r="AV110">
        <v>619</v>
      </c>
      <c r="AW110">
        <v>41.705100000000002</v>
      </c>
      <c r="AX110">
        <v>3.7618</v>
      </c>
      <c r="AY110">
        <v>112</v>
      </c>
      <c r="AZ110">
        <v>77</v>
      </c>
      <c r="BA110">
        <v>0.7833</v>
      </c>
      <c r="BB110">
        <v>0.53700000000000003</v>
      </c>
      <c r="BC110">
        <v>2282</v>
      </c>
      <c r="BD110">
        <v>408</v>
      </c>
      <c r="BE110">
        <v>16.612100000000002</v>
      </c>
      <c r="BF110">
        <v>2.8422999999999998</v>
      </c>
      <c r="BG110">
        <v>2045</v>
      </c>
      <c r="BH110">
        <v>371</v>
      </c>
      <c r="BI110">
        <v>14.886799999999999</v>
      </c>
      <c r="BJ110">
        <v>2.5869</v>
      </c>
      <c r="BK110">
        <v>503</v>
      </c>
      <c r="BL110">
        <v>17</v>
      </c>
      <c r="BM110">
        <v>0.99929999999999997</v>
      </c>
      <c r="BN110">
        <v>6.3E-2</v>
      </c>
      <c r="BO110">
        <v>0.9052</v>
      </c>
      <c r="BP110">
        <v>0.73750000000000004</v>
      </c>
      <c r="BQ110">
        <v>0.91969999999999996</v>
      </c>
      <c r="BR110">
        <v>0.98929999999999996</v>
      </c>
      <c r="BS110">
        <v>0.99790000000000001</v>
      </c>
      <c r="BT110">
        <v>9.3799999999999994E-2</v>
      </c>
      <c r="BU110">
        <v>0.93389999999999995</v>
      </c>
      <c r="BV110">
        <v>0.10059999999999999</v>
      </c>
      <c r="BW110">
        <v>0.73750000000000004</v>
      </c>
      <c r="BX110">
        <v>1</v>
      </c>
      <c r="BY110">
        <v>0.97440000000000004</v>
      </c>
      <c r="BZ110">
        <v>0.96309999999999996</v>
      </c>
      <c r="CA110">
        <v>0.59440000000000004</v>
      </c>
      <c r="CB110">
        <v>0.99350000000000005</v>
      </c>
      <c r="CC110">
        <v>0.93279999999999996</v>
      </c>
      <c r="CD110">
        <v>0.7036</v>
      </c>
      <c r="CE110">
        <v>4.5495999999999999</v>
      </c>
      <c r="CF110">
        <v>0.98929999999999996</v>
      </c>
      <c r="CG110">
        <v>2.8658000000000001</v>
      </c>
      <c r="CH110">
        <v>0.7399</v>
      </c>
      <c r="CI110">
        <v>0.97440000000000004</v>
      </c>
      <c r="CJ110">
        <v>0.97440000000000004</v>
      </c>
      <c r="CK110">
        <v>4.1874000000000002</v>
      </c>
      <c r="CL110">
        <v>0.99360000000000004</v>
      </c>
      <c r="CM110">
        <v>12.577199999999999</v>
      </c>
      <c r="CN110">
        <v>0.98719999999999997</v>
      </c>
      <c r="CO110">
        <v>1</v>
      </c>
      <c r="CP110">
        <v>0</v>
      </c>
      <c r="CQ110">
        <v>1</v>
      </c>
      <c r="CR110">
        <v>1</v>
      </c>
      <c r="CS110">
        <v>1</v>
      </c>
      <c r="CT110">
        <v>0</v>
      </c>
      <c r="CU110">
        <v>1</v>
      </c>
      <c r="CV110">
        <v>0</v>
      </c>
      <c r="CW110">
        <v>0</v>
      </c>
      <c r="CX110">
        <v>1</v>
      </c>
      <c r="CY110">
        <v>1</v>
      </c>
      <c r="CZ110">
        <v>1</v>
      </c>
      <c r="DA110">
        <v>0</v>
      </c>
      <c r="DB110">
        <v>1</v>
      </c>
      <c r="DC110">
        <v>1</v>
      </c>
      <c r="DD110">
        <v>0</v>
      </c>
      <c r="DE110">
        <v>4</v>
      </c>
      <c r="DF110">
        <v>2</v>
      </c>
      <c r="DG110">
        <v>1</v>
      </c>
      <c r="DH110">
        <v>3</v>
      </c>
      <c r="DI110">
        <v>10</v>
      </c>
      <c r="DJ110" t="s">
        <v>794</v>
      </c>
    </row>
    <row r="111" spans="1:114" x14ac:dyDescent="0.2">
      <c r="A111">
        <v>20784</v>
      </c>
      <c r="B111" t="s">
        <v>589</v>
      </c>
      <c r="C111">
        <v>4766</v>
      </c>
      <c r="D111">
        <v>978</v>
      </c>
      <c r="E111">
        <v>14.229799999999999</v>
      </c>
      <c r="F111">
        <v>2.8136999999999999</v>
      </c>
      <c r="G111">
        <v>1289</v>
      </c>
      <c r="H111">
        <v>401</v>
      </c>
      <c r="I111">
        <v>6.9573999999999998</v>
      </c>
      <c r="J111">
        <v>2.0972</v>
      </c>
      <c r="K111">
        <v>3475</v>
      </c>
      <c r="L111">
        <v>565</v>
      </c>
      <c r="M111">
        <v>32.758299999999998</v>
      </c>
      <c r="N111">
        <v>4.9432999999999998</v>
      </c>
      <c r="O111">
        <v>5400</v>
      </c>
      <c r="P111">
        <v>749</v>
      </c>
      <c r="Q111">
        <v>23.9298</v>
      </c>
      <c r="R111">
        <v>2.883</v>
      </c>
      <c r="S111">
        <v>6036</v>
      </c>
      <c r="T111">
        <v>1080</v>
      </c>
      <c r="U111">
        <v>17.8659</v>
      </c>
      <c r="V111">
        <v>3.0447000000000002</v>
      </c>
      <c r="W111">
        <v>4092</v>
      </c>
      <c r="X111">
        <v>449</v>
      </c>
      <c r="Y111">
        <v>12.0954</v>
      </c>
      <c r="Z111">
        <v>1.1520999999999999</v>
      </c>
      <c r="AA111">
        <v>8639</v>
      </c>
      <c r="AB111">
        <v>817</v>
      </c>
      <c r="AC111">
        <v>25.535799999999998</v>
      </c>
      <c r="AD111">
        <v>1.974</v>
      </c>
      <c r="AE111">
        <v>3055</v>
      </c>
      <c r="AF111">
        <v>488</v>
      </c>
      <c r="AG111">
        <v>9.0425000000000004</v>
      </c>
      <c r="AH111">
        <v>1.3576999999999999</v>
      </c>
      <c r="AI111">
        <v>743</v>
      </c>
      <c r="AJ111">
        <v>266</v>
      </c>
      <c r="AK111">
        <v>7.0041000000000002</v>
      </c>
      <c r="AL111">
        <v>2.4719000000000002</v>
      </c>
      <c r="AM111">
        <v>4502</v>
      </c>
      <c r="AN111">
        <v>785</v>
      </c>
      <c r="AO111">
        <v>14.2807</v>
      </c>
      <c r="AP111">
        <v>2.3525</v>
      </c>
      <c r="AQ111">
        <v>32535</v>
      </c>
      <c r="AR111">
        <v>1864</v>
      </c>
      <c r="AS111">
        <v>96.169200000000004</v>
      </c>
      <c r="AT111">
        <v>1.7044999999999999</v>
      </c>
      <c r="AU111">
        <v>2248</v>
      </c>
      <c r="AV111">
        <v>458</v>
      </c>
      <c r="AW111">
        <v>20.377099999999999</v>
      </c>
      <c r="AX111">
        <v>3.9445999999999999</v>
      </c>
      <c r="AY111">
        <v>171</v>
      </c>
      <c r="AZ111">
        <v>119</v>
      </c>
      <c r="BA111">
        <v>1.55</v>
      </c>
      <c r="BB111">
        <v>1.0743</v>
      </c>
      <c r="BC111">
        <v>1173</v>
      </c>
      <c r="BD111">
        <v>275</v>
      </c>
      <c r="BE111">
        <v>11.057700000000001</v>
      </c>
      <c r="BF111">
        <v>2.5076999999999998</v>
      </c>
      <c r="BG111">
        <v>1163</v>
      </c>
      <c r="BH111">
        <v>319</v>
      </c>
      <c r="BI111">
        <v>10.9634</v>
      </c>
      <c r="BJ111">
        <v>2.9321000000000002</v>
      </c>
      <c r="BK111">
        <v>89</v>
      </c>
      <c r="BL111">
        <v>26</v>
      </c>
      <c r="BM111">
        <v>0.2631</v>
      </c>
      <c r="BN111">
        <v>7.5499999999999998E-2</v>
      </c>
      <c r="BO111">
        <v>0.59909999999999997</v>
      </c>
      <c r="BP111">
        <v>0.80910000000000004</v>
      </c>
      <c r="BQ111">
        <v>0.85470000000000002</v>
      </c>
      <c r="BR111">
        <v>0.95509999999999995</v>
      </c>
      <c r="BS111">
        <v>0.9657</v>
      </c>
      <c r="BT111">
        <v>0.14710000000000001</v>
      </c>
      <c r="BU111">
        <v>0.82730000000000004</v>
      </c>
      <c r="BV111">
        <v>0.26769999999999999</v>
      </c>
      <c r="BW111">
        <v>0.73099999999999998</v>
      </c>
      <c r="BX111">
        <v>0.98719999999999997</v>
      </c>
      <c r="BY111">
        <v>0.98080000000000001</v>
      </c>
      <c r="BZ111">
        <v>0.86980000000000002</v>
      </c>
      <c r="CA111">
        <v>0.67249999999999999</v>
      </c>
      <c r="CB111">
        <v>0.98260000000000003</v>
      </c>
      <c r="CC111">
        <v>0.872</v>
      </c>
      <c r="CD111">
        <v>0.46910000000000002</v>
      </c>
      <c r="CE111">
        <v>4.1837</v>
      </c>
      <c r="CF111">
        <v>0.95309999999999995</v>
      </c>
      <c r="CG111">
        <v>2.9603000000000002</v>
      </c>
      <c r="CH111">
        <v>0.80600000000000005</v>
      </c>
      <c r="CI111">
        <v>0.98080000000000001</v>
      </c>
      <c r="CJ111">
        <v>0.98080000000000001</v>
      </c>
      <c r="CK111">
        <v>3.8660000000000001</v>
      </c>
      <c r="CL111">
        <v>0.95309999999999995</v>
      </c>
      <c r="CM111">
        <v>11.9908</v>
      </c>
      <c r="CN111">
        <v>0.95520000000000005</v>
      </c>
      <c r="CO111">
        <v>0</v>
      </c>
      <c r="CP111">
        <v>0</v>
      </c>
      <c r="CQ111">
        <v>0</v>
      </c>
      <c r="CR111">
        <v>1</v>
      </c>
      <c r="CS111">
        <v>1</v>
      </c>
      <c r="CT111">
        <v>0</v>
      </c>
      <c r="CU111">
        <v>0</v>
      </c>
      <c r="CV111">
        <v>0</v>
      </c>
      <c r="CW111">
        <v>0</v>
      </c>
      <c r="CX111">
        <v>1</v>
      </c>
      <c r="CY111">
        <v>1</v>
      </c>
      <c r="CZ111">
        <v>0</v>
      </c>
      <c r="DA111">
        <v>0</v>
      </c>
      <c r="DB111">
        <v>1</v>
      </c>
      <c r="DC111">
        <v>0</v>
      </c>
      <c r="DD111">
        <v>0</v>
      </c>
      <c r="DE111">
        <v>2</v>
      </c>
      <c r="DF111">
        <v>1</v>
      </c>
      <c r="DG111">
        <v>1</v>
      </c>
      <c r="DH111">
        <v>1</v>
      </c>
      <c r="DI111">
        <v>5</v>
      </c>
      <c r="DJ111" t="s">
        <v>794</v>
      </c>
    </row>
    <row r="112" spans="1:114" x14ac:dyDescent="0.2">
      <c r="A112">
        <v>20785</v>
      </c>
      <c r="B112" t="s">
        <v>589</v>
      </c>
      <c r="C112">
        <v>8981</v>
      </c>
      <c r="D112">
        <v>1550</v>
      </c>
      <c r="E112">
        <v>22.558499999999999</v>
      </c>
      <c r="F112">
        <v>3.7555000000000001</v>
      </c>
      <c r="G112">
        <v>1457</v>
      </c>
      <c r="H112">
        <v>357</v>
      </c>
      <c r="I112">
        <v>6.6767000000000003</v>
      </c>
      <c r="J112">
        <v>1.6027</v>
      </c>
      <c r="K112">
        <v>5377</v>
      </c>
      <c r="L112">
        <v>726</v>
      </c>
      <c r="M112">
        <v>35.182899999999997</v>
      </c>
      <c r="N112">
        <v>4.5518000000000001</v>
      </c>
      <c r="O112">
        <v>3327</v>
      </c>
      <c r="P112">
        <v>552</v>
      </c>
      <c r="Q112">
        <v>12.7349</v>
      </c>
      <c r="R112">
        <v>2.0501</v>
      </c>
      <c r="S112">
        <v>4513</v>
      </c>
      <c r="T112">
        <v>1277</v>
      </c>
      <c r="U112">
        <v>11.274900000000001</v>
      </c>
      <c r="V112">
        <v>3.1480999999999999</v>
      </c>
      <c r="W112">
        <v>4996</v>
      </c>
      <c r="X112">
        <v>549</v>
      </c>
      <c r="Y112">
        <v>12.4694</v>
      </c>
      <c r="Z112">
        <v>1.246</v>
      </c>
      <c r="AA112">
        <v>10705</v>
      </c>
      <c r="AB112">
        <v>1019</v>
      </c>
      <c r="AC112">
        <v>26.718399999999999</v>
      </c>
      <c r="AD112">
        <v>2.2307000000000001</v>
      </c>
      <c r="AE112">
        <v>4577</v>
      </c>
      <c r="AF112">
        <v>649</v>
      </c>
      <c r="AG112">
        <v>11.434799999999999</v>
      </c>
      <c r="AH112">
        <v>1.5342</v>
      </c>
      <c r="AI112">
        <v>1753</v>
      </c>
      <c r="AJ112">
        <v>367</v>
      </c>
      <c r="AK112">
        <v>11.4703</v>
      </c>
      <c r="AL112">
        <v>2.3603000000000001</v>
      </c>
      <c r="AM112">
        <v>2293</v>
      </c>
      <c r="AN112">
        <v>538</v>
      </c>
      <c r="AO112">
        <v>6.1994999999999996</v>
      </c>
      <c r="AP112">
        <v>1.4297</v>
      </c>
      <c r="AQ112">
        <v>37564</v>
      </c>
      <c r="AR112">
        <v>1922</v>
      </c>
      <c r="AS112">
        <v>93.755300000000005</v>
      </c>
      <c r="AT112">
        <v>2.1522999999999999</v>
      </c>
      <c r="AU112">
        <v>3958</v>
      </c>
      <c r="AV112">
        <v>548</v>
      </c>
      <c r="AW112">
        <v>24.6175</v>
      </c>
      <c r="AX112">
        <v>3.2947000000000002</v>
      </c>
      <c r="AY112">
        <v>0</v>
      </c>
      <c r="AZ112">
        <v>29</v>
      </c>
      <c r="BA112">
        <v>0</v>
      </c>
      <c r="BB112">
        <v>0.1804</v>
      </c>
      <c r="BC112">
        <v>1070</v>
      </c>
      <c r="BD112">
        <v>299</v>
      </c>
      <c r="BE112">
        <v>7.0011999999999999</v>
      </c>
      <c r="BF112">
        <v>1.9342999999999999</v>
      </c>
      <c r="BG112">
        <v>1506</v>
      </c>
      <c r="BH112">
        <v>368</v>
      </c>
      <c r="BI112">
        <v>9.8541000000000007</v>
      </c>
      <c r="BJ112">
        <v>2.3776000000000002</v>
      </c>
      <c r="BK112">
        <v>92</v>
      </c>
      <c r="BL112">
        <v>18</v>
      </c>
      <c r="BM112">
        <v>0.2296</v>
      </c>
      <c r="BN112">
        <v>4.3700000000000003E-2</v>
      </c>
      <c r="BO112">
        <v>0.81469999999999998</v>
      </c>
      <c r="BP112">
        <v>0.79179999999999995</v>
      </c>
      <c r="BQ112">
        <v>0.88939999999999997</v>
      </c>
      <c r="BR112">
        <v>0.81200000000000006</v>
      </c>
      <c r="BS112">
        <v>0.92079999999999995</v>
      </c>
      <c r="BT112">
        <v>0.1663</v>
      </c>
      <c r="BU112">
        <v>0.86780000000000002</v>
      </c>
      <c r="BV112">
        <v>0.48609999999999998</v>
      </c>
      <c r="BW112">
        <v>0.93930000000000002</v>
      </c>
      <c r="BX112">
        <v>0.91469999999999996</v>
      </c>
      <c r="BY112">
        <v>0.96799999999999997</v>
      </c>
      <c r="BZ112">
        <v>0.9002</v>
      </c>
      <c r="CA112">
        <v>0</v>
      </c>
      <c r="CB112">
        <v>0.96309999999999996</v>
      </c>
      <c r="CC112">
        <v>0.84160000000000001</v>
      </c>
      <c r="CD112">
        <v>0.44990000000000002</v>
      </c>
      <c r="CE112">
        <v>4.2286999999999999</v>
      </c>
      <c r="CF112">
        <v>0.96160000000000001</v>
      </c>
      <c r="CG112">
        <v>3.3742000000000001</v>
      </c>
      <c r="CH112">
        <v>0.94030000000000002</v>
      </c>
      <c r="CI112">
        <v>0.96799999999999997</v>
      </c>
      <c r="CJ112">
        <v>0.96799999999999997</v>
      </c>
      <c r="CK112">
        <v>3.1547999999999998</v>
      </c>
      <c r="CL112">
        <v>0.72489999999999999</v>
      </c>
      <c r="CM112">
        <v>11.7257</v>
      </c>
      <c r="CN112">
        <v>0.93820000000000003</v>
      </c>
      <c r="CO112">
        <v>0</v>
      </c>
      <c r="CP112">
        <v>0</v>
      </c>
      <c r="CQ112">
        <v>0</v>
      </c>
      <c r="CR112">
        <v>0</v>
      </c>
      <c r="CS112">
        <v>1</v>
      </c>
      <c r="CT112">
        <v>0</v>
      </c>
      <c r="CU112">
        <v>0</v>
      </c>
      <c r="CV112">
        <v>0</v>
      </c>
      <c r="CW112">
        <v>1</v>
      </c>
      <c r="CX112">
        <v>1</v>
      </c>
      <c r="CY112">
        <v>1</v>
      </c>
      <c r="CZ112">
        <v>1</v>
      </c>
      <c r="DA112">
        <v>0</v>
      </c>
      <c r="DB112">
        <v>1</v>
      </c>
      <c r="DC112">
        <v>0</v>
      </c>
      <c r="DD112">
        <v>0</v>
      </c>
      <c r="DE112">
        <v>1</v>
      </c>
      <c r="DF112">
        <v>2</v>
      </c>
      <c r="DG112">
        <v>1</v>
      </c>
      <c r="DH112">
        <v>2</v>
      </c>
      <c r="DI112">
        <v>6</v>
      </c>
      <c r="DJ112" t="s">
        <v>794</v>
      </c>
    </row>
    <row r="113" spans="1:114" x14ac:dyDescent="0.2">
      <c r="A113">
        <v>20794</v>
      </c>
      <c r="B113" t="s">
        <v>589</v>
      </c>
      <c r="C113">
        <v>1313</v>
      </c>
      <c r="D113">
        <v>512</v>
      </c>
      <c r="E113">
        <v>11.891</v>
      </c>
      <c r="F113">
        <v>4.4725999999999999</v>
      </c>
      <c r="G113">
        <v>259</v>
      </c>
      <c r="H113">
        <v>147</v>
      </c>
      <c r="I113">
        <v>4.1801000000000004</v>
      </c>
      <c r="J113">
        <v>2.3153999999999999</v>
      </c>
      <c r="K113">
        <v>737</v>
      </c>
      <c r="L113">
        <v>246</v>
      </c>
      <c r="M113">
        <v>18.762699999999999</v>
      </c>
      <c r="N113">
        <v>5.9462000000000002</v>
      </c>
      <c r="O113">
        <v>1871</v>
      </c>
      <c r="P113">
        <v>402</v>
      </c>
      <c r="Q113">
        <v>14.819800000000001</v>
      </c>
      <c r="R113">
        <v>3.0472000000000001</v>
      </c>
      <c r="S113">
        <v>660</v>
      </c>
      <c r="T113">
        <v>285</v>
      </c>
      <c r="U113">
        <v>5.9314999999999998</v>
      </c>
      <c r="V113">
        <v>2.4861</v>
      </c>
      <c r="W113">
        <v>1261</v>
      </c>
      <c r="X113">
        <v>317</v>
      </c>
      <c r="Y113">
        <v>7.4996999999999998</v>
      </c>
      <c r="Z113">
        <v>1.8097000000000001</v>
      </c>
      <c r="AA113">
        <v>2969</v>
      </c>
      <c r="AB113">
        <v>587</v>
      </c>
      <c r="AC113">
        <v>17.657900000000001</v>
      </c>
      <c r="AD113">
        <v>3.2618</v>
      </c>
      <c r="AE113">
        <v>969</v>
      </c>
      <c r="AF113">
        <v>214</v>
      </c>
      <c r="AG113">
        <v>8.7085000000000008</v>
      </c>
      <c r="AH113">
        <v>1.6972</v>
      </c>
      <c r="AI113">
        <v>247</v>
      </c>
      <c r="AJ113">
        <v>154</v>
      </c>
      <c r="AK113">
        <v>6.2881999999999998</v>
      </c>
      <c r="AL113">
        <v>3.8578000000000001</v>
      </c>
      <c r="AM113">
        <v>375</v>
      </c>
      <c r="AN113">
        <v>241</v>
      </c>
      <c r="AO113">
        <v>2.3731</v>
      </c>
      <c r="AP113">
        <v>1.5190999999999999</v>
      </c>
      <c r="AQ113">
        <v>11633</v>
      </c>
      <c r="AR113">
        <v>1395</v>
      </c>
      <c r="AS113">
        <v>69.186400000000006</v>
      </c>
      <c r="AT113">
        <v>6.7122999999999999</v>
      </c>
      <c r="AU113">
        <v>856</v>
      </c>
      <c r="AV113">
        <v>361</v>
      </c>
      <c r="AW113">
        <v>21.1724</v>
      </c>
      <c r="AX113">
        <v>8.6681000000000008</v>
      </c>
      <c r="AY113">
        <v>346</v>
      </c>
      <c r="AZ113">
        <v>142</v>
      </c>
      <c r="BA113">
        <v>8.5579999999999998</v>
      </c>
      <c r="BB113">
        <v>3.4001000000000001</v>
      </c>
      <c r="BC113">
        <v>27</v>
      </c>
      <c r="BD113">
        <v>37</v>
      </c>
      <c r="BE113">
        <v>0.68740000000000001</v>
      </c>
      <c r="BF113">
        <v>0.93940000000000001</v>
      </c>
      <c r="BG113">
        <v>82</v>
      </c>
      <c r="BH113">
        <v>78</v>
      </c>
      <c r="BI113">
        <v>2.0876000000000001</v>
      </c>
      <c r="BJ113">
        <v>1.9732000000000001</v>
      </c>
      <c r="BK113">
        <v>5746</v>
      </c>
      <c r="BL113">
        <v>107</v>
      </c>
      <c r="BM113">
        <v>34.173900000000003</v>
      </c>
      <c r="BN113">
        <v>2.4910999999999999</v>
      </c>
      <c r="BO113">
        <v>0.50219999999999998</v>
      </c>
      <c r="BP113">
        <v>0.54659999999999997</v>
      </c>
      <c r="BQ113">
        <v>0.48370000000000002</v>
      </c>
      <c r="BR113">
        <v>0.85899999999999999</v>
      </c>
      <c r="BS113">
        <v>0.73660000000000003</v>
      </c>
      <c r="BT113">
        <v>6.6100000000000006E-2</v>
      </c>
      <c r="BU113">
        <v>0.26869999999999999</v>
      </c>
      <c r="BV113">
        <v>0.23549999999999999</v>
      </c>
      <c r="BW113">
        <v>0.67679999999999996</v>
      </c>
      <c r="BX113">
        <v>0.76970000000000005</v>
      </c>
      <c r="BY113">
        <v>0.84650000000000003</v>
      </c>
      <c r="BZ113">
        <v>0.87849999999999995</v>
      </c>
      <c r="CA113">
        <v>0.9002</v>
      </c>
      <c r="CB113">
        <v>0.50109999999999999</v>
      </c>
      <c r="CC113">
        <v>0.41</v>
      </c>
      <c r="CD113">
        <v>0.97230000000000005</v>
      </c>
      <c r="CE113">
        <v>3.1280999999999999</v>
      </c>
      <c r="CF113">
        <v>0.73129999999999995</v>
      </c>
      <c r="CG113">
        <v>2.0167999999999999</v>
      </c>
      <c r="CH113">
        <v>0.2601</v>
      </c>
      <c r="CI113">
        <v>0.84650000000000003</v>
      </c>
      <c r="CJ113">
        <v>0.84650000000000003</v>
      </c>
      <c r="CK113">
        <v>3.6621000000000001</v>
      </c>
      <c r="CL113">
        <v>0.89339999999999997</v>
      </c>
      <c r="CM113">
        <v>9.6534999999999993</v>
      </c>
      <c r="CN113">
        <v>0.76970000000000005</v>
      </c>
      <c r="CO113">
        <v>0</v>
      </c>
      <c r="CP113">
        <v>0</v>
      </c>
      <c r="CQ113">
        <v>0</v>
      </c>
      <c r="CR113">
        <v>0</v>
      </c>
      <c r="CS113">
        <v>0</v>
      </c>
      <c r="CT113">
        <v>0</v>
      </c>
      <c r="CU113">
        <v>0</v>
      </c>
      <c r="CV113">
        <v>0</v>
      </c>
      <c r="CW113">
        <v>0</v>
      </c>
      <c r="CX113">
        <v>0</v>
      </c>
      <c r="CY113">
        <v>0</v>
      </c>
      <c r="CZ113">
        <v>0</v>
      </c>
      <c r="DA113">
        <v>1</v>
      </c>
      <c r="DB113">
        <v>0</v>
      </c>
      <c r="DC113">
        <v>0</v>
      </c>
      <c r="DD113">
        <v>1</v>
      </c>
      <c r="DE113">
        <v>0</v>
      </c>
      <c r="DF113">
        <v>0</v>
      </c>
      <c r="DG113">
        <v>0</v>
      </c>
      <c r="DH113">
        <v>2</v>
      </c>
      <c r="DI113">
        <v>2</v>
      </c>
      <c r="DJ113" t="s">
        <v>794</v>
      </c>
    </row>
    <row r="114" spans="1:114" x14ac:dyDescent="0.2">
      <c r="A114">
        <v>20812</v>
      </c>
      <c r="B114" t="s">
        <v>589</v>
      </c>
      <c r="C114">
        <v>6</v>
      </c>
      <c r="D114">
        <v>9</v>
      </c>
      <c r="E114">
        <v>2.1739000000000002</v>
      </c>
      <c r="F114">
        <v>3.1739000000000002</v>
      </c>
      <c r="G114">
        <v>2</v>
      </c>
      <c r="H114">
        <v>3</v>
      </c>
      <c r="I114">
        <v>1.4493</v>
      </c>
      <c r="J114">
        <v>2.1171000000000002</v>
      </c>
      <c r="K114">
        <v>3</v>
      </c>
      <c r="L114">
        <v>15</v>
      </c>
      <c r="M114">
        <v>3.0303</v>
      </c>
      <c r="N114">
        <v>15.117800000000001</v>
      </c>
      <c r="O114">
        <v>7</v>
      </c>
      <c r="P114">
        <v>9</v>
      </c>
      <c r="Q114">
        <v>3.7037</v>
      </c>
      <c r="R114">
        <v>4.6193999999999997</v>
      </c>
      <c r="S114">
        <v>1</v>
      </c>
      <c r="T114">
        <v>2</v>
      </c>
      <c r="U114">
        <v>0.36230000000000001</v>
      </c>
      <c r="V114">
        <v>0.71379999999999999</v>
      </c>
      <c r="W114">
        <v>60</v>
      </c>
      <c r="X114">
        <v>32</v>
      </c>
      <c r="Y114">
        <v>21.739100000000001</v>
      </c>
      <c r="Z114">
        <v>8.8564000000000007</v>
      </c>
      <c r="AA114">
        <v>74</v>
      </c>
      <c r="AB114">
        <v>38</v>
      </c>
      <c r="AC114">
        <v>26.811599999999999</v>
      </c>
      <c r="AD114">
        <v>10.2173</v>
      </c>
      <c r="AE114">
        <v>20</v>
      </c>
      <c r="AF114">
        <v>16</v>
      </c>
      <c r="AG114">
        <v>7.2464000000000004</v>
      </c>
      <c r="AH114">
        <v>5.2331000000000003</v>
      </c>
      <c r="AI114">
        <v>1</v>
      </c>
      <c r="AJ114">
        <v>15</v>
      </c>
      <c r="AK114">
        <v>1.0101</v>
      </c>
      <c r="AL114">
        <v>14.7034</v>
      </c>
      <c r="AM114">
        <v>3</v>
      </c>
      <c r="AN114">
        <v>54</v>
      </c>
      <c r="AO114">
        <v>1.1277999999999999</v>
      </c>
      <c r="AP114">
        <v>20.4358</v>
      </c>
      <c r="AQ114">
        <v>54</v>
      </c>
      <c r="AR114">
        <v>124</v>
      </c>
      <c r="AS114">
        <v>19.565200000000001</v>
      </c>
      <c r="AT114">
        <v>44.4923</v>
      </c>
      <c r="AU114">
        <v>0</v>
      </c>
      <c r="AV114">
        <v>20</v>
      </c>
      <c r="AW114">
        <v>0</v>
      </c>
      <c r="AX114">
        <v>18.856200000000001</v>
      </c>
      <c r="AY114">
        <v>0</v>
      </c>
      <c r="AZ114">
        <v>14</v>
      </c>
      <c r="BA114">
        <v>0</v>
      </c>
      <c r="BB114">
        <v>13.333299999999999</v>
      </c>
      <c r="BC114">
        <v>0</v>
      </c>
      <c r="BD114">
        <v>20</v>
      </c>
      <c r="BE114">
        <v>0</v>
      </c>
      <c r="BF114">
        <v>19.998999999999999</v>
      </c>
      <c r="BG114">
        <v>2</v>
      </c>
      <c r="BH114">
        <v>3</v>
      </c>
      <c r="BI114">
        <v>2.0202</v>
      </c>
      <c r="BJ114">
        <v>2.9544999999999999</v>
      </c>
      <c r="BK114">
        <v>0</v>
      </c>
      <c r="BL114">
        <v>14</v>
      </c>
      <c r="BM114">
        <v>0</v>
      </c>
      <c r="BN114">
        <v>5.0724999999999998</v>
      </c>
      <c r="BO114">
        <v>8.8400000000000006E-2</v>
      </c>
      <c r="BP114">
        <v>0.19520000000000001</v>
      </c>
      <c r="BQ114">
        <v>8.6800000000000002E-2</v>
      </c>
      <c r="BR114">
        <v>0.27560000000000001</v>
      </c>
      <c r="BS114">
        <v>0.15629999999999999</v>
      </c>
      <c r="BT114">
        <v>0.69299999999999995</v>
      </c>
      <c r="BU114">
        <v>0.87419999999999998</v>
      </c>
      <c r="BV114">
        <v>0.14990000000000001</v>
      </c>
      <c r="BW114">
        <v>0.2495</v>
      </c>
      <c r="BX114">
        <v>0.59909999999999997</v>
      </c>
      <c r="BY114">
        <v>0.38169999999999998</v>
      </c>
      <c r="BZ114">
        <v>0</v>
      </c>
      <c r="CA114">
        <v>0</v>
      </c>
      <c r="CB114">
        <v>0</v>
      </c>
      <c r="CC114">
        <v>0.40129999999999999</v>
      </c>
      <c r="CD114">
        <v>0</v>
      </c>
      <c r="CE114">
        <v>0.80230000000000001</v>
      </c>
      <c r="CF114">
        <v>5.7599999999999998E-2</v>
      </c>
      <c r="CG114">
        <v>2.5657000000000001</v>
      </c>
      <c r="CH114">
        <v>0.5373</v>
      </c>
      <c r="CI114">
        <v>0.38169999999999998</v>
      </c>
      <c r="CJ114">
        <v>0.38169999999999998</v>
      </c>
      <c r="CK114">
        <v>0.40129999999999999</v>
      </c>
      <c r="CL114">
        <v>0.11940000000000001</v>
      </c>
      <c r="CM114">
        <v>4.1509999999999998</v>
      </c>
      <c r="CN114">
        <v>0.13009999999999999</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t="s">
        <v>795</v>
      </c>
    </row>
    <row r="115" spans="1:114" x14ac:dyDescent="0.2">
      <c r="A115">
        <v>20814</v>
      </c>
      <c r="B115" t="s">
        <v>589</v>
      </c>
      <c r="C115">
        <v>2317</v>
      </c>
      <c r="D115">
        <v>403</v>
      </c>
      <c r="E115">
        <v>7.1318999999999999</v>
      </c>
      <c r="F115">
        <v>1.1667000000000001</v>
      </c>
      <c r="G115">
        <v>544</v>
      </c>
      <c r="H115">
        <v>176</v>
      </c>
      <c r="I115">
        <v>2.9458000000000002</v>
      </c>
      <c r="J115">
        <v>0.9365</v>
      </c>
      <c r="K115">
        <v>3032</v>
      </c>
      <c r="L115">
        <v>440</v>
      </c>
      <c r="M115">
        <v>20.343499999999999</v>
      </c>
      <c r="N115">
        <v>2.8363999999999998</v>
      </c>
      <c r="O115">
        <v>481</v>
      </c>
      <c r="P115">
        <v>159</v>
      </c>
      <c r="Q115">
        <v>2.0316000000000001</v>
      </c>
      <c r="R115">
        <v>0.66410000000000002</v>
      </c>
      <c r="S115">
        <v>723</v>
      </c>
      <c r="T115">
        <v>230</v>
      </c>
      <c r="U115">
        <v>2.2494999999999998</v>
      </c>
      <c r="V115">
        <v>0.70299999999999996</v>
      </c>
      <c r="W115">
        <v>5877</v>
      </c>
      <c r="X115">
        <v>487</v>
      </c>
      <c r="Y115">
        <v>17.920400000000001</v>
      </c>
      <c r="Z115">
        <v>1.0492999999999999</v>
      </c>
      <c r="AA115">
        <v>6418</v>
      </c>
      <c r="AB115">
        <v>969</v>
      </c>
      <c r="AC115">
        <v>19.5701</v>
      </c>
      <c r="AD115">
        <v>2.7227999999999999</v>
      </c>
      <c r="AE115">
        <v>2480</v>
      </c>
      <c r="AF115">
        <v>453</v>
      </c>
      <c r="AG115">
        <v>7.7161999999999997</v>
      </c>
      <c r="AH115">
        <v>1.3326</v>
      </c>
      <c r="AI115">
        <v>581</v>
      </c>
      <c r="AJ115">
        <v>200</v>
      </c>
      <c r="AK115">
        <v>3.8982999999999999</v>
      </c>
      <c r="AL115">
        <v>1.3360000000000001</v>
      </c>
      <c r="AM115">
        <v>667</v>
      </c>
      <c r="AN115">
        <v>232</v>
      </c>
      <c r="AO115">
        <v>2.1480999999999999</v>
      </c>
      <c r="AP115">
        <v>0.74009999999999998</v>
      </c>
      <c r="AQ115">
        <v>12244</v>
      </c>
      <c r="AR115">
        <v>2489</v>
      </c>
      <c r="AS115">
        <v>37.335000000000001</v>
      </c>
      <c r="AT115">
        <v>7.2685000000000004</v>
      </c>
      <c r="AU115">
        <v>8885</v>
      </c>
      <c r="AV115">
        <v>432</v>
      </c>
      <c r="AW115">
        <v>54.750999999999998</v>
      </c>
      <c r="AX115">
        <v>1.7954000000000001</v>
      </c>
      <c r="AY115">
        <v>24</v>
      </c>
      <c r="AZ115">
        <v>34</v>
      </c>
      <c r="BA115">
        <v>0.1479</v>
      </c>
      <c r="BB115">
        <v>0.2094</v>
      </c>
      <c r="BC115">
        <v>270</v>
      </c>
      <c r="BD115">
        <v>100</v>
      </c>
      <c r="BE115">
        <v>1.8116000000000001</v>
      </c>
      <c r="BF115">
        <v>0.66459999999999997</v>
      </c>
      <c r="BG115">
        <v>2113</v>
      </c>
      <c r="BH115">
        <v>351</v>
      </c>
      <c r="BI115">
        <v>14.1774</v>
      </c>
      <c r="BJ115">
        <v>2.2850999999999999</v>
      </c>
      <c r="BK115">
        <v>323</v>
      </c>
      <c r="BL115">
        <v>22</v>
      </c>
      <c r="BM115">
        <v>0.9849</v>
      </c>
      <c r="BN115">
        <v>3.4099999999999998E-2</v>
      </c>
      <c r="BO115">
        <v>0.2823</v>
      </c>
      <c r="BP115">
        <v>0.35360000000000003</v>
      </c>
      <c r="BQ115">
        <v>0.52929999999999999</v>
      </c>
      <c r="BR115">
        <v>0.17949999999999999</v>
      </c>
      <c r="BS115">
        <v>0.31690000000000002</v>
      </c>
      <c r="BT115">
        <v>0.49680000000000002</v>
      </c>
      <c r="BU115">
        <v>0.36249999999999999</v>
      </c>
      <c r="BV115">
        <v>0.17130000000000001</v>
      </c>
      <c r="BW115">
        <v>0.47289999999999999</v>
      </c>
      <c r="BX115">
        <v>0.7399</v>
      </c>
      <c r="BY115">
        <v>0.6119</v>
      </c>
      <c r="BZ115">
        <v>0.98050000000000004</v>
      </c>
      <c r="CA115">
        <v>0.45550000000000002</v>
      </c>
      <c r="CB115">
        <v>0.70720000000000005</v>
      </c>
      <c r="CC115">
        <v>0.92620000000000002</v>
      </c>
      <c r="CD115">
        <v>0.69940000000000002</v>
      </c>
      <c r="CE115">
        <v>1.6616</v>
      </c>
      <c r="CF115">
        <v>0.23880000000000001</v>
      </c>
      <c r="CG115">
        <v>2.2433999999999998</v>
      </c>
      <c r="CH115">
        <v>0.36030000000000001</v>
      </c>
      <c r="CI115">
        <v>0.6119</v>
      </c>
      <c r="CJ115">
        <v>0.6119</v>
      </c>
      <c r="CK115">
        <v>3.768800000000001</v>
      </c>
      <c r="CL115">
        <v>0.9254</v>
      </c>
      <c r="CM115">
        <v>8.2857000000000003</v>
      </c>
      <c r="CN115">
        <v>0.59909999999999997</v>
      </c>
      <c r="CO115">
        <v>0</v>
      </c>
      <c r="CP115">
        <v>0</v>
      </c>
      <c r="CQ115">
        <v>0</v>
      </c>
      <c r="CR115">
        <v>0</v>
      </c>
      <c r="CS115">
        <v>0</v>
      </c>
      <c r="CT115">
        <v>0</v>
      </c>
      <c r="CU115">
        <v>0</v>
      </c>
      <c r="CV115">
        <v>0</v>
      </c>
      <c r="CW115">
        <v>0</v>
      </c>
      <c r="CX115">
        <v>0</v>
      </c>
      <c r="CY115">
        <v>0</v>
      </c>
      <c r="CZ115">
        <v>1</v>
      </c>
      <c r="DA115">
        <v>0</v>
      </c>
      <c r="DB115">
        <v>0</v>
      </c>
      <c r="DC115">
        <v>1</v>
      </c>
      <c r="DD115">
        <v>0</v>
      </c>
      <c r="DE115">
        <v>0</v>
      </c>
      <c r="DF115">
        <v>0</v>
      </c>
      <c r="DG115">
        <v>0</v>
      </c>
      <c r="DH115">
        <v>2</v>
      </c>
      <c r="DI115">
        <v>2</v>
      </c>
      <c r="DJ115" t="s">
        <v>793</v>
      </c>
    </row>
    <row r="116" spans="1:114" x14ac:dyDescent="0.2">
      <c r="A116">
        <v>20815</v>
      </c>
      <c r="B116" t="s">
        <v>589</v>
      </c>
      <c r="C116">
        <v>3181</v>
      </c>
      <c r="D116">
        <v>1275</v>
      </c>
      <c r="E116">
        <v>10.473100000000001</v>
      </c>
      <c r="F116">
        <v>4.1623999999999999</v>
      </c>
      <c r="G116">
        <v>400</v>
      </c>
      <c r="H116">
        <v>126</v>
      </c>
      <c r="I116">
        <v>2.5333999999999999</v>
      </c>
      <c r="J116">
        <v>0.78690000000000004</v>
      </c>
      <c r="K116">
        <v>2229</v>
      </c>
      <c r="L116">
        <v>415</v>
      </c>
      <c r="M116">
        <v>17.229700000000001</v>
      </c>
      <c r="N116">
        <v>3.1057999999999999</v>
      </c>
      <c r="O116">
        <v>693</v>
      </c>
      <c r="P116">
        <v>239</v>
      </c>
      <c r="Q116">
        <v>3.1655000000000002</v>
      </c>
      <c r="R116">
        <v>1.0832999999999999</v>
      </c>
      <c r="S116">
        <v>670</v>
      </c>
      <c r="T116">
        <v>351</v>
      </c>
      <c r="U116">
        <v>2.2124999999999999</v>
      </c>
      <c r="V116">
        <v>1.1534</v>
      </c>
      <c r="W116">
        <v>7620</v>
      </c>
      <c r="X116">
        <v>453</v>
      </c>
      <c r="Y116">
        <v>24.979500000000002</v>
      </c>
      <c r="Z116">
        <v>0.73319999999999996</v>
      </c>
      <c r="AA116">
        <v>6657</v>
      </c>
      <c r="AB116">
        <v>835</v>
      </c>
      <c r="AC116">
        <v>21.822700000000001</v>
      </c>
      <c r="AD116">
        <v>2.4940000000000002</v>
      </c>
      <c r="AE116">
        <v>2793</v>
      </c>
      <c r="AF116">
        <v>376</v>
      </c>
      <c r="AG116">
        <v>9.2230000000000008</v>
      </c>
      <c r="AH116">
        <v>1.1458999999999999</v>
      </c>
      <c r="AI116">
        <v>423</v>
      </c>
      <c r="AJ116">
        <v>200</v>
      </c>
      <c r="AK116">
        <v>3.2696999999999998</v>
      </c>
      <c r="AL116">
        <v>1.538</v>
      </c>
      <c r="AM116">
        <v>532</v>
      </c>
      <c r="AN116">
        <v>316</v>
      </c>
      <c r="AO116">
        <v>1.8106</v>
      </c>
      <c r="AP116">
        <v>1.0714999999999999</v>
      </c>
      <c r="AQ116">
        <v>9191</v>
      </c>
      <c r="AR116">
        <v>1834</v>
      </c>
      <c r="AS116">
        <v>30.1295</v>
      </c>
      <c r="AT116">
        <v>5.8080999999999996</v>
      </c>
      <c r="AU116">
        <v>6155</v>
      </c>
      <c r="AV116">
        <v>398</v>
      </c>
      <c r="AW116">
        <v>43.842199999999998</v>
      </c>
      <c r="AX116">
        <v>2.2132999999999998</v>
      </c>
      <c r="AY116">
        <v>9</v>
      </c>
      <c r="AZ116">
        <v>13</v>
      </c>
      <c r="BA116">
        <v>6.4100000000000004E-2</v>
      </c>
      <c r="BB116">
        <v>9.2600000000000002E-2</v>
      </c>
      <c r="BC116">
        <v>272</v>
      </c>
      <c r="BD116">
        <v>126</v>
      </c>
      <c r="BE116">
        <v>2.1025</v>
      </c>
      <c r="BF116">
        <v>0.96970000000000001</v>
      </c>
      <c r="BG116">
        <v>1416</v>
      </c>
      <c r="BH116">
        <v>262</v>
      </c>
      <c r="BI116">
        <v>10.945399999999999</v>
      </c>
      <c r="BJ116">
        <v>1.9621</v>
      </c>
      <c r="BK116">
        <v>173</v>
      </c>
      <c r="BL116">
        <v>7</v>
      </c>
      <c r="BM116">
        <v>0.56710000000000005</v>
      </c>
      <c r="BN116">
        <v>3.7199999999999997E-2</v>
      </c>
      <c r="BO116">
        <v>0.44400000000000001</v>
      </c>
      <c r="BP116">
        <v>0.30590000000000001</v>
      </c>
      <c r="BQ116">
        <v>0.42520000000000002</v>
      </c>
      <c r="BR116">
        <v>0.23499999999999999</v>
      </c>
      <c r="BS116">
        <v>0.3105</v>
      </c>
      <c r="BT116">
        <v>0.80169999999999997</v>
      </c>
      <c r="BU116">
        <v>0.54579999999999995</v>
      </c>
      <c r="BV116">
        <v>0.2848</v>
      </c>
      <c r="BW116">
        <v>0.3926</v>
      </c>
      <c r="BX116">
        <v>0.70579999999999998</v>
      </c>
      <c r="BY116">
        <v>0.52880000000000005</v>
      </c>
      <c r="BZ116">
        <v>0.9718</v>
      </c>
      <c r="CA116">
        <v>0.41649999999999998</v>
      </c>
      <c r="CB116">
        <v>0.74399999999999999</v>
      </c>
      <c r="CC116">
        <v>0.86980000000000002</v>
      </c>
      <c r="CD116">
        <v>0.60550000000000004</v>
      </c>
      <c r="CE116">
        <v>1.7205999999999999</v>
      </c>
      <c r="CF116">
        <v>0.26440000000000002</v>
      </c>
      <c r="CG116">
        <v>2.7307000000000001</v>
      </c>
      <c r="CH116">
        <v>0.64180000000000004</v>
      </c>
      <c r="CI116">
        <v>0.52880000000000005</v>
      </c>
      <c r="CJ116">
        <v>0.52880000000000005</v>
      </c>
      <c r="CK116">
        <v>3.6076000000000001</v>
      </c>
      <c r="CL116">
        <v>0.86570000000000003</v>
      </c>
      <c r="CM116">
        <v>8.5876999999999999</v>
      </c>
      <c r="CN116">
        <v>0.64180000000000004</v>
      </c>
      <c r="CO116">
        <v>0</v>
      </c>
      <c r="CP116">
        <v>0</v>
      </c>
      <c r="CQ116">
        <v>0</v>
      </c>
      <c r="CR116">
        <v>0</v>
      </c>
      <c r="CS116">
        <v>0</v>
      </c>
      <c r="CT116">
        <v>0</v>
      </c>
      <c r="CU116">
        <v>0</v>
      </c>
      <c r="CV116">
        <v>0</v>
      </c>
      <c r="CW116">
        <v>0</v>
      </c>
      <c r="CX116">
        <v>0</v>
      </c>
      <c r="CY116">
        <v>0</v>
      </c>
      <c r="CZ116">
        <v>1</v>
      </c>
      <c r="DA116">
        <v>0</v>
      </c>
      <c r="DB116">
        <v>0</v>
      </c>
      <c r="DC116">
        <v>0</v>
      </c>
      <c r="DD116">
        <v>0</v>
      </c>
      <c r="DE116">
        <v>0</v>
      </c>
      <c r="DF116">
        <v>0</v>
      </c>
      <c r="DG116">
        <v>0</v>
      </c>
      <c r="DH116">
        <v>1</v>
      </c>
      <c r="DI116">
        <v>1</v>
      </c>
      <c r="DJ116" t="s">
        <v>793</v>
      </c>
    </row>
    <row r="117" spans="1:114" x14ac:dyDescent="0.2">
      <c r="A117">
        <v>20816</v>
      </c>
      <c r="B117" t="s">
        <v>589</v>
      </c>
      <c r="C117">
        <v>924</v>
      </c>
      <c r="D117">
        <v>343</v>
      </c>
      <c r="E117">
        <v>5.0991</v>
      </c>
      <c r="F117">
        <v>1.8633999999999999</v>
      </c>
      <c r="G117">
        <v>481</v>
      </c>
      <c r="H117">
        <v>210</v>
      </c>
      <c r="I117">
        <v>5.1349999999999998</v>
      </c>
      <c r="J117">
        <v>2.2101000000000002</v>
      </c>
      <c r="K117">
        <v>860</v>
      </c>
      <c r="L117">
        <v>249</v>
      </c>
      <c r="M117">
        <v>13.4375</v>
      </c>
      <c r="N117">
        <v>3.8033999999999999</v>
      </c>
      <c r="O117">
        <v>267</v>
      </c>
      <c r="P117">
        <v>129</v>
      </c>
      <c r="Q117">
        <v>2.2715999999999998</v>
      </c>
      <c r="R117">
        <v>1.0887</v>
      </c>
      <c r="S117">
        <v>431</v>
      </c>
      <c r="T117">
        <v>263</v>
      </c>
      <c r="U117">
        <v>2.38</v>
      </c>
      <c r="V117">
        <v>1.444</v>
      </c>
      <c r="W117">
        <v>3418</v>
      </c>
      <c r="X117">
        <v>340</v>
      </c>
      <c r="Y117">
        <v>18.842300000000002</v>
      </c>
      <c r="Z117">
        <v>1.4171</v>
      </c>
      <c r="AA117">
        <v>4929</v>
      </c>
      <c r="AB117">
        <v>556</v>
      </c>
      <c r="AC117">
        <v>27.172000000000001</v>
      </c>
      <c r="AD117">
        <v>2.5030000000000001</v>
      </c>
      <c r="AE117">
        <v>1310</v>
      </c>
      <c r="AF117">
        <v>358</v>
      </c>
      <c r="AG117">
        <v>7.234</v>
      </c>
      <c r="AH117">
        <v>1.9197</v>
      </c>
      <c r="AI117">
        <v>239</v>
      </c>
      <c r="AJ117">
        <v>90</v>
      </c>
      <c r="AK117">
        <v>3.7343999999999999</v>
      </c>
      <c r="AL117">
        <v>1.3952</v>
      </c>
      <c r="AM117">
        <v>209</v>
      </c>
      <c r="AN117">
        <v>117</v>
      </c>
      <c r="AO117">
        <v>1.2221</v>
      </c>
      <c r="AP117">
        <v>0.67920000000000003</v>
      </c>
      <c r="AQ117">
        <v>4473</v>
      </c>
      <c r="AR117">
        <v>1600</v>
      </c>
      <c r="AS117">
        <v>24.658200000000001</v>
      </c>
      <c r="AT117">
        <v>8.6750000000000007</v>
      </c>
      <c r="AU117">
        <v>1439</v>
      </c>
      <c r="AV117">
        <v>237</v>
      </c>
      <c r="AW117">
        <v>21.474399999999999</v>
      </c>
      <c r="AX117">
        <v>3.3197999999999999</v>
      </c>
      <c r="AY117">
        <v>0</v>
      </c>
      <c r="AZ117">
        <v>21</v>
      </c>
      <c r="BA117">
        <v>0</v>
      </c>
      <c r="BB117">
        <v>0.31340000000000001</v>
      </c>
      <c r="BC117">
        <v>31</v>
      </c>
      <c r="BD117">
        <v>38</v>
      </c>
      <c r="BE117">
        <v>0.4844</v>
      </c>
      <c r="BF117">
        <v>0.59740000000000004</v>
      </c>
      <c r="BG117">
        <v>221</v>
      </c>
      <c r="BH117">
        <v>120</v>
      </c>
      <c r="BI117">
        <v>3.4531000000000001</v>
      </c>
      <c r="BJ117">
        <v>1.8635999999999999</v>
      </c>
      <c r="BK117">
        <v>17</v>
      </c>
      <c r="BL117">
        <v>15</v>
      </c>
      <c r="BM117">
        <v>9.3700000000000006E-2</v>
      </c>
      <c r="BN117">
        <v>8.2500000000000004E-2</v>
      </c>
      <c r="BO117">
        <v>0.20039999999999999</v>
      </c>
      <c r="BP117">
        <v>0.6573</v>
      </c>
      <c r="BQ117">
        <v>0.30590000000000001</v>
      </c>
      <c r="BR117">
        <v>0.18590000000000001</v>
      </c>
      <c r="BS117">
        <v>0.33400000000000002</v>
      </c>
      <c r="BT117">
        <v>0.56079999999999997</v>
      </c>
      <c r="BU117">
        <v>0.89980000000000004</v>
      </c>
      <c r="BV117">
        <v>0.14560000000000001</v>
      </c>
      <c r="BW117">
        <v>0.45550000000000002</v>
      </c>
      <c r="BX117">
        <v>0.61619999999999997</v>
      </c>
      <c r="BY117">
        <v>0.46700000000000003</v>
      </c>
      <c r="BZ117">
        <v>0.88070000000000004</v>
      </c>
      <c r="CA117">
        <v>0</v>
      </c>
      <c r="CB117">
        <v>0.45119999999999999</v>
      </c>
      <c r="CC117">
        <v>0.52059999999999995</v>
      </c>
      <c r="CD117">
        <v>0.36890000000000001</v>
      </c>
      <c r="CE117">
        <v>1.6835</v>
      </c>
      <c r="CF117">
        <v>0.2495</v>
      </c>
      <c r="CG117">
        <v>2.6779000000000002</v>
      </c>
      <c r="CH117">
        <v>0.60129999999999995</v>
      </c>
      <c r="CI117">
        <v>0.46700000000000003</v>
      </c>
      <c r="CJ117">
        <v>0.46700000000000003</v>
      </c>
      <c r="CK117">
        <v>2.2214</v>
      </c>
      <c r="CL117">
        <v>0.47549999999999998</v>
      </c>
      <c r="CM117">
        <v>7.0497999999999994</v>
      </c>
      <c r="CN117">
        <v>0.40939999999999999</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t="s">
        <v>796</v>
      </c>
    </row>
    <row r="118" spans="1:114" x14ac:dyDescent="0.2">
      <c r="A118">
        <v>20817</v>
      </c>
      <c r="B118" t="s">
        <v>589</v>
      </c>
      <c r="C118">
        <v>1901</v>
      </c>
      <c r="D118">
        <v>422</v>
      </c>
      <c r="E118">
        <v>5.0914999999999999</v>
      </c>
      <c r="F118">
        <v>1.1081000000000001</v>
      </c>
      <c r="G118">
        <v>709</v>
      </c>
      <c r="H118">
        <v>220</v>
      </c>
      <c r="I118">
        <v>3.7191999999999998</v>
      </c>
      <c r="J118">
        <v>1.1383000000000001</v>
      </c>
      <c r="K118">
        <v>1582</v>
      </c>
      <c r="L118">
        <v>274</v>
      </c>
      <c r="M118">
        <v>11.581300000000001</v>
      </c>
      <c r="N118">
        <v>1.9539</v>
      </c>
      <c r="O118">
        <v>485</v>
      </c>
      <c r="P118">
        <v>196</v>
      </c>
      <c r="Q118">
        <v>1.8762000000000001</v>
      </c>
      <c r="R118">
        <v>0.75419999999999998</v>
      </c>
      <c r="S118">
        <v>497</v>
      </c>
      <c r="T118">
        <v>199</v>
      </c>
      <c r="U118">
        <v>1.3359000000000001</v>
      </c>
      <c r="V118">
        <v>0.53169999999999995</v>
      </c>
      <c r="W118">
        <v>7768</v>
      </c>
      <c r="X118">
        <v>482</v>
      </c>
      <c r="Y118">
        <v>20.740100000000002</v>
      </c>
      <c r="Z118">
        <v>0.91679999999999995</v>
      </c>
      <c r="AA118">
        <v>9465</v>
      </c>
      <c r="AB118">
        <v>596</v>
      </c>
      <c r="AC118">
        <v>25.271000000000001</v>
      </c>
      <c r="AD118">
        <v>1.1494</v>
      </c>
      <c r="AE118">
        <v>3230</v>
      </c>
      <c r="AF118">
        <v>329</v>
      </c>
      <c r="AG118">
        <v>8.6822999999999997</v>
      </c>
      <c r="AH118">
        <v>0.79920000000000002</v>
      </c>
      <c r="AI118">
        <v>441</v>
      </c>
      <c r="AJ118">
        <v>122</v>
      </c>
      <c r="AK118">
        <v>3.2284000000000002</v>
      </c>
      <c r="AL118">
        <v>0.88649999999999995</v>
      </c>
      <c r="AM118">
        <v>1075</v>
      </c>
      <c r="AN118">
        <v>288</v>
      </c>
      <c r="AO118">
        <v>3.0005000000000002</v>
      </c>
      <c r="AP118">
        <v>0.79430000000000001</v>
      </c>
      <c r="AQ118">
        <v>14634</v>
      </c>
      <c r="AR118">
        <v>2022</v>
      </c>
      <c r="AS118">
        <v>39.071899999999999</v>
      </c>
      <c r="AT118">
        <v>5.1233000000000004</v>
      </c>
      <c r="AU118">
        <v>1904</v>
      </c>
      <c r="AV118">
        <v>206</v>
      </c>
      <c r="AW118">
        <v>13.261799999999999</v>
      </c>
      <c r="AX118">
        <v>1.3583000000000001</v>
      </c>
      <c r="AY118">
        <v>107</v>
      </c>
      <c r="AZ118">
        <v>98</v>
      </c>
      <c r="BA118">
        <v>0.74529999999999996</v>
      </c>
      <c r="BB118">
        <v>0.68210000000000004</v>
      </c>
      <c r="BC118">
        <v>69</v>
      </c>
      <c r="BD118">
        <v>64</v>
      </c>
      <c r="BE118">
        <v>0.50509999999999999</v>
      </c>
      <c r="BF118">
        <v>0.4652</v>
      </c>
      <c r="BG118">
        <v>612</v>
      </c>
      <c r="BH118">
        <v>203</v>
      </c>
      <c r="BI118">
        <v>4.4802</v>
      </c>
      <c r="BJ118">
        <v>1.4757</v>
      </c>
      <c r="BK118">
        <v>203</v>
      </c>
      <c r="BL118">
        <v>23</v>
      </c>
      <c r="BM118">
        <v>0.54200000000000004</v>
      </c>
      <c r="BN118">
        <v>5.67E-2</v>
      </c>
      <c r="BO118">
        <v>0.1961</v>
      </c>
      <c r="BP118">
        <v>0.47289999999999999</v>
      </c>
      <c r="BQ118">
        <v>0.25159999999999999</v>
      </c>
      <c r="BR118">
        <v>0.1603</v>
      </c>
      <c r="BS118">
        <v>0.21410000000000001</v>
      </c>
      <c r="BT118">
        <v>0.66100000000000003</v>
      </c>
      <c r="BU118">
        <v>0.81240000000000001</v>
      </c>
      <c r="BV118">
        <v>0.2334</v>
      </c>
      <c r="BW118">
        <v>0.38829999999999998</v>
      </c>
      <c r="BX118">
        <v>0.80169999999999997</v>
      </c>
      <c r="BY118">
        <v>0.63109999999999999</v>
      </c>
      <c r="BZ118">
        <v>0.77010000000000001</v>
      </c>
      <c r="CA118">
        <v>0.58789999999999998</v>
      </c>
      <c r="CB118">
        <v>0.45550000000000002</v>
      </c>
      <c r="CC118">
        <v>0.60950000000000004</v>
      </c>
      <c r="CD118">
        <v>0.59060000000000001</v>
      </c>
      <c r="CE118">
        <v>1.2949999999999999</v>
      </c>
      <c r="CF118">
        <v>0.1578</v>
      </c>
      <c r="CG118">
        <v>2.8967999999999998</v>
      </c>
      <c r="CH118">
        <v>0.76970000000000005</v>
      </c>
      <c r="CI118">
        <v>0.63109999999999999</v>
      </c>
      <c r="CJ118">
        <v>0.63109999999999999</v>
      </c>
      <c r="CK118">
        <v>3.0135999999999998</v>
      </c>
      <c r="CL118">
        <v>0.69720000000000004</v>
      </c>
      <c r="CM118">
        <v>7.8365</v>
      </c>
      <c r="CN118">
        <v>0.52239999999999998</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t="s">
        <v>793</v>
      </c>
    </row>
    <row r="119" spans="1:114" x14ac:dyDescent="0.2">
      <c r="A119">
        <v>20818</v>
      </c>
      <c r="B119" t="s">
        <v>589</v>
      </c>
      <c r="C119">
        <v>149</v>
      </c>
      <c r="D119">
        <v>207</v>
      </c>
      <c r="E119">
        <v>9.6815999999999995</v>
      </c>
      <c r="F119">
        <v>13.251799999999999</v>
      </c>
      <c r="G119">
        <v>0</v>
      </c>
      <c r="H119">
        <v>14</v>
      </c>
      <c r="I119">
        <v>0</v>
      </c>
      <c r="J119">
        <v>1.6092</v>
      </c>
      <c r="K119">
        <v>94</v>
      </c>
      <c r="L119">
        <v>69</v>
      </c>
      <c r="M119">
        <v>15.851599999999999</v>
      </c>
      <c r="N119">
        <v>11.042899999999999</v>
      </c>
      <c r="O119">
        <v>13</v>
      </c>
      <c r="P119">
        <v>19</v>
      </c>
      <c r="Q119">
        <v>1.1484000000000001</v>
      </c>
      <c r="R119">
        <v>1.6589</v>
      </c>
      <c r="S119">
        <v>24</v>
      </c>
      <c r="T119">
        <v>39</v>
      </c>
      <c r="U119">
        <v>1.5595000000000001</v>
      </c>
      <c r="V119">
        <v>2.5068000000000001</v>
      </c>
      <c r="W119">
        <v>363</v>
      </c>
      <c r="X119">
        <v>146</v>
      </c>
      <c r="Y119">
        <v>23.5867</v>
      </c>
      <c r="Z119">
        <v>7.6506999999999996</v>
      </c>
      <c r="AA119">
        <v>331</v>
      </c>
      <c r="AB119">
        <v>149</v>
      </c>
      <c r="AC119">
        <v>21.5075</v>
      </c>
      <c r="AD119">
        <v>8.2202000000000002</v>
      </c>
      <c r="AE119">
        <v>72</v>
      </c>
      <c r="AF119">
        <v>55</v>
      </c>
      <c r="AG119">
        <v>4.6783999999999999</v>
      </c>
      <c r="AH119">
        <v>3.3961000000000001</v>
      </c>
      <c r="AI119">
        <v>0</v>
      </c>
      <c r="AJ119">
        <v>20</v>
      </c>
      <c r="AK119">
        <v>0</v>
      </c>
      <c r="AL119">
        <v>3.3388</v>
      </c>
      <c r="AM119">
        <v>29</v>
      </c>
      <c r="AN119">
        <v>59</v>
      </c>
      <c r="AO119">
        <v>1.9029</v>
      </c>
      <c r="AP119">
        <v>3.8298000000000001</v>
      </c>
      <c r="AQ119">
        <v>511</v>
      </c>
      <c r="AR119">
        <v>497</v>
      </c>
      <c r="AS119">
        <v>33.203400000000002</v>
      </c>
      <c r="AT119">
        <v>31.302800000000001</v>
      </c>
      <c r="AU119">
        <v>0</v>
      </c>
      <c r="AV119">
        <v>20</v>
      </c>
      <c r="AW119">
        <v>0</v>
      </c>
      <c r="AX119">
        <v>3.0135000000000001</v>
      </c>
      <c r="AY119">
        <v>0</v>
      </c>
      <c r="AZ119">
        <v>14</v>
      </c>
      <c r="BA119">
        <v>0</v>
      </c>
      <c r="BB119">
        <v>2.1309</v>
      </c>
      <c r="BC119">
        <v>0</v>
      </c>
      <c r="BD119">
        <v>20</v>
      </c>
      <c r="BE119">
        <v>0</v>
      </c>
      <c r="BF119">
        <v>3.3388</v>
      </c>
      <c r="BG119">
        <v>16</v>
      </c>
      <c r="BH119">
        <v>26</v>
      </c>
      <c r="BI119">
        <v>2.6981000000000002</v>
      </c>
      <c r="BJ119">
        <v>4.3406000000000002</v>
      </c>
      <c r="BK119">
        <v>0</v>
      </c>
      <c r="BL119">
        <v>14</v>
      </c>
      <c r="BM119">
        <v>0</v>
      </c>
      <c r="BN119">
        <v>0.90969999999999995</v>
      </c>
      <c r="BO119">
        <v>0.39439999999999997</v>
      </c>
      <c r="BP119">
        <v>0</v>
      </c>
      <c r="BQ119">
        <v>0.39050000000000001</v>
      </c>
      <c r="BR119">
        <v>0.12609999999999999</v>
      </c>
      <c r="BS119">
        <v>0.24199999999999999</v>
      </c>
      <c r="BT119">
        <v>0.76759999999999995</v>
      </c>
      <c r="BU119">
        <v>0.49469999999999997</v>
      </c>
      <c r="BV119">
        <v>5.3499999999999999E-2</v>
      </c>
      <c r="BW119">
        <v>0</v>
      </c>
      <c r="BX119">
        <v>0.71860000000000002</v>
      </c>
      <c r="BY119">
        <v>0.5736</v>
      </c>
      <c r="BZ119">
        <v>0</v>
      </c>
      <c r="CA119">
        <v>0</v>
      </c>
      <c r="CB119">
        <v>0</v>
      </c>
      <c r="CC119">
        <v>0.4577</v>
      </c>
      <c r="CD119">
        <v>0</v>
      </c>
      <c r="CE119">
        <v>1.153</v>
      </c>
      <c r="CF119">
        <v>0.13220000000000001</v>
      </c>
      <c r="CG119">
        <v>2.0344000000000002</v>
      </c>
      <c r="CH119">
        <v>0.26650000000000001</v>
      </c>
      <c r="CI119">
        <v>0.5736</v>
      </c>
      <c r="CJ119">
        <v>0.5736</v>
      </c>
      <c r="CK119">
        <v>0.4577</v>
      </c>
      <c r="CL119">
        <v>0.1258</v>
      </c>
      <c r="CM119">
        <v>4.2187000000000001</v>
      </c>
      <c r="CN119">
        <v>0.1343</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t="s">
        <v>795</v>
      </c>
    </row>
    <row r="120" spans="1:114" x14ac:dyDescent="0.2">
      <c r="A120">
        <v>20832</v>
      </c>
      <c r="B120" t="s">
        <v>589</v>
      </c>
      <c r="C120">
        <v>2626</v>
      </c>
      <c r="D120">
        <v>814</v>
      </c>
      <c r="E120">
        <v>10.322699999999999</v>
      </c>
      <c r="F120">
        <v>3.1480000000000001</v>
      </c>
      <c r="G120">
        <v>502</v>
      </c>
      <c r="H120">
        <v>137</v>
      </c>
      <c r="I120">
        <v>3.6293000000000002</v>
      </c>
      <c r="J120">
        <v>0.96799999999999997</v>
      </c>
      <c r="K120">
        <v>1213</v>
      </c>
      <c r="L120">
        <v>258</v>
      </c>
      <c r="M120">
        <v>14.4216</v>
      </c>
      <c r="N120">
        <v>3.01</v>
      </c>
      <c r="O120">
        <v>660</v>
      </c>
      <c r="P120">
        <v>217</v>
      </c>
      <c r="Q120">
        <v>3.9211</v>
      </c>
      <c r="R120">
        <v>1.2777000000000001</v>
      </c>
      <c r="S120">
        <v>584</v>
      </c>
      <c r="T120">
        <v>200</v>
      </c>
      <c r="U120">
        <v>2.2932999999999999</v>
      </c>
      <c r="V120">
        <v>0.77510000000000001</v>
      </c>
      <c r="W120">
        <v>3931</v>
      </c>
      <c r="X120">
        <v>403</v>
      </c>
      <c r="Y120">
        <v>15.383699999999999</v>
      </c>
      <c r="Z120">
        <v>1.3284</v>
      </c>
      <c r="AA120">
        <v>6799</v>
      </c>
      <c r="AB120">
        <v>728</v>
      </c>
      <c r="AC120">
        <v>26.607399999999998</v>
      </c>
      <c r="AD120">
        <v>2.4403000000000001</v>
      </c>
      <c r="AE120">
        <v>2657</v>
      </c>
      <c r="AF120">
        <v>749</v>
      </c>
      <c r="AG120">
        <v>10.4335</v>
      </c>
      <c r="AH120">
        <v>2.8841000000000001</v>
      </c>
      <c r="AI120">
        <v>525</v>
      </c>
      <c r="AJ120">
        <v>221</v>
      </c>
      <c r="AK120">
        <v>6.2417999999999996</v>
      </c>
      <c r="AL120">
        <v>2.6193</v>
      </c>
      <c r="AM120">
        <v>722</v>
      </c>
      <c r="AN120">
        <v>240</v>
      </c>
      <c r="AO120">
        <v>2.9883999999999999</v>
      </c>
      <c r="AP120">
        <v>0.98099999999999998</v>
      </c>
      <c r="AQ120">
        <v>11142</v>
      </c>
      <c r="AR120">
        <v>1729</v>
      </c>
      <c r="AS120">
        <v>43.603499999999997</v>
      </c>
      <c r="AT120">
        <v>6.3208000000000002</v>
      </c>
      <c r="AU120">
        <v>279</v>
      </c>
      <c r="AV120">
        <v>94</v>
      </c>
      <c r="AW120">
        <v>3.2509999999999999</v>
      </c>
      <c r="AX120">
        <v>1.0842000000000001</v>
      </c>
      <c r="AY120">
        <v>0</v>
      </c>
      <c r="AZ120">
        <v>25</v>
      </c>
      <c r="BA120">
        <v>0</v>
      </c>
      <c r="BB120">
        <v>0.2913</v>
      </c>
      <c r="BC120">
        <v>130</v>
      </c>
      <c r="BD120">
        <v>95</v>
      </c>
      <c r="BE120">
        <v>1.5456000000000001</v>
      </c>
      <c r="BF120">
        <v>1.1241000000000001</v>
      </c>
      <c r="BG120">
        <v>153</v>
      </c>
      <c r="BH120">
        <v>79</v>
      </c>
      <c r="BI120">
        <v>1.819</v>
      </c>
      <c r="BJ120">
        <v>0.93620000000000003</v>
      </c>
      <c r="BK120">
        <v>258</v>
      </c>
      <c r="BL120">
        <v>171</v>
      </c>
      <c r="BM120">
        <v>1.0097</v>
      </c>
      <c r="BN120">
        <v>0.66690000000000005</v>
      </c>
      <c r="BO120">
        <v>0.43099999999999999</v>
      </c>
      <c r="BP120">
        <v>0.45119999999999999</v>
      </c>
      <c r="BQ120">
        <v>0.34920000000000001</v>
      </c>
      <c r="BR120">
        <v>0.2863</v>
      </c>
      <c r="BS120">
        <v>0.32119999999999999</v>
      </c>
      <c r="BT120">
        <v>0.31559999999999999</v>
      </c>
      <c r="BU120">
        <v>0.85709999999999997</v>
      </c>
      <c r="BV120">
        <v>0.38329999999999997</v>
      </c>
      <c r="BW120">
        <v>0.67249999999999999</v>
      </c>
      <c r="BX120">
        <v>0.7974</v>
      </c>
      <c r="BY120">
        <v>0.66310000000000002</v>
      </c>
      <c r="BZ120">
        <v>0.56620000000000004</v>
      </c>
      <c r="CA120">
        <v>0</v>
      </c>
      <c r="CB120">
        <v>0.66379999999999995</v>
      </c>
      <c r="CC120">
        <v>0.38179999999999997</v>
      </c>
      <c r="CD120">
        <v>0.70789999999999997</v>
      </c>
      <c r="CE120">
        <v>1.8389</v>
      </c>
      <c r="CF120">
        <v>0.29849999999999999</v>
      </c>
      <c r="CG120">
        <v>3.0259</v>
      </c>
      <c r="CH120">
        <v>0.83799999999999997</v>
      </c>
      <c r="CI120">
        <v>0.66310000000000002</v>
      </c>
      <c r="CJ120">
        <v>0.66310000000000002</v>
      </c>
      <c r="CK120">
        <v>2.3197000000000001</v>
      </c>
      <c r="CL120">
        <v>0.50319999999999998</v>
      </c>
      <c r="CM120">
        <v>7.8475999999999999</v>
      </c>
      <c r="CN120">
        <v>0.52669999999999995</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t="s">
        <v>793</v>
      </c>
    </row>
    <row r="121" spans="1:114" x14ac:dyDescent="0.2">
      <c r="A121">
        <v>20833</v>
      </c>
      <c r="B121" t="s">
        <v>589</v>
      </c>
      <c r="C121">
        <v>886</v>
      </c>
      <c r="D121">
        <v>423</v>
      </c>
      <c r="E121">
        <v>11.3401</v>
      </c>
      <c r="F121">
        <v>5.1413000000000002</v>
      </c>
      <c r="G121">
        <v>177</v>
      </c>
      <c r="H121">
        <v>119</v>
      </c>
      <c r="I121">
        <v>4.2426000000000004</v>
      </c>
      <c r="J121">
        <v>2.7465000000000002</v>
      </c>
      <c r="K121">
        <v>354</v>
      </c>
      <c r="L121">
        <v>121</v>
      </c>
      <c r="M121">
        <v>13.785</v>
      </c>
      <c r="N121">
        <v>4.3501000000000003</v>
      </c>
      <c r="O121">
        <v>84</v>
      </c>
      <c r="P121">
        <v>42</v>
      </c>
      <c r="Q121">
        <v>1.5972999999999999</v>
      </c>
      <c r="R121">
        <v>0.76900000000000002</v>
      </c>
      <c r="S121">
        <v>171</v>
      </c>
      <c r="T121">
        <v>149</v>
      </c>
      <c r="U121">
        <v>2.1886999999999999</v>
      </c>
      <c r="V121">
        <v>1.8788</v>
      </c>
      <c r="W121">
        <v>1612</v>
      </c>
      <c r="X121">
        <v>249</v>
      </c>
      <c r="Y121">
        <v>20.508900000000001</v>
      </c>
      <c r="Z121">
        <v>0.86470000000000002</v>
      </c>
      <c r="AA121">
        <v>2003</v>
      </c>
      <c r="AB121">
        <v>532</v>
      </c>
      <c r="AC121">
        <v>25.483499999999999</v>
      </c>
      <c r="AD121">
        <v>5.61</v>
      </c>
      <c r="AE121">
        <v>699</v>
      </c>
      <c r="AF121">
        <v>202</v>
      </c>
      <c r="AG121">
        <v>8.9466000000000001</v>
      </c>
      <c r="AH121">
        <v>2.2119</v>
      </c>
      <c r="AI121">
        <v>194</v>
      </c>
      <c r="AJ121">
        <v>128</v>
      </c>
      <c r="AK121">
        <v>7.5545</v>
      </c>
      <c r="AL121">
        <v>4.8925999999999998</v>
      </c>
      <c r="AM121">
        <v>10</v>
      </c>
      <c r="AN121">
        <v>78</v>
      </c>
      <c r="AO121">
        <v>0.1326</v>
      </c>
      <c r="AP121">
        <v>1.0347</v>
      </c>
      <c r="AQ121">
        <v>2855</v>
      </c>
      <c r="AR121">
        <v>1363</v>
      </c>
      <c r="AS121">
        <v>36.3232</v>
      </c>
      <c r="AT121">
        <v>16.482800000000001</v>
      </c>
      <c r="AU121">
        <v>0</v>
      </c>
      <c r="AV121">
        <v>27</v>
      </c>
      <c r="AW121">
        <v>0</v>
      </c>
      <c r="AX121">
        <v>1.0363</v>
      </c>
      <c r="AY121">
        <v>0</v>
      </c>
      <c r="AZ121">
        <v>19</v>
      </c>
      <c r="BA121">
        <v>0</v>
      </c>
      <c r="BB121">
        <v>0.73270000000000002</v>
      </c>
      <c r="BC121">
        <v>2</v>
      </c>
      <c r="BD121">
        <v>19</v>
      </c>
      <c r="BE121">
        <v>7.7899999999999997E-2</v>
      </c>
      <c r="BF121">
        <v>0.749</v>
      </c>
      <c r="BG121">
        <v>35</v>
      </c>
      <c r="BH121">
        <v>31</v>
      </c>
      <c r="BI121">
        <v>1.3629</v>
      </c>
      <c r="BJ121">
        <v>1.1937</v>
      </c>
      <c r="BK121">
        <v>74</v>
      </c>
      <c r="BL121">
        <v>12</v>
      </c>
      <c r="BM121">
        <v>0.9415</v>
      </c>
      <c r="BN121">
        <v>6.1100000000000002E-2</v>
      </c>
      <c r="BO121">
        <v>0.46550000000000002</v>
      </c>
      <c r="BP121">
        <v>0.55530000000000002</v>
      </c>
      <c r="BQ121">
        <v>0.32540000000000002</v>
      </c>
      <c r="BR121">
        <v>0.14099999999999999</v>
      </c>
      <c r="BS121">
        <v>0.30620000000000003</v>
      </c>
      <c r="BT121">
        <v>0.64610000000000001</v>
      </c>
      <c r="BU121">
        <v>0.82520000000000004</v>
      </c>
      <c r="BV121">
        <v>0.2591</v>
      </c>
      <c r="BW121">
        <v>0.77659999999999996</v>
      </c>
      <c r="BX121">
        <v>0.35820000000000002</v>
      </c>
      <c r="BY121">
        <v>0.60550000000000004</v>
      </c>
      <c r="BZ121">
        <v>0</v>
      </c>
      <c r="CA121">
        <v>0</v>
      </c>
      <c r="CB121">
        <v>0.3926</v>
      </c>
      <c r="CC121">
        <v>0.33189999999999997</v>
      </c>
      <c r="CD121">
        <v>0.69510000000000005</v>
      </c>
      <c r="CE121">
        <v>1.7934000000000001</v>
      </c>
      <c r="CF121">
        <v>0.28570000000000001</v>
      </c>
      <c r="CG121">
        <v>2.8652000000000002</v>
      </c>
      <c r="CH121">
        <v>0.73770000000000002</v>
      </c>
      <c r="CI121">
        <v>0.60550000000000004</v>
      </c>
      <c r="CJ121">
        <v>0.60550000000000004</v>
      </c>
      <c r="CK121">
        <v>1.4196</v>
      </c>
      <c r="CL121">
        <v>0.30280000000000001</v>
      </c>
      <c r="CM121">
        <v>6.6837</v>
      </c>
      <c r="CN121">
        <v>0.36890000000000001</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t="s">
        <v>796</v>
      </c>
    </row>
    <row r="122" spans="1:114" x14ac:dyDescent="0.2">
      <c r="A122">
        <v>20837</v>
      </c>
      <c r="B122" t="s">
        <v>589</v>
      </c>
      <c r="C122">
        <v>624</v>
      </c>
      <c r="D122">
        <v>360</v>
      </c>
      <c r="E122">
        <v>9.3148</v>
      </c>
      <c r="F122">
        <v>5.3445</v>
      </c>
      <c r="G122">
        <v>131</v>
      </c>
      <c r="H122">
        <v>97</v>
      </c>
      <c r="I122">
        <v>3.5539999999999998</v>
      </c>
      <c r="J122">
        <v>2.6086999999999998</v>
      </c>
      <c r="K122">
        <v>484</v>
      </c>
      <c r="L122">
        <v>226</v>
      </c>
      <c r="M122">
        <v>20.456499999999998</v>
      </c>
      <c r="N122">
        <v>9.3175000000000008</v>
      </c>
      <c r="O122">
        <v>429</v>
      </c>
      <c r="P122">
        <v>230</v>
      </c>
      <c r="Q122">
        <v>8.9862000000000002</v>
      </c>
      <c r="R122">
        <v>4.7618</v>
      </c>
      <c r="S122">
        <v>139</v>
      </c>
      <c r="T122">
        <v>77</v>
      </c>
      <c r="U122">
        <v>2.0804999999999998</v>
      </c>
      <c r="V122">
        <v>1.1457999999999999</v>
      </c>
      <c r="W122">
        <v>1162</v>
      </c>
      <c r="X122">
        <v>389</v>
      </c>
      <c r="Y122">
        <v>17.3459</v>
      </c>
      <c r="Z122">
        <v>5.7118000000000002</v>
      </c>
      <c r="AA122">
        <v>1428</v>
      </c>
      <c r="AB122">
        <v>243</v>
      </c>
      <c r="AC122">
        <v>21.316600000000001</v>
      </c>
      <c r="AD122">
        <v>3.3919999999999999</v>
      </c>
      <c r="AE122">
        <v>843</v>
      </c>
      <c r="AF122">
        <v>251</v>
      </c>
      <c r="AG122">
        <v>12.617900000000001</v>
      </c>
      <c r="AH122">
        <v>3.681</v>
      </c>
      <c r="AI122">
        <v>96</v>
      </c>
      <c r="AJ122">
        <v>73</v>
      </c>
      <c r="AK122">
        <v>4.0575000000000001</v>
      </c>
      <c r="AL122">
        <v>3.0392000000000001</v>
      </c>
      <c r="AM122">
        <v>223</v>
      </c>
      <c r="AN122">
        <v>173</v>
      </c>
      <c r="AO122">
        <v>3.5190000000000001</v>
      </c>
      <c r="AP122">
        <v>2.7241</v>
      </c>
      <c r="AQ122">
        <v>2002</v>
      </c>
      <c r="AR122">
        <v>603</v>
      </c>
      <c r="AS122">
        <v>29.885100000000001</v>
      </c>
      <c r="AT122">
        <v>8.8230000000000004</v>
      </c>
      <c r="AU122">
        <v>0</v>
      </c>
      <c r="AV122">
        <v>27</v>
      </c>
      <c r="AW122">
        <v>0</v>
      </c>
      <c r="AX122">
        <v>1.1093999999999999</v>
      </c>
      <c r="AY122">
        <v>0</v>
      </c>
      <c r="AZ122">
        <v>19</v>
      </c>
      <c r="BA122">
        <v>0</v>
      </c>
      <c r="BB122">
        <v>0.78449999999999998</v>
      </c>
      <c r="BC122">
        <v>19</v>
      </c>
      <c r="BD122">
        <v>37</v>
      </c>
      <c r="BE122">
        <v>0.80300000000000005</v>
      </c>
      <c r="BF122">
        <v>1.5709</v>
      </c>
      <c r="BG122">
        <v>17</v>
      </c>
      <c r="BH122">
        <v>27</v>
      </c>
      <c r="BI122">
        <v>0.71850000000000003</v>
      </c>
      <c r="BJ122">
        <v>1.139</v>
      </c>
      <c r="BK122">
        <v>6</v>
      </c>
      <c r="BL122">
        <v>10</v>
      </c>
      <c r="BM122">
        <v>8.9599999999999999E-2</v>
      </c>
      <c r="BN122">
        <v>0.1492</v>
      </c>
      <c r="BO122">
        <v>0.3836</v>
      </c>
      <c r="BP122">
        <v>0.44030000000000002</v>
      </c>
      <c r="BQ122">
        <v>0.53800000000000003</v>
      </c>
      <c r="BR122">
        <v>0.67090000000000005</v>
      </c>
      <c r="BS122">
        <v>0.29339999999999999</v>
      </c>
      <c r="BT122">
        <v>0.45629999999999998</v>
      </c>
      <c r="BU122">
        <v>0.48399999999999999</v>
      </c>
      <c r="BV122">
        <v>0.58240000000000003</v>
      </c>
      <c r="BW122">
        <v>0.48159999999999997</v>
      </c>
      <c r="BX122">
        <v>0.82940000000000003</v>
      </c>
      <c r="BY122">
        <v>0.52239999999999998</v>
      </c>
      <c r="BZ122">
        <v>0</v>
      </c>
      <c r="CA122">
        <v>0</v>
      </c>
      <c r="CB122">
        <v>0.52490000000000003</v>
      </c>
      <c r="CC122">
        <v>0.2581</v>
      </c>
      <c r="CD122">
        <v>0.36030000000000001</v>
      </c>
      <c r="CE122">
        <v>2.3262</v>
      </c>
      <c r="CF122">
        <v>0.45629999999999998</v>
      </c>
      <c r="CG122">
        <v>2.8336999999999999</v>
      </c>
      <c r="CH122">
        <v>0.71</v>
      </c>
      <c r="CI122">
        <v>0.52239999999999998</v>
      </c>
      <c r="CJ122">
        <v>0.52239999999999998</v>
      </c>
      <c r="CK122">
        <v>1.1433</v>
      </c>
      <c r="CL122">
        <v>0.26440000000000002</v>
      </c>
      <c r="CM122">
        <v>6.8256000000000014</v>
      </c>
      <c r="CN122">
        <v>0.3881</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t="s">
        <v>796</v>
      </c>
    </row>
    <row r="123" spans="1:114" x14ac:dyDescent="0.2">
      <c r="A123">
        <v>20838</v>
      </c>
      <c r="B123" t="s">
        <v>589</v>
      </c>
      <c r="C123">
        <v>11</v>
      </c>
      <c r="D123">
        <v>12</v>
      </c>
      <c r="E123">
        <v>3.5948000000000002</v>
      </c>
      <c r="F123">
        <v>3.4544999999999999</v>
      </c>
      <c r="G123">
        <v>1</v>
      </c>
      <c r="H123">
        <v>2</v>
      </c>
      <c r="I123">
        <v>0.61729999999999996</v>
      </c>
      <c r="J123">
        <v>1.2000999999999999</v>
      </c>
      <c r="K123">
        <v>9</v>
      </c>
      <c r="L123">
        <v>17</v>
      </c>
      <c r="M123">
        <v>9.8901000000000003</v>
      </c>
      <c r="N123">
        <v>17.967099999999999</v>
      </c>
      <c r="O123">
        <v>7</v>
      </c>
      <c r="P123">
        <v>10</v>
      </c>
      <c r="Q123">
        <v>4.1420000000000003</v>
      </c>
      <c r="R123">
        <v>5.6986999999999997</v>
      </c>
      <c r="S123">
        <v>2</v>
      </c>
      <c r="T123">
        <v>3</v>
      </c>
      <c r="U123">
        <v>0.66669999999999996</v>
      </c>
      <c r="V123">
        <v>0.93630000000000002</v>
      </c>
      <c r="W123">
        <v>36</v>
      </c>
      <c r="X123">
        <v>16</v>
      </c>
      <c r="Y123">
        <v>11.764699999999999</v>
      </c>
      <c r="Z123">
        <v>8.0150000000000006</v>
      </c>
      <c r="AA123">
        <v>102</v>
      </c>
      <c r="AB123">
        <v>94</v>
      </c>
      <c r="AC123">
        <v>33.333300000000001</v>
      </c>
      <c r="AD123">
        <v>25.444500000000001</v>
      </c>
      <c r="AE123">
        <v>54</v>
      </c>
      <c r="AF123">
        <v>37</v>
      </c>
      <c r="AG123">
        <v>18</v>
      </c>
      <c r="AH123">
        <v>7.8893000000000004</v>
      </c>
      <c r="AI123">
        <v>3</v>
      </c>
      <c r="AJ123">
        <v>4</v>
      </c>
      <c r="AK123">
        <v>3.2967</v>
      </c>
      <c r="AL123">
        <v>4.4760999999999997</v>
      </c>
      <c r="AM123">
        <v>0</v>
      </c>
      <c r="AN123">
        <v>56</v>
      </c>
      <c r="AO123">
        <v>0</v>
      </c>
      <c r="AP123">
        <v>18.791899999999998</v>
      </c>
      <c r="AQ123">
        <v>38</v>
      </c>
      <c r="AR123">
        <v>205</v>
      </c>
      <c r="AS123">
        <v>12.4183</v>
      </c>
      <c r="AT123">
        <v>66.765900000000002</v>
      </c>
      <c r="AU123">
        <v>0</v>
      </c>
      <c r="AV123">
        <v>20</v>
      </c>
      <c r="AW123">
        <v>0</v>
      </c>
      <c r="AX123">
        <v>20.411300000000001</v>
      </c>
      <c r="AY123">
        <v>0</v>
      </c>
      <c r="AZ123">
        <v>14</v>
      </c>
      <c r="BA123">
        <v>0</v>
      </c>
      <c r="BB123">
        <v>14.433</v>
      </c>
      <c r="BC123">
        <v>1</v>
      </c>
      <c r="BD123">
        <v>14</v>
      </c>
      <c r="BE123">
        <v>1.0989</v>
      </c>
      <c r="BF123">
        <v>15.534700000000001</v>
      </c>
      <c r="BG123">
        <v>0</v>
      </c>
      <c r="BH123">
        <v>14</v>
      </c>
      <c r="BI123">
        <v>0</v>
      </c>
      <c r="BJ123">
        <v>15.384600000000001</v>
      </c>
      <c r="BK123">
        <v>0</v>
      </c>
      <c r="BL123">
        <v>14</v>
      </c>
      <c r="BM123">
        <v>0</v>
      </c>
      <c r="BN123">
        <v>4.5751999999999997</v>
      </c>
      <c r="BO123">
        <v>0.14219999999999999</v>
      </c>
      <c r="BP123">
        <v>0.15620000000000001</v>
      </c>
      <c r="BQ123">
        <v>0.18659999999999999</v>
      </c>
      <c r="BR123">
        <v>0.31409999999999999</v>
      </c>
      <c r="BS123">
        <v>0.16489999999999999</v>
      </c>
      <c r="BT123">
        <v>0.1343</v>
      </c>
      <c r="BU123">
        <v>0.98080000000000001</v>
      </c>
      <c r="BV123">
        <v>0.85009999999999997</v>
      </c>
      <c r="BW123">
        <v>0.39700000000000002</v>
      </c>
      <c r="BX123">
        <v>0</v>
      </c>
      <c r="BY123">
        <v>0.2452</v>
      </c>
      <c r="BZ123">
        <v>0</v>
      </c>
      <c r="CA123">
        <v>0</v>
      </c>
      <c r="CB123">
        <v>0.57699999999999996</v>
      </c>
      <c r="CC123">
        <v>0</v>
      </c>
      <c r="CD123">
        <v>0</v>
      </c>
      <c r="CE123">
        <v>0.96399999999999997</v>
      </c>
      <c r="CF123">
        <v>7.8899999999999998E-2</v>
      </c>
      <c r="CG123">
        <v>2.3622000000000001</v>
      </c>
      <c r="CH123">
        <v>0.41360000000000002</v>
      </c>
      <c r="CI123">
        <v>0.2452</v>
      </c>
      <c r="CJ123">
        <v>0.2452</v>
      </c>
      <c r="CK123">
        <v>0.57699999999999996</v>
      </c>
      <c r="CL123">
        <v>0.13220000000000001</v>
      </c>
      <c r="CM123">
        <v>4.1483999999999996</v>
      </c>
      <c r="CN123">
        <v>0.12790000000000001</v>
      </c>
      <c r="CO123">
        <v>0</v>
      </c>
      <c r="CP123">
        <v>0</v>
      </c>
      <c r="CQ123">
        <v>0</v>
      </c>
      <c r="CR123">
        <v>0</v>
      </c>
      <c r="CS123">
        <v>0</v>
      </c>
      <c r="CT123">
        <v>0</v>
      </c>
      <c r="CU123">
        <v>1</v>
      </c>
      <c r="CV123">
        <v>0</v>
      </c>
      <c r="CW123">
        <v>0</v>
      </c>
      <c r="CX123">
        <v>0</v>
      </c>
      <c r="CY123">
        <v>0</v>
      </c>
      <c r="CZ123">
        <v>0</v>
      </c>
      <c r="DA123">
        <v>0</v>
      </c>
      <c r="DB123">
        <v>0</v>
      </c>
      <c r="DC123">
        <v>0</v>
      </c>
      <c r="DD123">
        <v>0</v>
      </c>
      <c r="DE123">
        <v>0</v>
      </c>
      <c r="DF123">
        <v>1</v>
      </c>
      <c r="DG123">
        <v>0</v>
      </c>
      <c r="DH123">
        <v>0</v>
      </c>
      <c r="DI123">
        <v>1</v>
      </c>
      <c r="DJ123" t="s">
        <v>795</v>
      </c>
    </row>
    <row r="124" spans="1:114" x14ac:dyDescent="0.2">
      <c r="A124">
        <v>20839</v>
      </c>
      <c r="B124" t="s">
        <v>589</v>
      </c>
      <c r="C124">
        <v>0</v>
      </c>
      <c r="D124">
        <v>14</v>
      </c>
      <c r="E124">
        <v>0</v>
      </c>
      <c r="F124">
        <v>8.8607999999999993</v>
      </c>
      <c r="G124">
        <v>0</v>
      </c>
      <c r="H124">
        <v>14</v>
      </c>
      <c r="I124">
        <v>0</v>
      </c>
      <c r="J124">
        <v>14.141400000000001</v>
      </c>
      <c r="K124">
        <v>0</v>
      </c>
      <c r="L124">
        <v>28</v>
      </c>
      <c r="M124">
        <v>0</v>
      </c>
      <c r="N124">
        <v>36.842100000000002</v>
      </c>
      <c r="O124">
        <v>0</v>
      </c>
      <c r="P124">
        <v>14</v>
      </c>
      <c r="Q124">
        <v>0</v>
      </c>
      <c r="R124">
        <v>10.218999999999999</v>
      </c>
      <c r="S124">
        <v>0</v>
      </c>
      <c r="T124">
        <v>14</v>
      </c>
      <c r="U124">
        <v>0</v>
      </c>
      <c r="V124">
        <v>8.8607999999999993</v>
      </c>
      <c r="W124">
        <v>76</v>
      </c>
      <c r="X124">
        <v>101</v>
      </c>
      <c r="Y124">
        <v>48.101300000000002</v>
      </c>
      <c r="Z124">
        <v>55.180599999999998</v>
      </c>
      <c r="AA124">
        <v>21</v>
      </c>
      <c r="AB124">
        <v>34</v>
      </c>
      <c r="AC124">
        <v>13.2911</v>
      </c>
      <c r="AD124">
        <v>19.584599999999998</v>
      </c>
      <c r="AE124">
        <v>38</v>
      </c>
      <c r="AF124">
        <v>50</v>
      </c>
      <c r="AG124">
        <v>24.050599999999999</v>
      </c>
      <c r="AH124">
        <v>27.223099999999999</v>
      </c>
      <c r="AI124">
        <v>0</v>
      </c>
      <c r="AJ124">
        <v>20</v>
      </c>
      <c r="AK124">
        <v>0</v>
      </c>
      <c r="AL124">
        <v>26.051300000000001</v>
      </c>
      <c r="AM124">
        <v>0</v>
      </c>
      <c r="AN124">
        <v>56</v>
      </c>
      <c r="AO124">
        <v>0</v>
      </c>
      <c r="AP124">
        <v>40.875900000000001</v>
      </c>
      <c r="AQ124">
        <v>15</v>
      </c>
      <c r="AR124">
        <v>151</v>
      </c>
      <c r="AS124">
        <v>9.4937000000000005</v>
      </c>
      <c r="AT124">
        <v>95.113200000000006</v>
      </c>
      <c r="AU124">
        <v>0</v>
      </c>
      <c r="AV124">
        <v>20</v>
      </c>
      <c r="AW124">
        <v>0</v>
      </c>
      <c r="AX124">
        <v>26.051300000000001</v>
      </c>
      <c r="AY124">
        <v>0</v>
      </c>
      <c r="AZ124">
        <v>14</v>
      </c>
      <c r="BA124">
        <v>0</v>
      </c>
      <c r="BB124">
        <v>18.421099999999999</v>
      </c>
      <c r="BC124">
        <v>0</v>
      </c>
      <c r="BD124">
        <v>20</v>
      </c>
      <c r="BE124">
        <v>0</v>
      </c>
      <c r="BF124">
        <v>26.051300000000001</v>
      </c>
      <c r="BG124">
        <v>0</v>
      </c>
      <c r="BH124">
        <v>14</v>
      </c>
      <c r="BI124">
        <v>0</v>
      </c>
      <c r="BJ124">
        <v>18.421099999999999</v>
      </c>
      <c r="BK124">
        <v>0</v>
      </c>
      <c r="BL124">
        <v>14</v>
      </c>
      <c r="BM124">
        <v>0</v>
      </c>
      <c r="BN124">
        <v>8.8607999999999993</v>
      </c>
      <c r="BO124">
        <v>0</v>
      </c>
      <c r="BP124">
        <v>0</v>
      </c>
      <c r="BQ124">
        <v>0</v>
      </c>
      <c r="BR124">
        <v>0</v>
      </c>
      <c r="BS124">
        <v>0</v>
      </c>
      <c r="BT124">
        <v>0.95740000000000003</v>
      </c>
      <c r="BU124">
        <v>0.15140000000000001</v>
      </c>
      <c r="BV124">
        <v>0.93359999999999999</v>
      </c>
      <c r="BW124">
        <v>0</v>
      </c>
      <c r="BX124">
        <v>0</v>
      </c>
      <c r="BY124">
        <v>0.1983</v>
      </c>
      <c r="BZ124">
        <v>0</v>
      </c>
      <c r="CA124">
        <v>0</v>
      </c>
      <c r="CB124">
        <v>0</v>
      </c>
      <c r="CC124">
        <v>0</v>
      </c>
      <c r="CD124">
        <v>0</v>
      </c>
      <c r="CE124">
        <v>0</v>
      </c>
      <c r="CF124">
        <v>0</v>
      </c>
      <c r="CG124">
        <v>2.0424000000000002</v>
      </c>
      <c r="CH124">
        <v>0.27289999999999998</v>
      </c>
      <c r="CI124">
        <v>0.1983</v>
      </c>
      <c r="CJ124">
        <v>0.1983</v>
      </c>
      <c r="CK124">
        <v>0</v>
      </c>
      <c r="CL124">
        <v>0</v>
      </c>
      <c r="CM124">
        <v>2.2406999999999999</v>
      </c>
      <c r="CN124">
        <v>2.9899999999999999E-2</v>
      </c>
      <c r="CO124">
        <v>0</v>
      </c>
      <c r="CP124">
        <v>0</v>
      </c>
      <c r="CQ124">
        <v>0</v>
      </c>
      <c r="CR124">
        <v>0</v>
      </c>
      <c r="CS124">
        <v>0</v>
      </c>
      <c r="CT124">
        <v>1</v>
      </c>
      <c r="CU124">
        <v>0</v>
      </c>
      <c r="CV124">
        <v>1</v>
      </c>
      <c r="CW124">
        <v>0</v>
      </c>
      <c r="CX124">
        <v>0</v>
      </c>
      <c r="CY124">
        <v>0</v>
      </c>
      <c r="CZ124">
        <v>0</v>
      </c>
      <c r="DA124">
        <v>0</v>
      </c>
      <c r="DB124">
        <v>0</v>
      </c>
      <c r="DC124">
        <v>0</v>
      </c>
      <c r="DD124">
        <v>0</v>
      </c>
      <c r="DE124">
        <v>0</v>
      </c>
      <c r="DF124">
        <v>2</v>
      </c>
      <c r="DG124">
        <v>0</v>
      </c>
      <c r="DH124">
        <v>0</v>
      </c>
      <c r="DI124">
        <v>2</v>
      </c>
      <c r="DJ124" t="s">
        <v>795</v>
      </c>
    </row>
    <row r="125" spans="1:114" x14ac:dyDescent="0.2">
      <c r="A125">
        <v>20841</v>
      </c>
      <c r="B125" t="s">
        <v>589</v>
      </c>
      <c r="C125">
        <v>694</v>
      </c>
      <c r="D125">
        <v>372</v>
      </c>
      <c r="E125">
        <v>7.4736000000000002</v>
      </c>
      <c r="F125">
        <v>3.9239999999999999</v>
      </c>
      <c r="G125">
        <v>228</v>
      </c>
      <c r="H125">
        <v>117</v>
      </c>
      <c r="I125">
        <v>4.3403999999999998</v>
      </c>
      <c r="J125">
        <v>2.1461000000000001</v>
      </c>
      <c r="K125">
        <v>363</v>
      </c>
      <c r="L125">
        <v>136</v>
      </c>
      <c r="M125">
        <v>12.4358</v>
      </c>
      <c r="N125">
        <v>4.4550999999999998</v>
      </c>
      <c r="O125">
        <v>656</v>
      </c>
      <c r="P125">
        <v>265</v>
      </c>
      <c r="Q125">
        <v>9.0833999999999993</v>
      </c>
      <c r="R125">
        <v>3.5476999999999999</v>
      </c>
      <c r="S125">
        <v>372</v>
      </c>
      <c r="T125">
        <v>239</v>
      </c>
      <c r="U125">
        <v>4.0082000000000004</v>
      </c>
      <c r="V125">
        <v>2.5385</v>
      </c>
      <c r="W125">
        <v>1928</v>
      </c>
      <c r="X125">
        <v>290</v>
      </c>
      <c r="Y125">
        <v>19.34</v>
      </c>
      <c r="Z125">
        <v>2.1659000000000002</v>
      </c>
      <c r="AA125">
        <v>1978</v>
      </c>
      <c r="AB125">
        <v>302</v>
      </c>
      <c r="AC125">
        <v>19.8415</v>
      </c>
      <c r="AD125">
        <v>2.2820999999999998</v>
      </c>
      <c r="AE125">
        <v>997</v>
      </c>
      <c r="AF125">
        <v>307</v>
      </c>
      <c r="AG125">
        <v>10.7424</v>
      </c>
      <c r="AH125">
        <v>3.0979000000000001</v>
      </c>
      <c r="AI125">
        <v>169</v>
      </c>
      <c r="AJ125">
        <v>106</v>
      </c>
      <c r="AK125">
        <v>5.7896999999999998</v>
      </c>
      <c r="AL125">
        <v>3.5939999999999999</v>
      </c>
      <c r="AM125">
        <v>574</v>
      </c>
      <c r="AN125">
        <v>233</v>
      </c>
      <c r="AO125">
        <v>5.9223999999999997</v>
      </c>
      <c r="AP125">
        <v>2.3248000000000002</v>
      </c>
      <c r="AQ125">
        <v>6847</v>
      </c>
      <c r="AR125">
        <v>1120</v>
      </c>
      <c r="AS125">
        <v>68.682900000000004</v>
      </c>
      <c r="AT125">
        <v>8.8725000000000005</v>
      </c>
      <c r="AU125">
        <v>82</v>
      </c>
      <c r="AV125">
        <v>55</v>
      </c>
      <c r="AW125">
        <v>2.6528999999999998</v>
      </c>
      <c r="AX125">
        <v>1.7726</v>
      </c>
      <c r="AY125">
        <v>0</v>
      </c>
      <c r="AZ125">
        <v>19</v>
      </c>
      <c r="BA125">
        <v>0</v>
      </c>
      <c r="BB125">
        <v>0.61470000000000002</v>
      </c>
      <c r="BC125">
        <v>4</v>
      </c>
      <c r="BD125">
        <v>21</v>
      </c>
      <c r="BE125">
        <v>0.13700000000000001</v>
      </c>
      <c r="BF125">
        <v>0.73540000000000005</v>
      </c>
      <c r="BG125">
        <v>11</v>
      </c>
      <c r="BH125">
        <v>12</v>
      </c>
      <c r="BI125">
        <v>0.37680000000000002</v>
      </c>
      <c r="BJ125">
        <v>0.40920000000000001</v>
      </c>
      <c r="BK125">
        <v>683</v>
      </c>
      <c r="BL125">
        <v>21</v>
      </c>
      <c r="BM125">
        <v>6.8512000000000004</v>
      </c>
      <c r="BN125">
        <v>0.71950000000000003</v>
      </c>
      <c r="BO125">
        <v>0.30170000000000002</v>
      </c>
      <c r="BP125">
        <v>0.56830000000000003</v>
      </c>
      <c r="BQ125">
        <v>0.28420000000000001</v>
      </c>
      <c r="BR125">
        <v>0.67310000000000003</v>
      </c>
      <c r="BS125">
        <v>0.56100000000000005</v>
      </c>
      <c r="BT125">
        <v>0.59489999999999998</v>
      </c>
      <c r="BU125">
        <v>0.37530000000000002</v>
      </c>
      <c r="BV125">
        <v>0.4133</v>
      </c>
      <c r="BW125">
        <v>0.64429999999999998</v>
      </c>
      <c r="BX125">
        <v>0.91259999999999997</v>
      </c>
      <c r="BY125">
        <v>0.84219999999999995</v>
      </c>
      <c r="BZ125">
        <v>0.54449999999999998</v>
      </c>
      <c r="CA125">
        <v>0</v>
      </c>
      <c r="CB125">
        <v>0.40129999999999999</v>
      </c>
      <c r="CC125">
        <v>0.2278</v>
      </c>
      <c r="CD125">
        <v>0.93179999999999996</v>
      </c>
      <c r="CE125">
        <v>2.3883000000000001</v>
      </c>
      <c r="CF125">
        <v>0.46479999999999999</v>
      </c>
      <c r="CG125">
        <v>2.9403999999999999</v>
      </c>
      <c r="CH125">
        <v>0.79530000000000001</v>
      </c>
      <c r="CI125">
        <v>0.84219999999999995</v>
      </c>
      <c r="CJ125">
        <v>0.84219999999999995</v>
      </c>
      <c r="CK125">
        <v>2.1053999999999999</v>
      </c>
      <c r="CL125">
        <v>0.45200000000000001</v>
      </c>
      <c r="CM125">
        <v>8.2762999999999991</v>
      </c>
      <c r="CN125">
        <v>0.59699999999999998</v>
      </c>
      <c r="CO125">
        <v>0</v>
      </c>
      <c r="CP125">
        <v>0</v>
      </c>
      <c r="CQ125">
        <v>0</v>
      </c>
      <c r="CR125">
        <v>0</v>
      </c>
      <c r="CS125">
        <v>0</v>
      </c>
      <c r="CT125">
        <v>0</v>
      </c>
      <c r="CU125">
        <v>0</v>
      </c>
      <c r="CV125">
        <v>0</v>
      </c>
      <c r="CW125">
        <v>0</v>
      </c>
      <c r="CX125">
        <v>1</v>
      </c>
      <c r="CY125">
        <v>0</v>
      </c>
      <c r="CZ125">
        <v>0</v>
      </c>
      <c r="DA125">
        <v>0</v>
      </c>
      <c r="DB125">
        <v>0</v>
      </c>
      <c r="DC125">
        <v>0</v>
      </c>
      <c r="DD125">
        <v>1</v>
      </c>
      <c r="DE125">
        <v>0</v>
      </c>
      <c r="DF125">
        <v>1</v>
      </c>
      <c r="DG125">
        <v>0</v>
      </c>
      <c r="DH125">
        <v>1</v>
      </c>
      <c r="DI125">
        <v>2</v>
      </c>
      <c r="DJ125" t="s">
        <v>793</v>
      </c>
    </row>
    <row r="126" spans="1:114" x14ac:dyDescent="0.2">
      <c r="A126">
        <v>20842</v>
      </c>
      <c r="B126" t="s">
        <v>589</v>
      </c>
      <c r="C126">
        <v>209</v>
      </c>
      <c r="D126">
        <v>190</v>
      </c>
      <c r="E126">
        <v>8.8223000000000003</v>
      </c>
      <c r="F126">
        <v>7.8937999999999997</v>
      </c>
      <c r="G126">
        <v>7</v>
      </c>
      <c r="H126">
        <v>10</v>
      </c>
      <c r="I126">
        <v>0.54559999999999997</v>
      </c>
      <c r="J126">
        <v>0.77110000000000001</v>
      </c>
      <c r="K126">
        <v>80</v>
      </c>
      <c r="L126">
        <v>48</v>
      </c>
      <c r="M126">
        <v>9.9750999999999994</v>
      </c>
      <c r="N126">
        <v>5.7169999999999996</v>
      </c>
      <c r="O126">
        <v>111</v>
      </c>
      <c r="P126">
        <v>59</v>
      </c>
      <c r="Q126">
        <v>6.6547000000000001</v>
      </c>
      <c r="R126">
        <v>3.3466999999999998</v>
      </c>
      <c r="S126">
        <v>92</v>
      </c>
      <c r="T126">
        <v>67</v>
      </c>
      <c r="U126">
        <v>3.9049</v>
      </c>
      <c r="V126">
        <v>2.7736000000000001</v>
      </c>
      <c r="W126">
        <v>343</v>
      </c>
      <c r="X126">
        <v>85</v>
      </c>
      <c r="Y126">
        <v>14.4787</v>
      </c>
      <c r="Z126">
        <v>2.7298</v>
      </c>
      <c r="AA126">
        <v>560</v>
      </c>
      <c r="AB126">
        <v>181</v>
      </c>
      <c r="AC126">
        <v>23.6387</v>
      </c>
      <c r="AD126">
        <v>6.6273</v>
      </c>
      <c r="AE126">
        <v>129</v>
      </c>
      <c r="AF126">
        <v>53</v>
      </c>
      <c r="AG126">
        <v>5.4753999999999996</v>
      </c>
      <c r="AH126">
        <v>2.0699999999999998</v>
      </c>
      <c r="AI126">
        <v>15</v>
      </c>
      <c r="AJ126">
        <v>28</v>
      </c>
      <c r="AK126">
        <v>1.8703000000000001</v>
      </c>
      <c r="AL126">
        <v>3.4510000000000001</v>
      </c>
      <c r="AM126">
        <v>99</v>
      </c>
      <c r="AN126">
        <v>81</v>
      </c>
      <c r="AO126">
        <v>4.3746999999999998</v>
      </c>
      <c r="AP126">
        <v>3.5141</v>
      </c>
      <c r="AQ126">
        <v>818</v>
      </c>
      <c r="AR126">
        <v>499</v>
      </c>
      <c r="AS126">
        <v>34.529299999999999</v>
      </c>
      <c r="AT126">
        <v>20.34</v>
      </c>
      <c r="AU126">
        <v>0</v>
      </c>
      <c r="AV126">
        <v>20</v>
      </c>
      <c r="AW126">
        <v>0</v>
      </c>
      <c r="AX126">
        <v>2.3157000000000001</v>
      </c>
      <c r="AY126">
        <v>35</v>
      </c>
      <c r="AZ126">
        <v>28</v>
      </c>
      <c r="BA126">
        <v>4.0936000000000003</v>
      </c>
      <c r="BB126">
        <v>3.2161</v>
      </c>
      <c r="BC126">
        <v>78</v>
      </c>
      <c r="BD126">
        <v>104</v>
      </c>
      <c r="BE126">
        <v>9.7256999999999998</v>
      </c>
      <c r="BF126">
        <v>12.831799999999999</v>
      </c>
      <c r="BG126">
        <v>10</v>
      </c>
      <c r="BH126">
        <v>16</v>
      </c>
      <c r="BI126">
        <v>1.2468999999999999</v>
      </c>
      <c r="BJ126">
        <v>1.9845999999999999</v>
      </c>
      <c r="BK126">
        <v>0</v>
      </c>
      <c r="BL126">
        <v>14</v>
      </c>
      <c r="BM126">
        <v>0</v>
      </c>
      <c r="BN126">
        <v>0.59099999999999997</v>
      </c>
      <c r="BO126">
        <v>0.36420000000000002</v>
      </c>
      <c r="BP126">
        <v>0.14749999999999999</v>
      </c>
      <c r="BQ126">
        <v>0.19309999999999999</v>
      </c>
      <c r="BR126">
        <v>0.52990000000000004</v>
      </c>
      <c r="BS126">
        <v>0.54390000000000005</v>
      </c>
      <c r="BT126">
        <v>0.27079999999999999</v>
      </c>
      <c r="BU126">
        <v>0.69940000000000002</v>
      </c>
      <c r="BV126">
        <v>7.0699999999999999E-2</v>
      </c>
      <c r="BW126">
        <v>0.30590000000000001</v>
      </c>
      <c r="BX126">
        <v>0.85929999999999995</v>
      </c>
      <c r="BY126">
        <v>0.58640000000000003</v>
      </c>
      <c r="BZ126">
        <v>0</v>
      </c>
      <c r="CA126">
        <v>0.78520000000000001</v>
      </c>
      <c r="CB126">
        <v>0.97399999999999998</v>
      </c>
      <c r="CC126">
        <v>0.31240000000000001</v>
      </c>
      <c r="CD126">
        <v>0</v>
      </c>
      <c r="CE126">
        <v>1.7786</v>
      </c>
      <c r="CF126">
        <v>0.28139999999999998</v>
      </c>
      <c r="CG126">
        <v>2.2061000000000002</v>
      </c>
      <c r="CH126">
        <v>0.33479999999999999</v>
      </c>
      <c r="CI126">
        <v>0.58640000000000003</v>
      </c>
      <c r="CJ126">
        <v>0.58640000000000003</v>
      </c>
      <c r="CK126">
        <v>2.0716000000000001</v>
      </c>
      <c r="CL126">
        <v>0.435</v>
      </c>
      <c r="CM126">
        <v>6.6426999999999996</v>
      </c>
      <c r="CN126">
        <v>0.36030000000000001</v>
      </c>
      <c r="CO126">
        <v>0</v>
      </c>
      <c r="CP126">
        <v>0</v>
      </c>
      <c r="CQ126">
        <v>0</v>
      </c>
      <c r="CR126">
        <v>0</v>
      </c>
      <c r="CS126">
        <v>0</v>
      </c>
      <c r="CT126">
        <v>0</v>
      </c>
      <c r="CU126">
        <v>0</v>
      </c>
      <c r="CV126">
        <v>0</v>
      </c>
      <c r="CW126">
        <v>0</v>
      </c>
      <c r="CX126">
        <v>0</v>
      </c>
      <c r="CY126">
        <v>0</v>
      </c>
      <c r="CZ126">
        <v>0</v>
      </c>
      <c r="DA126">
        <v>0</v>
      </c>
      <c r="DB126">
        <v>1</v>
      </c>
      <c r="DC126">
        <v>0</v>
      </c>
      <c r="DD126">
        <v>0</v>
      </c>
      <c r="DE126">
        <v>0</v>
      </c>
      <c r="DF126">
        <v>0</v>
      </c>
      <c r="DG126">
        <v>0</v>
      </c>
      <c r="DH126">
        <v>1</v>
      </c>
      <c r="DI126">
        <v>1</v>
      </c>
      <c r="DJ126" t="s">
        <v>796</v>
      </c>
    </row>
    <row r="127" spans="1:114" x14ac:dyDescent="0.2">
      <c r="A127">
        <v>20850</v>
      </c>
      <c r="B127" t="s">
        <v>589</v>
      </c>
      <c r="C127">
        <v>5906</v>
      </c>
      <c r="D127">
        <v>911</v>
      </c>
      <c r="E127">
        <v>11.960599999999999</v>
      </c>
      <c r="F127">
        <v>1.7972999999999999</v>
      </c>
      <c r="G127">
        <v>1270</v>
      </c>
      <c r="H127">
        <v>328</v>
      </c>
      <c r="I127">
        <v>4.5591999999999997</v>
      </c>
      <c r="J127">
        <v>1.1616</v>
      </c>
      <c r="K127">
        <v>4930</v>
      </c>
      <c r="L127">
        <v>639</v>
      </c>
      <c r="M127">
        <v>23.299800000000001</v>
      </c>
      <c r="N127">
        <v>2.8814000000000002</v>
      </c>
      <c r="O127">
        <v>2107</v>
      </c>
      <c r="P127">
        <v>442</v>
      </c>
      <c r="Q127">
        <v>5.6398999999999999</v>
      </c>
      <c r="R127">
        <v>1.1673</v>
      </c>
      <c r="S127">
        <v>2294</v>
      </c>
      <c r="T127">
        <v>484</v>
      </c>
      <c r="U127">
        <v>4.6601999999999997</v>
      </c>
      <c r="V127">
        <v>0.96930000000000005</v>
      </c>
      <c r="W127">
        <v>10259</v>
      </c>
      <c r="X127">
        <v>787</v>
      </c>
      <c r="Y127">
        <v>20.374199999999998</v>
      </c>
      <c r="Z127">
        <v>1.3886000000000001</v>
      </c>
      <c r="AA127">
        <v>9339</v>
      </c>
      <c r="AB127">
        <v>770</v>
      </c>
      <c r="AC127">
        <v>18.5471</v>
      </c>
      <c r="AD127">
        <v>1.3827</v>
      </c>
      <c r="AE127">
        <v>5753</v>
      </c>
      <c r="AF127">
        <v>674</v>
      </c>
      <c r="AG127">
        <v>11.687200000000001</v>
      </c>
      <c r="AH127">
        <v>1.3052999999999999</v>
      </c>
      <c r="AI127">
        <v>917</v>
      </c>
      <c r="AJ127">
        <v>256</v>
      </c>
      <c r="AK127">
        <v>4.3338999999999999</v>
      </c>
      <c r="AL127">
        <v>1.1976</v>
      </c>
      <c r="AM127">
        <v>2783</v>
      </c>
      <c r="AN127">
        <v>508</v>
      </c>
      <c r="AO127">
        <v>5.8350999999999997</v>
      </c>
      <c r="AP127">
        <v>1.0462</v>
      </c>
      <c r="AQ127">
        <v>29509</v>
      </c>
      <c r="AR127">
        <v>2136</v>
      </c>
      <c r="AS127">
        <v>58.604300000000002</v>
      </c>
      <c r="AT127">
        <v>3.7073</v>
      </c>
      <c r="AU127">
        <v>9816</v>
      </c>
      <c r="AV127">
        <v>698</v>
      </c>
      <c r="AW127">
        <v>43.786200000000001</v>
      </c>
      <c r="AX127">
        <v>2.7029000000000001</v>
      </c>
      <c r="AY127">
        <v>75</v>
      </c>
      <c r="AZ127">
        <v>87</v>
      </c>
      <c r="BA127">
        <v>0.33460000000000001</v>
      </c>
      <c r="BB127">
        <v>0.38790000000000002</v>
      </c>
      <c r="BC127">
        <v>661</v>
      </c>
      <c r="BD127">
        <v>216</v>
      </c>
      <c r="BE127">
        <v>3.1240000000000001</v>
      </c>
      <c r="BF127">
        <v>1.0117</v>
      </c>
      <c r="BG127">
        <v>2025</v>
      </c>
      <c r="BH127">
        <v>431</v>
      </c>
      <c r="BI127">
        <v>9.5703999999999994</v>
      </c>
      <c r="BJ127">
        <v>2.0026000000000002</v>
      </c>
      <c r="BK127">
        <v>1114</v>
      </c>
      <c r="BL127">
        <v>85</v>
      </c>
      <c r="BM127">
        <v>2.2124000000000001</v>
      </c>
      <c r="BN127">
        <v>0.14979999999999999</v>
      </c>
      <c r="BO127">
        <v>0.51080000000000003</v>
      </c>
      <c r="BP127">
        <v>0.59219999999999995</v>
      </c>
      <c r="BQ127">
        <v>0.63770000000000004</v>
      </c>
      <c r="BR127">
        <v>0.44869999999999999</v>
      </c>
      <c r="BS127">
        <v>0.63600000000000001</v>
      </c>
      <c r="BT127">
        <v>0.64390000000000003</v>
      </c>
      <c r="BU127">
        <v>0.307</v>
      </c>
      <c r="BV127">
        <v>0.50539999999999996</v>
      </c>
      <c r="BW127">
        <v>0.50980000000000003</v>
      </c>
      <c r="BX127">
        <v>0.90410000000000001</v>
      </c>
      <c r="BY127">
        <v>0.78890000000000005</v>
      </c>
      <c r="BZ127">
        <v>0.96960000000000002</v>
      </c>
      <c r="CA127">
        <v>0.51190000000000002</v>
      </c>
      <c r="CB127">
        <v>0.84819999999999995</v>
      </c>
      <c r="CC127">
        <v>0.83299999999999996</v>
      </c>
      <c r="CD127">
        <v>0.84219999999999995</v>
      </c>
      <c r="CE127">
        <v>2.8254000000000001</v>
      </c>
      <c r="CF127">
        <v>0.60129999999999995</v>
      </c>
      <c r="CG127">
        <v>2.8702000000000001</v>
      </c>
      <c r="CH127">
        <v>0.74629999999999996</v>
      </c>
      <c r="CI127">
        <v>0.78890000000000005</v>
      </c>
      <c r="CJ127">
        <v>0.78890000000000005</v>
      </c>
      <c r="CK127">
        <v>4.0049000000000001</v>
      </c>
      <c r="CL127">
        <v>0.98080000000000001</v>
      </c>
      <c r="CM127">
        <v>10.4894</v>
      </c>
      <c r="CN127">
        <v>0.83579999999999999</v>
      </c>
      <c r="CO127">
        <v>0</v>
      </c>
      <c r="CP127">
        <v>0</v>
      </c>
      <c r="CQ127">
        <v>0</v>
      </c>
      <c r="CR127">
        <v>0</v>
      </c>
      <c r="CS127">
        <v>0</v>
      </c>
      <c r="CT127">
        <v>0</v>
      </c>
      <c r="CU127">
        <v>0</v>
      </c>
      <c r="CV127">
        <v>0</v>
      </c>
      <c r="CW127">
        <v>0</v>
      </c>
      <c r="CX127">
        <v>1</v>
      </c>
      <c r="CY127">
        <v>0</v>
      </c>
      <c r="CZ127">
        <v>1</v>
      </c>
      <c r="DA127">
        <v>0</v>
      </c>
      <c r="DB127">
        <v>0</v>
      </c>
      <c r="DC127">
        <v>0</v>
      </c>
      <c r="DD127">
        <v>0</v>
      </c>
      <c r="DE127">
        <v>0</v>
      </c>
      <c r="DF127">
        <v>1</v>
      </c>
      <c r="DG127">
        <v>0</v>
      </c>
      <c r="DH127">
        <v>1</v>
      </c>
      <c r="DI127">
        <v>2</v>
      </c>
      <c r="DJ127" t="s">
        <v>794</v>
      </c>
    </row>
    <row r="128" spans="1:114" x14ac:dyDescent="0.2">
      <c r="A128">
        <v>20851</v>
      </c>
      <c r="B128" t="s">
        <v>589</v>
      </c>
      <c r="C128">
        <v>2006</v>
      </c>
      <c r="D128">
        <v>531</v>
      </c>
      <c r="E128">
        <v>13.4217</v>
      </c>
      <c r="F128">
        <v>3.3910999999999998</v>
      </c>
      <c r="G128">
        <v>282</v>
      </c>
      <c r="H128">
        <v>126</v>
      </c>
      <c r="I128">
        <v>3.0482999999999998</v>
      </c>
      <c r="J128">
        <v>1.3309</v>
      </c>
      <c r="K128">
        <v>1111</v>
      </c>
      <c r="L128">
        <v>327</v>
      </c>
      <c r="M128">
        <v>21.5519</v>
      </c>
      <c r="N128">
        <v>6.1237000000000004</v>
      </c>
      <c r="O128">
        <v>1654</v>
      </c>
      <c r="P128">
        <v>563</v>
      </c>
      <c r="Q128">
        <v>15.532</v>
      </c>
      <c r="R128">
        <v>5.1086999999999998</v>
      </c>
      <c r="S128">
        <v>1483</v>
      </c>
      <c r="T128">
        <v>642</v>
      </c>
      <c r="U128">
        <v>9.9603999999999999</v>
      </c>
      <c r="V128">
        <v>4.2382</v>
      </c>
      <c r="W128">
        <v>1956</v>
      </c>
      <c r="X128">
        <v>328</v>
      </c>
      <c r="Y128">
        <v>13.0871</v>
      </c>
      <c r="Z128">
        <v>1.9360999999999999</v>
      </c>
      <c r="AA128">
        <v>2992</v>
      </c>
      <c r="AB128">
        <v>514</v>
      </c>
      <c r="AC128">
        <v>20.018699999999999</v>
      </c>
      <c r="AD128">
        <v>3.0543999999999998</v>
      </c>
      <c r="AE128">
        <v>1183</v>
      </c>
      <c r="AF128">
        <v>334</v>
      </c>
      <c r="AG128">
        <v>7.9455</v>
      </c>
      <c r="AH128">
        <v>2.1520000000000001</v>
      </c>
      <c r="AI128">
        <v>445</v>
      </c>
      <c r="AJ128">
        <v>207</v>
      </c>
      <c r="AK128">
        <v>8.6324000000000005</v>
      </c>
      <c r="AL128">
        <v>3.9512</v>
      </c>
      <c r="AM128">
        <v>1282</v>
      </c>
      <c r="AN128">
        <v>392</v>
      </c>
      <c r="AO128">
        <v>9.1044999999999998</v>
      </c>
      <c r="AP128">
        <v>2.6869000000000001</v>
      </c>
      <c r="AQ128">
        <v>10681</v>
      </c>
      <c r="AR128">
        <v>1302</v>
      </c>
      <c r="AS128">
        <v>71.463899999999995</v>
      </c>
      <c r="AT128">
        <v>6.64</v>
      </c>
      <c r="AU128">
        <v>946</v>
      </c>
      <c r="AV128">
        <v>294</v>
      </c>
      <c r="AW128">
        <v>17.722000000000001</v>
      </c>
      <c r="AX128">
        <v>5.3585000000000003</v>
      </c>
      <c r="AY128">
        <v>0</v>
      </c>
      <c r="AZ128">
        <v>21</v>
      </c>
      <c r="BA128">
        <v>0</v>
      </c>
      <c r="BB128">
        <v>0.39340000000000003</v>
      </c>
      <c r="BC128">
        <v>189</v>
      </c>
      <c r="BD128">
        <v>82</v>
      </c>
      <c r="BE128">
        <v>3.6663000000000001</v>
      </c>
      <c r="BF128">
        <v>1.5704</v>
      </c>
      <c r="BG128">
        <v>384</v>
      </c>
      <c r="BH128">
        <v>144</v>
      </c>
      <c r="BI128">
        <v>7.4490999999999996</v>
      </c>
      <c r="BJ128">
        <v>2.7320000000000002</v>
      </c>
      <c r="BK128">
        <v>28</v>
      </c>
      <c r="BL128">
        <v>3</v>
      </c>
      <c r="BM128">
        <v>0.18729999999999999</v>
      </c>
      <c r="BN128">
        <v>1.3599999999999999E-2</v>
      </c>
      <c r="BO128">
        <v>0.56469999999999998</v>
      </c>
      <c r="BP128">
        <v>0.36230000000000001</v>
      </c>
      <c r="BQ128">
        <v>0.57050000000000001</v>
      </c>
      <c r="BR128">
        <v>0.87390000000000001</v>
      </c>
      <c r="BS128">
        <v>0.90580000000000005</v>
      </c>
      <c r="BT128">
        <v>0.19620000000000001</v>
      </c>
      <c r="BU128">
        <v>0.3881</v>
      </c>
      <c r="BV128">
        <v>0.18629999999999999</v>
      </c>
      <c r="BW128">
        <v>0.85470000000000002</v>
      </c>
      <c r="BX128">
        <v>0.95309999999999995</v>
      </c>
      <c r="BY128">
        <v>0.85709999999999997</v>
      </c>
      <c r="BZ128">
        <v>0.82650000000000001</v>
      </c>
      <c r="CA128">
        <v>0</v>
      </c>
      <c r="CB128">
        <v>0.87639999999999996</v>
      </c>
      <c r="CC128">
        <v>0.77010000000000001</v>
      </c>
      <c r="CD128">
        <v>0.42430000000000001</v>
      </c>
      <c r="CE128">
        <v>3.2772000000000001</v>
      </c>
      <c r="CF128">
        <v>0.78039999999999998</v>
      </c>
      <c r="CG128">
        <v>2.5783999999999998</v>
      </c>
      <c r="CH128">
        <v>0.54800000000000004</v>
      </c>
      <c r="CI128">
        <v>0.85709999999999997</v>
      </c>
      <c r="CJ128">
        <v>0.85709999999999997</v>
      </c>
      <c r="CK128">
        <v>2.8973</v>
      </c>
      <c r="CL128">
        <v>0.66310000000000002</v>
      </c>
      <c r="CM128">
        <v>9.6100000000000012</v>
      </c>
      <c r="CN128">
        <v>0.76119999999999999</v>
      </c>
      <c r="CO128">
        <v>0</v>
      </c>
      <c r="CP128">
        <v>0</v>
      </c>
      <c r="CQ128">
        <v>0</v>
      </c>
      <c r="CR128">
        <v>0</v>
      </c>
      <c r="CS128">
        <v>1</v>
      </c>
      <c r="CT128">
        <v>0</v>
      </c>
      <c r="CU128">
        <v>0</v>
      </c>
      <c r="CV128">
        <v>0</v>
      </c>
      <c r="CW128">
        <v>0</v>
      </c>
      <c r="CX128">
        <v>1</v>
      </c>
      <c r="CY128">
        <v>0</v>
      </c>
      <c r="CZ128">
        <v>0</v>
      </c>
      <c r="DA128">
        <v>0</v>
      </c>
      <c r="DB128">
        <v>0</v>
      </c>
      <c r="DC128">
        <v>0</v>
      </c>
      <c r="DD128">
        <v>0</v>
      </c>
      <c r="DE128">
        <v>1</v>
      </c>
      <c r="DF128">
        <v>1</v>
      </c>
      <c r="DG128">
        <v>0</v>
      </c>
      <c r="DH128">
        <v>0</v>
      </c>
      <c r="DI128">
        <v>2</v>
      </c>
      <c r="DJ128" t="s">
        <v>794</v>
      </c>
    </row>
    <row r="129" spans="1:114" x14ac:dyDescent="0.2">
      <c r="A129">
        <v>20852</v>
      </c>
      <c r="B129" t="s">
        <v>589</v>
      </c>
      <c r="C129">
        <v>5483</v>
      </c>
      <c r="D129">
        <v>1179</v>
      </c>
      <c r="E129">
        <v>11.5388</v>
      </c>
      <c r="F129">
        <v>2.4235000000000002</v>
      </c>
      <c r="G129">
        <v>933</v>
      </c>
      <c r="H129">
        <v>292</v>
      </c>
      <c r="I129">
        <v>3.3776000000000002</v>
      </c>
      <c r="J129">
        <v>1.0407</v>
      </c>
      <c r="K129">
        <v>4878</v>
      </c>
      <c r="L129">
        <v>569</v>
      </c>
      <c r="M129">
        <v>22.434799999999999</v>
      </c>
      <c r="N129">
        <v>2.4855999999999998</v>
      </c>
      <c r="O129">
        <v>1971</v>
      </c>
      <c r="P129">
        <v>674</v>
      </c>
      <c r="Q129">
        <v>5.5833000000000004</v>
      </c>
      <c r="R129">
        <v>1.8944000000000001</v>
      </c>
      <c r="S129">
        <v>2090</v>
      </c>
      <c r="T129">
        <v>639</v>
      </c>
      <c r="U129">
        <v>4.4317000000000002</v>
      </c>
      <c r="V129">
        <v>1.3396999999999999</v>
      </c>
      <c r="W129">
        <v>8284</v>
      </c>
      <c r="X129">
        <v>599</v>
      </c>
      <c r="Y129">
        <v>17.193899999999999</v>
      </c>
      <c r="Z129">
        <v>0.96489999999999998</v>
      </c>
      <c r="AA129">
        <v>8886</v>
      </c>
      <c r="AB129">
        <v>777</v>
      </c>
      <c r="AC129">
        <v>18.443300000000001</v>
      </c>
      <c r="AD129">
        <v>1.3759999999999999</v>
      </c>
      <c r="AE129">
        <v>4109</v>
      </c>
      <c r="AF129">
        <v>474</v>
      </c>
      <c r="AG129">
        <v>8.7128999999999994</v>
      </c>
      <c r="AH129">
        <v>0.92269999999999996</v>
      </c>
      <c r="AI129">
        <v>1112</v>
      </c>
      <c r="AJ129">
        <v>294</v>
      </c>
      <c r="AK129">
        <v>5.1143000000000001</v>
      </c>
      <c r="AL129">
        <v>1.3415999999999999</v>
      </c>
      <c r="AM129">
        <v>2595</v>
      </c>
      <c r="AN129">
        <v>710</v>
      </c>
      <c r="AO129">
        <v>5.6269999999999998</v>
      </c>
      <c r="AP129">
        <v>1.5167999999999999</v>
      </c>
      <c r="AQ129">
        <v>23370</v>
      </c>
      <c r="AR129">
        <v>2704</v>
      </c>
      <c r="AS129">
        <v>48.505600000000001</v>
      </c>
      <c r="AT129">
        <v>5.1576000000000004</v>
      </c>
      <c r="AU129">
        <v>14262</v>
      </c>
      <c r="AV129">
        <v>704</v>
      </c>
      <c r="AW129">
        <v>61.468800000000002</v>
      </c>
      <c r="AX129">
        <v>2.1873999999999998</v>
      </c>
      <c r="AY129">
        <v>1</v>
      </c>
      <c r="AZ129">
        <v>2</v>
      </c>
      <c r="BA129">
        <v>4.3E-3</v>
      </c>
      <c r="BB129">
        <v>8.6E-3</v>
      </c>
      <c r="BC129">
        <v>689</v>
      </c>
      <c r="BD129">
        <v>189</v>
      </c>
      <c r="BE129">
        <v>3.1688000000000001</v>
      </c>
      <c r="BF129">
        <v>0.86350000000000005</v>
      </c>
      <c r="BG129">
        <v>2577</v>
      </c>
      <c r="BH129">
        <v>425</v>
      </c>
      <c r="BI129">
        <v>11.8521</v>
      </c>
      <c r="BJ129">
        <v>1.9069</v>
      </c>
      <c r="BK129">
        <v>730</v>
      </c>
      <c r="BL129">
        <v>21</v>
      </c>
      <c r="BM129">
        <v>1.5152000000000001</v>
      </c>
      <c r="BN129">
        <v>8.1699999999999995E-2</v>
      </c>
      <c r="BO129">
        <v>0.47410000000000002</v>
      </c>
      <c r="BP129">
        <v>0.4143</v>
      </c>
      <c r="BQ129">
        <v>0.60519999999999996</v>
      </c>
      <c r="BR129">
        <v>0.43590000000000001</v>
      </c>
      <c r="BS129">
        <v>0.61029999999999995</v>
      </c>
      <c r="BT129">
        <v>0.43919999999999998</v>
      </c>
      <c r="BU129">
        <v>0.3049</v>
      </c>
      <c r="BV129">
        <v>0.23769999999999999</v>
      </c>
      <c r="BW129">
        <v>0.57269999999999999</v>
      </c>
      <c r="BX129">
        <v>0.89980000000000004</v>
      </c>
      <c r="BY129">
        <v>0.72070000000000001</v>
      </c>
      <c r="BZ129">
        <v>0.99129999999999996</v>
      </c>
      <c r="CA129">
        <v>0.40129999999999999</v>
      </c>
      <c r="CB129">
        <v>0.85250000000000004</v>
      </c>
      <c r="CC129">
        <v>0.88500000000000001</v>
      </c>
      <c r="CD129">
        <v>0.79100000000000004</v>
      </c>
      <c r="CE129">
        <v>2.5398000000000001</v>
      </c>
      <c r="CF129">
        <v>0.51170000000000004</v>
      </c>
      <c r="CG129">
        <v>2.4542999999999999</v>
      </c>
      <c r="CH129">
        <v>0.47120000000000001</v>
      </c>
      <c r="CI129">
        <v>0.72070000000000001</v>
      </c>
      <c r="CJ129">
        <v>0.72070000000000001</v>
      </c>
      <c r="CK129">
        <v>3.9211</v>
      </c>
      <c r="CL129">
        <v>0.96379999999999999</v>
      </c>
      <c r="CM129">
        <v>9.6358999999999995</v>
      </c>
      <c r="CN129">
        <v>0.76549999999999996</v>
      </c>
      <c r="CO129">
        <v>0</v>
      </c>
      <c r="CP129">
        <v>0</v>
      </c>
      <c r="CQ129">
        <v>0</v>
      </c>
      <c r="CR129">
        <v>0</v>
      </c>
      <c r="CS129">
        <v>0</v>
      </c>
      <c r="CT129">
        <v>0</v>
      </c>
      <c r="CU129">
        <v>0</v>
      </c>
      <c r="CV129">
        <v>0</v>
      </c>
      <c r="CW129">
        <v>0</v>
      </c>
      <c r="CX129">
        <v>0</v>
      </c>
      <c r="CY129">
        <v>0</v>
      </c>
      <c r="CZ129">
        <v>1</v>
      </c>
      <c r="DA129">
        <v>0</v>
      </c>
      <c r="DB129">
        <v>0</v>
      </c>
      <c r="DC129">
        <v>0</v>
      </c>
      <c r="DD129">
        <v>0</v>
      </c>
      <c r="DE129">
        <v>0</v>
      </c>
      <c r="DF129">
        <v>0</v>
      </c>
      <c r="DG129">
        <v>0</v>
      </c>
      <c r="DH129">
        <v>1</v>
      </c>
      <c r="DI129">
        <v>1</v>
      </c>
      <c r="DJ129" t="s">
        <v>794</v>
      </c>
    </row>
    <row r="130" spans="1:114" x14ac:dyDescent="0.2">
      <c r="A130">
        <v>20853</v>
      </c>
      <c r="B130" t="s">
        <v>589</v>
      </c>
      <c r="C130">
        <v>3107</v>
      </c>
      <c r="D130">
        <v>825</v>
      </c>
      <c r="E130">
        <v>9.8276000000000003</v>
      </c>
      <c r="F130">
        <v>2.4958</v>
      </c>
      <c r="G130">
        <v>855</v>
      </c>
      <c r="H130">
        <v>251</v>
      </c>
      <c r="I130">
        <v>4.9271000000000003</v>
      </c>
      <c r="J130">
        <v>1.3827</v>
      </c>
      <c r="K130">
        <v>1238</v>
      </c>
      <c r="L130">
        <v>299</v>
      </c>
      <c r="M130">
        <v>12.773400000000001</v>
      </c>
      <c r="N130">
        <v>3.0185</v>
      </c>
      <c r="O130">
        <v>2565</v>
      </c>
      <c r="P130">
        <v>414</v>
      </c>
      <c r="Q130">
        <v>11.594799999999999</v>
      </c>
      <c r="R130">
        <v>1.7302</v>
      </c>
      <c r="S130">
        <v>2427</v>
      </c>
      <c r="T130">
        <v>657</v>
      </c>
      <c r="U130">
        <v>7.6513</v>
      </c>
      <c r="V130">
        <v>1.9849000000000001</v>
      </c>
      <c r="W130">
        <v>5786</v>
      </c>
      <c r="X130">
        <v>477</v>
      </c>
      <c r="Y130">
        <v>18.165800000000001</v>
      </c>
      <c r="Z130">
        <v>0.51600000000000001</v>
      </c>
      <c r="AA130">
        <v>7460</v>
      </c>
      <c r="AB130">
        <v>1238</v>
      </c>
      <c r="AC130">
        <v>23.421600000000002</v>
      </c>
      <c r="AD130">
        <v>3.4382999999999999</v>
      </c>
      <c r="AE130">
        <v>3473</v>
      </c>
      <c r="AF130">
        <v>712</v>
      </c>
      <c r="AG130">
        <v>10.9489</v>
      </c>
      <c r="AH130">
        <v>2.0787</v>
      </c>
      <c r="AI130">
        <v>273</v>
      </c>
      <c r="AJ130">
        <v>104</v>
      </c>
      <c r="AK130">
        <v>2.8168000000000002</v>
      </c>
      <c r="AL130">
        <v>1.0660000000000001</v>
      </c>
      <c r="AM130">
        <v>3003</v>
      </c>
      <c r="AN130">
        <v>587</v>
      </c>
      <c r="AO130">
        <v>9.9085999999999999</v>
      </c>
      <c r="AP130">
        <v>1.7705</v>
      </c>
      <c r="AQ130">
        <v>17930</v>
      </c>
      <c r="AR130">
        <v>3195</v>
      </c>
      <c r="AS130">
        <v>56.293399999999998</v>
      </c>
      <c r="AT130">
        <v>9.0341000000000005</v>
      </c>
      <c r="AU130">
        <v>572</v>
      </c>
      <c r="AV130">
        <v>188</v>
      </c>
      <c r="AW130">
        <v>5.7210999999999999</v>
      </c>
      <c r="AX130">
        <v>1.8559000000000001</v>
      </c>
      <c r="AY130">
        <v>13</v>
      </c>
      <c r="AZ130">
        <v>22</v>
      </c>
      <c r="BA130">
        <v>0.13</v>
      </c>
      <c r="BB130">
        <v>0.22</v>
      </c>
      <c r="BC130">
        <v>408</v>
      </c>
      <c r="BD130">
        <v>160</v>
      </c>
      <c r="BE130">
        <v>4.2096999999999998</v>
      </c>
      <c r="BF130">
        <v>1.6351</v>
      </c>
      <c r="BG130">
        <v>321</v>
      </c>
      <c r="BH130">
        <v>142</v>
      </c>
      <c r="BI130">
        <v>3.3119999999999998</v>
      </c>
      <c r="BJ130">
        <v>1.4556</v>
      </c>
      <c r="BK130">
        <v>227</v>
      </c>
      <c r="BL130">
        <v>28</v>
      </c>
      <c r="BM130">
        <v>0.7127</v>
      </c>
      <c r="BN130">
        <v>6.8500000000000005E-2</v>
      </c>
      <c r="BO130">
        <v>0.4073</v>
      </c>
      <c r="BP130">
        <v>0.63119999999999998</v>
      </c>
      <c r="BQ130">
        <v>0.29070000000000001</v>
      </c>
      <c r="BR130">
        <v>0.78210000000000002</v>
      </c>
      <c r="BS130">
        <v>0.8458</v>
      </c>
      <c r="BT130">
        <v>0.51170000000000004</v>
      </c>
      <c r="BU130">
        <v>0.67379999999999995</v>
      </c>
      <c r="BV130">
        <v>0.44109999999999999</v>
      </c>
      <c r="BW130">
        <v>0.36659999999999998</v>
      </c>
      <c r="BX130">
        <v>0.96160000000000001</v>
      </c>
      <c r="BY130">
        <v>0.77190000000000003</v>
      </c>
      <c r="BZ130">
        <v>0.63119999999999998</v>
      </c>
      <c r="CA130">
        <v>0.44900000000000001</v>
      </c>
      <c r="CB130">
        <v>0.90890000000000004</v>
      </c>
      <c r="CC130">
        <v>0.51190000000000002</v>
      </c>
      <c r="CD130">
        <v>0.63329999999999997</v>
      </c>
      <c r="CE130">
        <v>2.9571000000000001</v>
      </c>
      <c r="CF130">
        <v>0.66739999999999999</v>
      </c>
      <c r="CG130">
        <v>2.9548000000000001</v>
      </c>
      <c r="CH130">
        <v>0.80169999999999997</v>
      </c>
      <c r="CI130">
        <v>0.77190000000000003</v>
      </c>
      <c r="CJ130">
        <v>0.77190000000000003</v>
      </c>
      <c r="CK130">
        <v>3.134300000000001</v>
      </c>
      <c r="CL130">
        <v>0.72070000000000001</v>
      </c>
      <c r="CM130">
        <v>9.8181000000000012</v>
      </c>
      <c r="CN130">
        <v>0.78249999999999997</v>
      </c>
      <c r="CO130">
        <v>0</v>
      </c>
      <c r="CP130">
        <v>0</v>
      </c>
      <c r="CQ130">
        <v>0</v>
      </c>
      <c r="CR130">
        <v>0</v>
      </c>
      <c r="CS130">
        <v>0</v>
      </c>
      <c r="CT130">
        <v>0</v>
      </c>
      <c r="CU130">
        <v>0</v>
      </c>
      <c r="CV130">
        <v>0</v>
      </c>
      <c r="CW130">
        <v>0</v>
      </c>
      <c r="CX130">
        <v>1</v>
      </c>
      <c r="CY130">
        <v>0</v>
      </c>
      <c r="CZ130">
        <v>0</v>
      </c>
      <c r="DA130">
        <v>0</v>
      </c>
      <c r="DB130">
        <v>1</v>
      </c>
      <c r="DC130">
        <v>0</v>
      </c>
      <c r="DD130">
        <v>0</v>
      </c>
      <c r="DE130">
        <v>0</v>
      </c>
      <c r="DF130">
        <v>1</v>
      </c>
      <c r="DG130">
        <v>0</v>
      </c>
      <c r="DH130">
        <v>1</v>
      </c>
      <c r="DI130">
        <v>2</v>
      </c>
      <c r="DJ130" t="s">
        <v>794</v>
      </c>
    </row>
    <row r="131" spans="1:114" x14ac:dyDescent="0.2">
      <c r="A131">
        <v>20854</v>
      </c>
      <c r="B131" t="s">
        <v>589</v>
      </c>
      <c r="C131">
        <v>1876</v>
      </c>
      <c r="D131">
        <v>362</v>
      </c>
      <c r="E131">
        <v>3.7483</v>
      </c>
      <c r="F131">
        <v>0.69650000000000001</v>
      </c>
      <c r="G131">
        <v>750</v>
      </c>
      <c r="H131">
        <v>174</v>
      </c>
      <c r="I131">
        <v>3.0106999999999999</v>
      </c>
      <c r="J131">
        <v>0.68110000000000004</v>
      </c>
      <c r="K131">
        <v>1589</v>
      </c>
      <c r="L131">
        <v>352</v>
      </c>
      <c r="M131">
        <v>9.4860000000000007</v>
      </c>
      <c r="N131">
        <v>2.0575999999999999</v>
      </c>
      <c r="O131">
        <v>1008</v>
      </c>
      <c r="P131">
        <v>300</v>
      </c>
      <c r="Q131">
        <v>2.8915999999999999</v>
      </c>
      <c r="R131">
        <v>0.85029999999999994</v>
      </c>
      <c r="S131">
        <v>575</v>
      </c>
      <c r="T131">
        <v>182</v>
      </c>
      <c r="U131">
        <v>1.1492</v>
      </c>
      <c r="V131">
        <v>0.35880000000000001</v>
      </c>
      <c r="W131">
        <v>11902</v>
      </c>
      <c r="X131">
        <v>691</v>
      </c>
      <c r="Y131">
        <v>23.569299999999998</v>
      </c>
      <c r="Z131">
        <v>0.62960000000000005</v>
      </c>
      <c r="AA131">
        <v>12185</v>
      </c>
      <c r="AB131">
        <v>1125</v>
      </c>
      <c r="AC131">
        <v>24.1297</v>
      </c>
      <c r="AD131">
        <v>1.8483000000000001</v>
      </c>
      <c r="AE131">
        <v>4143</v>
      </c>
      <c r="AF131">
        <v>577</v>
      </c>
      <c r="AG131">
        <v>8.2799999999999994</v>
      </c>
      <c r="AH131">
        <v>1.0699000000000001</v>
      </c>
      <c r="AI131">
        <v>700</v>
      </c>
      <c r="AJ131">
        <v>298</v>
      </c>
      <c r="AK131">
        <v>4.1788999999999996</v>
      </c>
      <c r="AL131">
        <v>1.7696000000000001</v>
      </c>
      <c r="AM131">
        <v>1147</v>
      </c>
      <c r="AN131">
        <v>268</v>
      </c>
      <c r="AO131">
        <v>2.3767999999999998</v>
      </c>
      <c r="AP131">
        <v>0.54159999999999997</v>
      </c>
      <c r="AQ131">
        <v>21121</v>
      </c>
      <c r="AR131">
        <v>3541</v>
      </c>
      <c r="AS131">
        <v>41.825400000000002</v>
      </c>
      <c r="AT131">
        <v>6.673</v>
      </c>
      <c r="AU131">
        <v>805</v>
      </c>
      <c r="AV131">
        <v>234</v>
      </c>
      <c r="AW131">
        <v>4.6501999999999999</v>
      </c>
      <c r="AX131">
        <v>1.3391</v>
      </c>
      <c r="AY131">
        <v>82</v>
      </c>
      <c r="AZ131">
        <v>98</v>
      </c>
      <c r="BA131">
        <v>0.47370000000000001</v>
      </c>
      <c r="BB131">
        <v>0.56579999999999997</v>
      </c>
      <c r="BC131">
        <v>115</v>
      </c>
      <c r="BD131">
        <v>81</v>
      </c>
      <c r="BE131">
        <v>0.6865</v>
      </c>
      <c r="BF131">
        <v>0.48130000000000001</v>
      </c>
      <c r="BG131">
        <v>306</v>
      </c>
      <c r="BH131">
        <v>122</v>
      </c>
      <c r="BI131">
        <v>1.8268</v>
      </c>
      <c r="BJ131">
        <v>0.72389999999999999</v>
      </c>
      <c r="BK131">
        <v>532</v>
      </c>
      <c r="BL131">
        <v>39</v>
      </c>
      <c r="BM131">
        <v>1.0535000000000001</v>
      </c>
      <c r="BN131">
        <v>5.4899999999999997E-2</v>
      </c>
      <c r="BO131">
        <v>0.15090000000000001</v>
      </c>
      <c r="BP131">
        <v>0.3579</v>
      </c>
      <c r="BQ131">
        <v>0.1757</v>
      </c>
      <c r="BR131">
        <v>0.21149999999999999</v>
      </c>
      <c r="BS131">
        <v>0.2056</v>
      </c>
      <c r="BT131">
        <v>0.76329999999999998</v>
      </c>
      <c r="BU131">
        <v>0.72489999999999999</v>
      </c>
      <c r="BV131">
        <v>0.2077</v>
      </c>
      <c r="BW131">
        <v>0.49459999999999998</v>
      </c>
      <c r="BX131">
        <v>0.77190000000000003</v>
      </c>
      <c r="BY131">
        <v>0.6482</v>
      </c>
      <c r="BZ131">
        <v>0.60089999999999999</v>
      </c>
      <c r="CA131">
        <v>0.54010000000000002</v>
      </c>
      <c r="CB131">
        <v>0.49890000000000001</v>
      </c>
      <c r="CC131">
        <v>0.38390000000000002</v>
      </c>
      <c r="CD131">
        <v>0.7228</v>
      </c>
      <c r="CE131">
        <v>1.1015999999999999</v>
      </c>
      <c r="CF131">
        <v>0.11940000000000001</v>
      </c>
      <c r="CG131">
        <v>2.9624000000000001</v>
      </c>
      <c r="CH131">
        <v>0.81020000000000003</v>
      </c>
      <c r="CI131">
        <v>0.6482</v>
      </c>
      <c r="CJ131">
        <v>0.6482</v>
      </c>
      <c r="CK131">
        <v>2.7465999999999999</v>
      </c>
      <c r="CL131">
        <v>0.6119</v>
      </c>
      <c r="CM131">
        <v>7.4588000000000001</v>
      </c>
      <c r="CN131">
        <v>0.46700000000000003</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t="s">
        <v>796</v>
      </c>
    </row>
    <row r="132" spans="1:114" x14ac:dyDescent="0.2">
      <c r="A132">
        <v>20855</v>
      </c>
      <c r="B132" t="s">
        <v>589</v>
      </c>
      <c r="C132">
        <v>1184</v>
      </c>
      <c r="D132">
        <v>360</v>
      </c>
      <c r="E132">
        <v>6.9054000000000002</v>
      </c>
      <c r="F132">
        <v>2.0142000000000002</v>
      </c>
      <c r="G132">
        <v>394</v>
      </c>
      <c r="H132">
        <v>175</v>
      </c>
      <c r="I132">
        <v>3.9923000000000002</v>
      </c>
      <c r="J132">
        <v>1.7427999999999999</v>
      </c>
      <c r="K132">
        <v>856</v>
      </c>
      <c r="L132">
        <v>194</v>
      </c>
      <c r="M132">
        <v>13.2981</v>
      </c>
      <c r="N132">
        <v>2.8694999999999999</v>
      </c>
      <c r="O132">
        <v>536</v>
      </c>
      <c r="P132">
        <v>179</v>
      </c>
      <c r="Q132">
        <v>4.2088999999999999</v>
      </c>
      <c r="R132">
        <v>1.375</v>
      </c>
      <c r="S132">
        <v>546</v>
      </c>
      <c r="T132">
        <v>206</v>
      </c>
      <c r="U132">
        <v>3.1758999999999999</v>
      </c>
      <c r="V132">
        <v>1.1669</v>
      </c>
      <c r="W132">
        <v>3386</v>
      </c>
      <c r="X132">
        <v>359</v>
      </c>
      <c r="Y132">
        <v>19.596</v>
      </c>
      <c r="Z132">
        <v>1.2306999999999999</v>
      </c>
      <c r="AA132">
        <v>3570</v>
      </c>
      <c r="AB132">
        <v>815</v>
      </c>
      <c r="AC132">
        <v>20.660900000000002</v>
      </c>
      <c r="AD132">
        <v>4.3741000000000003</v>
      </c>
      <c r="AE132">
        <v>1718</v>
      </c>
      <c r="AF132">
        <v>281</v>
      </c>
      <c r="AG132">
        <v>9.9930000000000003</v>
      </c>
      <c r="AH132">
        <v>1.3918999999999999</v>
      </c>
      <c r="AI132">
        <v>235</v>
      </c>
      <c r="AJ132">
        <v>218</v>
      </c>
      <c r="AK132">
        <v>3.6507999999999998</v>
      </c>
      <c r="AL132">
        <v>3.3818000000000001</v>
      </c>
      <c r="AM132">
        <v>544</v>
      </c>
      <c r="AN132">
        <v>177</v>
      </c>
      <c r="AO132">
        <v>3.3753000000000002</v>
      </c>
      <c r="AP132">
        <v>1.0649999999999999</v>
      </c>
      <c r="AQ132">
        <v>9637</v>
      </c>
      <c r="AR132">
        <v>1677</v>
      </c>
      <c r="AS132">
        <v>55.7729</v>
      </c>
      <c r="AT132">
        <v>8.4552999999999994</v>
      </c>
      <c r="AU132">
        <v>975</v>
      </c>
      <c r="AV132">
        <v>230</v>
      </c>
      <c r="AW132">
        <v>14.942500000000001</v>
      </c>
      <c r="AX132">
        <v>3.3795999999999999</v>
      </c>
      <c r="AY132">
        <v>0</v>
      </c>
      <c r="AZ132">
        <v>21</v>
      </c>
      <c r="BA132">
        <v>0</v>
      </c>
      <c r="BB132">
        <v>0.32179999999999997</v>
      </c>
      <c r="BC132">
        <v>176</v>
      </c>
      <c r="BD132">
        <v>121</v>
      </c>
      <c r="BE132">
        <v>2.7342</v>
      </c>
      <c r="BF132">
        <v>1.8665</v>
      </c>
      <c r="BG132">
        <v>420</v>
      </c>
      <c r="BH132">
        <v>252</v>
      </c>
      <c r="BI132">
        <v>6.5247999999999999</v>
      </c>
      <c r="BJ132">
        <v>3.8893</v>
      </c>
      <c r="BK132">
        <v>75</v>
      </c>
      <c r="BL132">
        <v>11</v>
      </c>
      <c r="BM132">
        <v>0.43409999999999999</v>
      </c>
      <c r="BN132">
        <v>5.1700000000000003E-2</v>
      </c>
      <c r="BO132">
        <v>0.27160000000000001</v>
      </c>
      <c r="BP132">
        <v>0.5141</v>
      </c>
      <c r="BQ132">
        <v>0.30149999999999999</v>
      </c>
      <c r="BR132">
        <v>0.31619999999999998</v>
      </c>
      <c r="BS132">
        <v>0.44750000000000001</v>
      </c>
      <c r="BT132">
        <v>0.60980000000000001</v>
      </c>
      <c r="BU132">
        <v>0.43070000000000003</v>
      </c>
      <c r="BV132">
        <v>0.33829999999999999</v>
      </c>
      <c r="BW132">
        <v>0.4425</v>
      </c>
      <c r="BX132">
        <v>0.82299999999999995</v>
      </c>
      <c r="BY132">
        <v>0.76329999999999998</v>
      </c>
      <c r="BZ132">
        <v>0.78310000000000002</v>
      </c>
      <c r="CA132">
        <v>0</v>
      </c>
      <c r="CB132">
        <v>0.81559999999999999</v>
      </c>
      <c r="CC132">
        <v>0.73540000000000005</v>
      </c>
      <c r="CD132">
        <v>0.5544</v>
      </c>
      <c r="CE132">
        <v>1.8509</v>
      </c>
      <c r="CF132">
        <v>0.307</v>
      </c>
      <c r="CG132">
        <v>2.6442999999999999</v>
      </c>
      <c r="CH132">
        <v>0.5736</v>
      </c>
      <c r="CI132">
        <v>0.76329999999999998</v>
      </c>
      <c r="CJ132">
        <v>0.76329999999999998</v>
      </c>
      <c r="CK132">
        <v>2.888500000000001</v>
      </c>
      <c r="CL132">
        <v>0.65880000000000005</v>
      </c>
      <c r="CM132">
        <v>8.147000000000002</v>
      </c>
      <c r="CN132">
        <v>0.57140000000000002</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t="s">
        <v>793</v>
      </c>
    </row>
    <row r="133" spans="1:114" x14ac:dyDescent="0.2">
      <c r="A133">
        <v>20860</v>
      </c>
      <c r="B133" t="s">
        <v>589</v>
      </c>
      <c r="C133">
        <v>87</v>
      </c>
      <c r="D133">
        <v>176</v>
      </c>
      <c r="E133">
        <v>4.7592999999999996</v>
      </c>
      <c r="F133">
        <v>9.5079999999999991</v>
      </c>
      <c r="G133">
        <v>25</v>
      </c>
      <c r="H133">
        <v>40</v>
      </c>
      <c r="I133">
        <v>2.4605999999999999</v>
      </c>
      <c r="J133">
        <v>3.8721000000000001</v>
      </c>
      <c r="K133">
        <v>38</v>
      </c>
      <c r="L133">
        <v>51</v>
      </c>
      <c r="M133">
        <v>5.1700999999999997</v>
      </c>
      <c r="N133">
        <v>6.6253000000000002</v>
      </c>
      <c r="O133">
        <v>274</v>
      </c>
      <c r="P133">
        <v>275</v>
      </c>
      <c r="Q133">
        <v>18.703099999999999</v>
      </c>
      <c r="R133">
        <v>17.878799999999998</v>
      </c>
      <c r="S133">
        <v>27</v>
      </c>
      <c r="T133">
        <v>41</v>
      </c>
      <c r="U133">
        <v>1.4770000000000001</v>
      </c>
      <c r="V133">
        <v>2.1930000000000001</v>
      </c>
      <c r="W133">
        <v>662</v>
      </c>
      <c r="X133">
        <v>298</v>
      </c>
      <c r="Y133">
        <v>32.530700000000003</v>
      </c>
      <c r="Z133">
        <v>11.295299999999999</v>
      </c>
      <c r="AA133">
        <v>418</v>
      </c>
      <c r="AB133">
        <v>203</v>
      </c>
      <c r="AC133">
        <v>20.540500000000002</v>
      </c>
      <c r="AD133">
        <v>8.0548999999999999</v>
      </c>
      <c r="AE133">
        <v>72</v>
      </c>
      <c r="AF133">
        <v>95</v>
      </c>
      <c r="AG133">
        <v>3.9386999999999999</v>
      </c>
      <c r="AH133">
        <v>5.0434000000000001</v>
      </c>
      <c r="AI133">
        <v>0</v>
      </c>
      <c r="AJ133">
        <v>20</v>
      </c>
      <c r="AK133">
        <v>0</v>
      </c>
      <c r="AL133">
        <v>2.6937000000000002</v>
      </c>
      <c r="AM133">
        <v>184</v>
      </c>
      <c r="AN133">
        <v>269</v>
      </c>
      <c r="AO133">
        <v>9.5090000000000003</v>
      </c>
      <c r="AP133">
        <v>13.588900000000001</v>
      </c>
      <c r="AQ133">
        <v>1171</v>
      </c>
      <c r="AR133">
        <v>667</v>
      </c>
      <c r="AS133">
        <v>57.542999999999999</v>
      </c>
      <c r="AT133">
        <v>28.3279</v>
      </c>
      <c r="AU133">
        <v>81</v>
      </c>
      <c r="AV133">
        <v>96</v>
      </c>
      <c r="AW133">
        <v>10.150399999999999</v>
      </c>
      <c r="AX133">
        <v>11.5214</v>
      </c>
      <c r="AY133">
        <v>0</v>
      </c>
      <c r="AZ133">
        <v>14</v>
      </c>
      <c r="BA133">
        <v>0</v>
      </c>
      <c r="BB133">
        <v>1.7544</v>
      </c>
      <c r="BC133">
        <v>1</v>
      </c>
      <c r="BD133">
        <v>22</v>
      </c>
      <c r="BE133">
        <v>0.1361</v>
      </c>
      <c r="BF133">
        <v>2.9958999999999998</v>
      </c>
      <c r="BG133">
        <v>18</v>
      </c>
      <c r="BH133">
        <v>32</v>
      </c>
      <c r="BI133">
        <v>2.4489999999999998</v>
      </c>
      <c r="BJ133">
        <v>4.2568999999999999</v>
      </c>
      <c r="BK133">
        <v>217</v>
      </c>
      <c r="BL133">
        <v>160</v>
      </c>
      <c r="BM133">
        <v>10.663399999999999</v>
      </c>
      <c r="BN133">
        <v>7.2446000000000002</v>
      </c>
      <c r="BO133">
        <v>0.1832</v>
      </c>
      <c r="BP133">
        <v>0.29499999999999998</v>
      </c>
      <c r="BQ133">
        <v>0.1085</v>
      </c>
      <c r="BR133">
        <v>0.92090000000000005</v>
      </c>
      <c r="BS133">
        <v>0.23549999999999999</v>
      </c>
      <c r="BT133">
        <v>0.89129999999999998</v>
      </c>
      <c r="BU133">
        <v>0.42430000000000001</v>
      </c>
      <c r="BV133">
        <v>4.07E-2</v>
      </c>
      <c r="BW133">
        <v>0</v>
      </c>
      <c r="BX133">
        <v>0.95950000000000002</v>
      </c>
      <c r="BY133">
        <v>0.78039999999999998</v>
      </c>
      <c r="BZ133">
        <v>0.73540000000000005</v>
      </c>
      <c r="CA133">
        <v>0</v>
      </c>
      <c r="CB133">
        <v>0.39910000000000001</v>
      </c>
      <c r="CC133">
        <v>0.436</v>
      </c>
      <c r="CD133">
        <v>0.9446</v>
      </c>
      <c r="CE133">
        <v>1.7431000000000001</v>
      </c>
      <c r="CF133">
        <v>0.26869999999999999</v>
      </c>
      <c r="CG133">
        <v>2.3157999999999999</v>
      </c>
      <c r="CH133">
        <v>0.39660000000000001</v>
      </c>
      <c r="CI133">
        <v>0.78039999999999998</v>
      </c>
      <c r="CJ133">
        <v>0.78039999999999998</v>
      </c>
      <c r="CK133">
        <v>2.5150999999999999</v>
      </c>
      <c r="CL133">
        <v>0.54159999999999997</v>
      </c>
      <c r="CM133">
        <v>7.3544</v>
      </c>
      <c r="CN133">
        <v>0.44990000000000002</v>
      </c>
      <c r="CO133">
        <v>0</v>
      </c>
      <c r="CP133">
        <v>0</v>
      </c>
      <c r="CQ133">
        <v>0</v>
      </c>
      <c r="CR133">
        <v>1</v>
      </c>
      <c r="CS133">
        <v>0</v>
      </c>
      <c r="CT133">
        <v>0</v>
      </c>
      <c r="CU133">
        <v>0</v>
      </c>
      <c r="CV133">
        <v>0</v>
      </c>
      <c r="CW133">
        <v>0</v>
      </c>
      <c r="CX133">
        <v>1</v>
      </c>
      <c r="CY133">
        <v>0</v>
      </c>
      <c r="CZ133">
        <v>0</v>
      </c>
      <c r="DA133">
        <v>0</v>
      </c>
      <c r="DB133">
        <v>0</v>
      </c>
      <c r="DC133">
        <v>0</v>
      </c>
      <c r="DD133">
        <v>1</v>
      </c>
      <c r="DE133">
        <v>1</v>
      </c>
      <c r="DF133">
        <v>1</v>
      </c>
      <c r="DG133">
        <v>0</v>
      </c>
      <c r="DH133">
        <v>1</v>
      </c>
      <c r="DI133">
        <v>3</v>
      </c>
      <c r="DJ133" t="s">
        <v>796</v>
      </c>
    </row>
    <row r="134" spans="1:114" x14ac:dyDescent="0.2">
      <c r="A134">
        <v>20861</v>
      </c>
      <c r="B134" t="s">
        <v>589</v>
      </c>
      <c r="C134">
        <v>197</v>
      </c>
      <c r="D134">
        <v>174</v>
      </c>
      <c r="E134">
        <v>6.8474000000000004</v>
      </c>
      <c r="F134">
        <v>5.7689000000000004</v>
      </c>
      <c r="G134">
        <v>0</v>
      </c>
      <c r="H134">
        <v>14</v>
      </c>
      <c r="I134">
        <v>0</v>
      </c>
      <c r="J134">
        <v>0.92900000000000005</v>
      </c>
      <c r="K134">
        <v>58</v>
      </c>
      <c r="L134">
        <v>53</v>
      </c>
      <c r="M134">
        <v>6.3250000000000002</v>
      </c>
      <c r="N134">
        <v>5.5094000000000003</v>
      </c>
      <c r="O134">
        <v>49</v>
      </c>
      <c r="P134">
        <v>63</v>
      </c>
      <c r="Q134">
        <v>2.4174000000000002</v>
      </c>
      <c r="R134">
        <v>3.0588000000000002</v>
      </c>
      <c r="S134">
        <v>78</v>
      </c>
      <c r="T134">
        <v>80</v>
      </c>
      <c r="U134">
        <v>2.7111999999999998</v>
      </c>
      <c r="V134">
        <v>2.6861000000000002</v>
      </c>
      <c r="W134">
        <v>881</v>
      </c>
      <c r="X134">
        <v>368</v>
      </c>
      <c r="Y134">
        <v>30.484400000000001</v>
      </c>
      <c r="Z134">
        <v>9.8155999999999999</v>
      </c>
      <c r="AA134">
        <v>587</v>
      </c>
      <c r="AB134">
        <v>266</v>
      </c>
      <c r="AC134">
        <v>20.311399999999999</v>
      </c>
      <c r="AD134">
        <v>7.4501999999999997</v>
      </c>
      <c r="AE134">
        <v>128</v>
      </c>
      <c r="AF134">
        <v>90</v>
      </c>
      <c r="AG134">
        <v>4.4490999999999996</v>
      </c>
      <c r="AH134">
        <v>2.8972000000000002</v>
      </c>
      <c r="AI134">
        <v>0</v>
      </c>
      <c r="AJ134">
        <v>20</v>
      </c>
      <c r="AK134">
        <v>0</v>
      </c>
      <c r="AL134">
        <v>2.1591</v>
      </c>
      <c r="AM134">
        <v>100</v>
      </c>
      <c r="AN134">
        <v>102</v>
      </c>
      <c r="AO134">
        <v>3.6417000000000002</v>
      </c>
      <c r="AP134">
        <v>3.5731999999999999</v>
      </c>
      <c r="AQ134">
        <v>1400</v>
      </c>
      <c r="AR134">
        <v>1029</v>
      </c>
      <c r="AS134">
        <v>48.442900000000002</v>
      </c>
      <c r="AT134">
        <v>33.172400000000003</v>
      </c>
      <c r="AU134">
        <v>0</v>
      </c>
      <c r="AV134">
        <v>20</v>
      </c>
      <c r="AW134">
        <v>0</v>
      </c>
      <c r="AX134">
        <v>2.0390000000000001</v>
      </c>
      <c r="AY134">
        <v>0</v>
      </c>
      <c r="AZ134">
        <v>14</v>
      </c>
      <c r="BA134">
        <v>0</v>
      </c>
      <c r="BB134">
        <v>1.4418</v>
      </c>
      <c r="BC134">
        <v>0</v>
      </c>
      <c r="BD134">
        <v>20</v>
      </c>
      <c r="BE134">
        <v>0</v>
      </c>
      <c r="BF134">
        <v>2.1591</v>
      </c>
      <c r="BG134">
        <v>10</v>
      </c>
      <c r="BH134">
        <v>15</v>
      </c>
      <c r="BI134">
        <v>1.0905</v>
      </c>
      <c r="BJ134">
        <v>1.6127</v>
      </c>
      <c r="BK134">
        <v>13</v>
      </c>
      <c r="BL134">
        <v>30</v>
      </c>
      <c r="BM134">
        <v>0.44979999999999998</v>
      </c>
      <c r="BN134">
        <v>1.0310999999999999</v>
      </c>
      <c r="BO134">
        <v>0.26079999999999998</v>
      </c>
      <c r="BP134">
        <v>0</v>
      </c>
      <c r="BQ134">
        <v>0.1215</v>
      </c>
      <c r="BR134">
        <v>0.1966</v>
      </c>
      <c r="BS134">
        <v>0.39190000000000003</v>
      </c>
      <c r="BT134">
        <v>0.86990000000000001</v>
      </c>
      <c r="BU134">
        <v>0.40300000000000002</v>
      </c>
      <c r="BV134">
        <v>4.9299999999999997E-2</v>
      </c>
      <c r="BW134">
        <v>0</v>
      </c>
      <c r="BX134">
        <v>0.83579999999999999</v>
      </c>
      <c r="BY134">
        <v>0.71640000000000004</v>
      </c>
      <c r="BZ134">
        <v>0</v>
      </c>
      <c r="CA134">
        <v>0</v>
      </c>
      <c r="CB134">
        <v>0</v>
      </c>
      <c r="CC134">
        <v>0.29720000000000002</v>
      </c>
      <c r="CD134">
        <v>0.55859999999999999</v>
      </c>
      <c r="CE134">
        <v>0.9708</v>
      </c>
      <c r="CF134">
        <v>8.5300000000000001E-2</v>
      </c>
      <c r="CG134">
        <v>2.1579999999999999</v>
      </c>
      <c r="CH134">
        <v>0.3241</v>
      </c>
      <c r="CI134">
        <v>0.71640000000000004</v>
      </c>
      <c r="CJ134">
        <v>0.71640000000000004</v>
      </c>
      <c r="CK134">
        <v>0.85580000000000001</v>
      </c>
      <c r="CL134">
        <v>0.1706</v>
      </c>
      <c r="CM134">
        <v>4.7010000000000014</v>
      </c>
      <c r="CN134">
        <v>0.17269999999999999</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t="s">
        <v>795</v>
      </c>
    </row>
    <row r="135" spans="1:114" x14ac:dyDescent="0.2">
      <c r="A135">
        <v>20862</v>
      </c>
      <c r="B135" t="s">
        <v>589</v>
      </c>
      <c r="C135">
        <v>10</v>
      </c>
      <c r="D135">
        <v>15</v>
      </c>
      <c r="E135">
        <v>2.3256000000000001</v>
      </c>
      <c r="F135">
        <v>3.3001999999999998</v>
      </c>
      <c r="G135">
        <v>0</v>
      </c>
      <c r="H135">
        <v>14</v>
      </c>
      <c r="I135">
        <v>0</v>
      </c>
      <c r="J135">
        <v>7.4074</v>
      </c>
      <c r="K135">
        <v>0</v>
      </c>
      <c r="L135">
        <v>28</v>
      </c>
      <c r="M135">
        <v>0</v>
      </c>
      <c r="N135">
        <v>15.2174</v>
      </c>
      <c r="O135">
        <v>20</v>
      </c>
      <c r="P135">
        <v>32</v>
      </c>
      <c r="Q135">
        <v>5.1151</v>
      </c>
      <c r="R135">
        <v>7.8301999999999996</v>
      </c>
      <c r="S135">
        <v>21</v>
      </c>
      <c r="T135">
        <v>33</v>
      </c>
      <c r="U135">
        <v>4.8837000000000002</v>
      </c>
      <c r="V135">
        <v>7.2980999999999998</v>
      </c>
      <c r="W135">
        <v>193</v>
      </c>
      <c r="X135">
        <v>88</v>
      </c>
      <c r="Y135">
        <v>44.883699999999997</v>
      </c>
      <c r="Z135">
        <v>29.912199999999999</v>
      </c>
      <c r="AA135">
        <v>39</v>
      </c>
      <c r="AB135">
        <v>59</v>
      </c>
      <c r="AC135">
        <v>9.0698000000000008</v>
      </c>
      <c r="AD135">
        <v>12.993499999999999</v>
      </c>
      <c r="AE135">
        <v>55</v>
      </c>
      <c r="AF135">
        <v>52</v>
      </c>
      <c r="AG135">
        <v>12.790699999999999</v>
      </c>
      <c r="AH135">
        <v>10.3726</v>
      </c>
      <c r="AI135">
        <v>0</v>
      </c>
      <c r="AJ135">
        <v>20</v>
      </c>
      <c r="AK135">
        <v>0</v>
      </c>
      <c r="AL135">
        <v>10.760300000000001</v>
      </c>
      <c r="AM135">
        <v>11</v>
      </c>
      <c r="AN135">
        <v>57</v>
      </c>
      <c r="AO135">
        <v>2.5581</v>
      </c>
      <c r="AP135">
        <v>13.1563</v>
      </c>
      <c r="AQ135">
        <v>102</v>
      </c>
      <c r="AR135">
        <v>266</v>
      </c>
      <c r="AS135">
        <v>23.7209</v>
      </c>
      <c r="AT135">
        <v>60.696800000000003</v>
      </c>
      <c r="AU135">
        <v>0</v>
      </c>
      <c r="AV135">
        <v>20</v>
      </c>
      <c r="AW135">
        <v>0</v>
      </c>
      <c r="AX135">
        <v>10.760300000000001</v>
      </c>
      <c r="AY135">
        <v>0</v>
      </c>
      <c r="AZ135">
        <v>14</v>
      </c>
      <c r="BA135">
        <v>0</v>
      </c>
      <c r="BB135">
        <v>7.6086999999999998</v>
      </c>
      <c r="BC135">
        <v>0</v>
      </c>
      <c r="BD135">
        <v>20</v>
      </c>
      <c r="BE135">
        <v>0</v>
      </c>
      <c r="BF135">
        <v>10.760300000000001</v>
      </c>
      <c r="BG135">
        <v>9</v>
      </c>
      <c r="BH135">
        <v>15</v>
      </c>
      <c r="BI135">
        <v>4.8913000000000002</v>
      </c>
      <c r="BJ135">
        <v>7.8479000000000001</v>
      </c>
      <c r="BK135">
        <v>0</v>
      </c>
      <c r="BL135">
        <v>14</v>
      </c>
      <c r="BM135">
        <v>0</v>
      </c>
      <c r="BN135">
        <v>3.2557999999999998</v>
      </c>
      <c r="BO135">
        <v>0.1013</v>
      </c>
      <c r="BP135">
        <v>0</v>
      </c>
      <c r="BQ135">
        <v>0</v>
      </c>
      <c r="BR135">
        <v>0.39529999999999998</v>
      </c>
      <c r="BS135">
        <v>0.65739999999999998</v>
      </c>
      <c r="BT135">
        <v>0.94879999999999998</v>
      </c>
      <c r="BU135">
        <v>0.1087</v>
      </c>
      <c r="BV135">
        <v>0.61029999999999995</v>
      </c>
      <c r="BW135">
        <v>0</v>
      </c>
      <c r="BX135">
        <v>0.78680000000000005</v>
      </c>
      <c r="BY135">
        <v>0.46060000000000001</v>
      </c>
      <c r="BZ135">
        <v>0</v>
      </c>
      <c r="CA135">
        <v>0</v>
      </c>
      <c r="CB135">
        <v>0</v>
      </c>
      <c r="CC135">
        <v>0.63119999999999998</v>
      </c>
      <c r="CD135">
        <v>0</v>
      </c>
      <c r="CE135">
        <v>1.1539999999999999</v>
      </c>
      <c r="CF135">
        <v>0.1343</v>
      </c>
      <c r="CG135">
        <v>2.4546000000000001</v>
      </c>
      <c r="CH135">
        <v>0.4733</v>
      </c>
      <c r="CI135">
        <v>0.46060000000000001</v>
      </c>
      <c r="CJ135">
        <v>0.46060000000000001</v>
      </c>
      <c r="CK135">
        <v>0.63119999999999998</v>
      </c>
      <c r="CL135">
        <v>0.14069999999999999</v>
      </c>
      <c r="CM135">
        <v>4.7003999999999992</v>
      </c>
      <c r="CN135">
        <v>0.1706</v>
      </c>
      <c r="CO135">
        <v>0</v>
      </c>
      <c r="CP135">
        <v>0</v>
      </c>
      <c r="CQ135">
        <v>0</v>
      </c>
      <c r="CR135">
        <v>0</v>
      </c>
      <c r="CS135">
        <v>0</v>
      </c>
      <c r="CT135">
        <v>1</v>
      </c>
      <c r="CU135">
        <v>0</v>
      </c>
      <c r="CV135">
        <v>0</v>
      </c>
      <c r="CW135">
        <v>0</v>
      </c>
      <c r="CX135">
        <v>0</v>
      </c>
      <c r="CY135">
        <v>0</v>
      </c>
      <c r="CZ135">
        <v>0</v>
      </c>
      <c r="DA135">
        <v>0</v>
      </c>
      <c r="DB135">
        <v>0</v>
      </c>
      <c r="DC135">
        <v>0</v>
      </c>
      <c r="DD135">
        <v>0</v>
      </c>
      <c r="DE135">
        <v>0</v>
      </c>
      <c r="DF135">
        <v>1</v>
      </c>
      <c r="DG135">
        <v>0</v>
      </c>
      <c r="DH135">
        <v>0</v>
      </c>
      <c r="DI135">
        <v>1</v>
      </c>
      <c r="DJ135" t="s">
        <v>795</v>
      </c>
    </row>
    <row r="136" spans="1:114" x14ac:dyDescent="0.2">
      <c r="A136">
        <v>20866</v>
      </c>
      <c r="B136" t="s">
        <v>589</v>
      </c>
      <c r="C136">
        <v>1309</v>
      </c>
      <c r="D136">
        <v>477</v>
      </c>
      <c r="E136">
        <v>8.2858999999999998</v>
      </c>
      <c r="F136">
        <v>2.8656999999999999</v>
      </c>
      <c r="G136">
        <v>662</v>
      </c>
      <c r="H136">
        <v>243</v>
      </c>
      <c r="I136">
        <v>6.6398999999999999</v>
      </c>
      <c r="J136">
        <v>2.2749999999999999</v>
      </c>
      <c r="K136">
        <v>876</v>
      </c>
      <c r="L136">
        <v>242</v>
      </c>
      <c r="M136">
        <v>17.405100000000001</v>
      </c>
      <c r="N136">
        <v>4.5336999999999996</v>
      </c>
      <c r="O136">
        <v>1233</v>
      </c>
      <c r="P136">
        <v>405</v>
      </c>
      <c r="Q136">
        <v>10.9717</v>
      </c>
      <c r="R136">
        <v>3.3908999999999998</v>
      </c>
      <c r="S136">
        <v>889</v>
      </c>
      <c r="T136">
        <v>220</v>
      </c>
      <c r="U136">
        <v>5.5986000000000002</v>
      </c>
      <c r="V136">
        <v>1.2229000000000001</v>
      </c>
      <c r="W136">
        <v>2730</v>
      </c>
      <c r="X136">
        <v>550</v>
      </c>
      <c r="Y136">
        <v>17.077400000000001</v>
      </c>
      <c r="Z136">
        <v>2.8170000000000002</v>
      </c>
      <c r="AA136">
        <v>3306</v>
      </c>
      <c r="AB136">
        <v>585</v>
      </c>
      <c r="AC136">
        <v>20.680599999999998</v>
      </c>
      <c r="AD136">
        <v>2.7694999999999999</v>
      </c>
      <c r="AE136">
        <v>1432</v>
      </c>
      <c r="AF136">
        <v>284</v>
      </c>
      <c r="AG136">
        <v>9.0182000000000002</v>
      </c>
      <c r="AH136">
        <v>1.4486000000000001</v>
      </c>
      <c r="AI136">
        <v>422</v>
      </c>
      <c r="AJ136">
        <v>186</v>
      </c>
      <c r="AK136">
        <v>8.3847000000000005</v>
      </c>
      <c r="AL136">
        <v>3.6196999999999999</v>
      </c>
      <c r="AM136">
        <v>712</v>
      </c>
      <c r="AN136">
        <v>219</v>
      </c>
      <c r="AO136">
        <v>4.6700999999999997</v>
      </c>
      <c r="AP136">
        <v>1.337</v>
      </c>
      <c r="AQ136">
        <v>13545</v>
      </c>
      <c r="AR136">
        <v>1919</v>
      </c>
      <c r="AS136">
        <v>84.730400000000003</v>
      </c>
      <c r="AT136">
        <v>6.9364999999999997</v>
      </c>
      <c r="AU136">
        <v>375</v>
      </c>
      <c r="AV136">
        <v>156</v>
      </c>
      <c r="AW136">
        <v>7.3716999999999997</v>
      </c>
      <c r="AX136">
        <v>2.9863</v>
      </c>
      <c r="AY136">
        <v>0</v>
      </c>
      <c r="AZ136">
        <v>21</v>
      </c>
      <c r="BA136">
        <v>0</v>
      </c>
      <c r="BB136">
        <v>0.4128</v>
      </c>
      <c r="BC136">
        <v>200</v>
      </c>
      <c r="BD136">
        <v>136</v>
      </c>
      <c r="BE136">
        <v>3.9738000000000002</v>
      </c>
      <c r="BF136">
        <v>2.6684999999999999</v>
      </c>
      <c r="BG136">
        <v>229</v>
      </c>
      <c r="BH136">
        <v>190</v>
      </c>
      <c r="BI136">
        <v>4.55</v>
      </c>
      <c r="BJ136">
        <v>3.7526000000000002</v>
      </c>
      <c r="BK136">
        <v>112</v>
      </c>
      <c r="BL136">
        <v>8</v>
      </c>
      <c r="BM136">
        <v>0.7006</v>
      </c>
      <c r="BN136">
        <v>9.5200000000000007E-2</v>
      </c>
      <c r="BO136">
        <v>0.3427</v>
      </c>
      <c r="BP136">
        <v>0.78520000000000001</v>
      </c>
      <c r="BQ136">
        <v>0.43380000000000002</v>
      </c>
      <c r="BR136">
        <v>0.76919999999999999</v>
      </c>
      <c r="BS136">
        <v>0.71730000000000005</v>
      </c>
      <c r="BT136">
        <v>0.43070000000000003</v>
      </c>
      <c r="BU136">
        <v>0.43709999999999999</v>
      </c>
      <c r="BV136">
        <v>0.26340000000000002</v>
      </c>
      <c r="BW136">
        <v>0.83299999999999996</v>
      </c>
      <c r="BX136">
        <v>0.87629999999999997</v>
      </c>
      <c r="BY136">
        <v>0.92110000000000003</v>
      </c>
      <c r="BZ136">
        <v>0.67030000000000001</v>
      </c>
      <c r="CA136">
        <v>0</v>
      </c>
      <c r="CB136">
        <v>0.89370000000000005</v>
      </c>
      <c r="CC136">
        <v>0.6139</v>
      </c>
      <c r="CD136">
        <v>0.62690000000000001</v>
      </c>
      <c r="CE136">
        <v>3.0482</v>
      </c>
      <c r="CF136">
        <v>0.69299999999999995</v>
      </c>
      <c r="CG136">
        <v>2.8405</v>
      </c>
      <c r="CH136">
        <v>0.72070000000000001</v>
      </c>
      <c r="CI136">
        <v>0.92110000000000003</v>
      </c>
      <c r="CJ136">
        <v>0.92110000000000003</v>
      </c>
      <c r="CK136">
        <v>2.8048000000000002</v>
      </c>
      <c r="CL136">
        <v>0.63329999999999997</v>
      </c>
      <c r="CM136">
        <v>9.6145999999999994</v>
      </c>
      <c r="CN136">
        <v>0.76329999999999998</v>
      </c>
      <c r="CO136">
        <v>0</v>
      </c>
      <c r="CP136">
        <v>0</v>
      </c>
      <c r="CQ136">
        <v>0</v>
      </c>
      <c r="CR136">
        <v>0</v>
      </c>
      <c r="CS136">
        <v>0</v>
      </c>
      <c r="CT136">
        <v>0</v>
      </c>
      <c r="CU136">
        <v>0</v>
      </c>
      <c r="CV136">
        <v>0</v>
      </c>
      <c r="CW136">
        <v>0</v>
      </c>
      <c r="CX136">
        <v>0</v>
      </c>
      <c r="CY136">
        <v>1</v>
      </c>
      <c r="CZ136">
        <v>0</v>
      </c>
      <c r="DA136">
        <v>0</v>
      </c>
      <c r="DB136">
        <v>0</v>
      </c>
      <c r="DC136">
        <v>0</v>
      </c>
      <c r="DD136">
        <v>0</v>
      </c>
      <c r="DE136">
        <v>0</v>
      </c>
      <c r="DF136">
        <v>0</v>
      </c>
      <c r="DG136">
        <v>1</v>
      </c>
      <c r="DH136">
        <v>0</v>
      </c>
      <c r="DI136">
        <v>1</v>
      </c>
      <c r="DJ136" t="s">
        <v>794</v>
      </c>
    </row>
    <row r="137" spans="1:114" x14ac:dyDescent="0.2">
      <c r="A137">
        <v>20868</v>
      </c>
      <c r="B137" t="s">
        <v>589</v>
      </c>
      <c r="C137">
        <v>0</v>
      </c>
      <c r="D137">
        <v>14</v>
      </c>
      <c r="E137">
        <v>0</v>
      </c>
      <c r="F137">
        <v>7.0707000000000004</v>
      </c>
      <c r="G137">
        <v>0</v>
      </c>
      <c r="H137">
        <v>14</v>
      </c>
      <c r="I137">
        <v>0</v>
      </c>
      <c r="J137">
        <v>14.2857</v>
      </c>
      <c r="K137">
        <v>0</v>
      </c>
      <c r="L137">
        <v>28</v>
      </c>
      <c r="M137">
        <v>0</v>
      </c>
      <c r="N137">
        <v>40</v>
      </c>
      <c r="O137">
        <v>20</v>
      </c>
      <c r="P137">
        <v>35</v>
      </c>
      <c r="Q137">
        <v>12.1951</v>
      </c>
      <c r="R137">
        <v>18.503699999999998</v>
      </c>
      <c r="S137">
        <v>4</v>
      </c>
      <c r="T137">
        <v>17</v>
      </c>
      <c r="U137">
        <v>2.0202</v>
      </c>
      <c r="V137">
        <v>8.3347999999999995</v>
      </c>
      <c r="W137">
        <v>66</v>
      </c>
      <c r="X137">
        <v>62</v>
      </c>
      <c r="Y137">
        <v>33.333300000000001</v>
      </c>
      <c r="Z137">
        <v>46.227400000000003</v>
      </c>
      <c r="AA137">
        <v>34</v>
      </c>
      <c r="AB137">
        <v>75</v>
      </c>
      <c r="AC137">
        <v>17.171700000000001</v>
      </c>
      <c r="AD137">
        <v>33.584200000000003</v>
      </c>
      <c r="AE137">
        <v>25</v>
      </c>
      <c r="AF137">
        <v>31</v>
      </c>
      <c r="AG137">
        <v>12.626300000000001</v>
      </c>
      <c r="AH137">
        <v>8.8994</v>
      </c>
      <c r="AI137">
        <v>0</v>
      </c>
      <c r="AJ137">
        <v>20</v>
      </c>
      <c r="AK137">
        <v>0</v>
      </c>
      <c r="AL137">
        <v>28.284300000000002</v>
      </c>
      <c r="AM137">
        <v>0</v>
      </c>
      <c r="AN137">
        <v>56</v>
      </c>
      <c r="AO137">
        <v>0</v>
      </c>
      <c r="AP137">
        <v>29.6296</v>
      </c>
      <c r="AQ137">
        <v>121</v>
      </c>
      <c r="AR137">
        <v>217</v>
      </c>
      <c r="AS137">
        <v>61.1111</v>
      </c>
      <c r="AT137">
        <v>89.85</v>
      </c>
      <c r="AU137">
        <v>0</v>
      </c>
      <c r="AV137">
        <v>20</v>
      </c>
      <c r="AW137">
        <v>0</v>
      </c>
      <c r="AX137">
        <v>28.284300000000002</v>
      </c>
      <c r="AY137">
        <v>0</v>
      </c>
      <c r="AZ137">
        <v>14</v>
      </c>
      <c r="BA137">
        <v>0</v>
      </c>
      <c r="BB137">
        <v>20</v>
      </c>
      <c r="BC137">
        <v>0</v>
      </c>
      <c r="BD137">
        <v>20</v>
      </c>
      <c r="BE137">
        <v>0</v>
      </c>
      <c r="BF137">
        <v>28.284300000000002</v>
      </c>
      <c r="BG137">
        <v>0</v>
      </c>
      <c r="BH137">
        <v>14</v>
      </c>
      <c r="BI137">
        <v>0</v>
      </c>
      <c r="BJ137">
        <v>20</v>
      </c>
      <c r="BK137">
        <v>0</v>
      </c>
      <c r="BL137">
        <v>14</v>
      </c>
      <c r="BM137">
        <v>0</v>
      </c>
      <c r="BN137">
        <v>7.0707000000000004</v>
      </c>
      <c r="BO137">
        <v>0</v>
      </c>
      <c r="BP137">
        <v>0</v>
      </c>
      <c r="BQ137">
        <v>0</v>
      </c>
      <c r="BR137">
        <v>0.80559999999999998</v>
      </c>
      <c r="BS137">
        <v>0.29120000000000001</v>
      </c>
      <c r="BT137">
        <v>0.89980000000000004</v>
      </c>
      <c r="BU137">
        <v>0.2495</v>
      </c>
      <c r="BV137">
        <v>0.58460000000000001</v>
      </c>
      <c r="BW137">
        <v>0</v>
      </c>
      <c r="BX137">
        <v>0</v>
      </c>
      <c r="BY137">
        <v>0.81240000000000001</v>
      </c>
      <c r="BZ137">
        <v>0</v>
      </c>
      <c r="CA137">
        <v>0</v>
      </c>
      <c r="CB137">
        <v>0</v>
      </c>
      <c r="CC137">
        <v>0</v>
      </c>
      <c r="CD137">
        <v>0</v>
      </c>
      <c r="CE137">
        <v>1.0968</v>
      </c>
      <c r="CF137">
        <v>0.1173</v>
      </c>
      <c r="CG137">
        <v>1.7339</v>
      </c>
      <c r="CH137">
        <v>0.14499999999999999</v>
      </c>
      <c r="CI137">
        <v>0.81240000000000001</v>
      </c>
      <c r="CJ137">
        <v>0.81240000000000001</v>
      </c>
      <c r="CK137">
        <v>0</v>
      </c>
      <c r="CL137">
        <v>0</v>
      </c>
      <c r="CM137">
        <v>3.6431</v>
      </c>
      <c r="CN137">
        <v>0.1002</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c r="DH137">
        <v>0</v>
      </c>
      <c r="DI137">
        <v>0</v>
      </c>
      <c r="DJ137" t="s">
        <v>795</v>
      </c>
    </row>
    <row r="138" spans="1:114" x14ac:dyDescent="0.2">
      <c r="A138">
        <v>20871</v>
      </c>
      <c r="B138" t="s">
        <v>589</v>
      </c>
      <c r="C138">
        <v>2213</v>
      </c>
      <c r="D138">
        <v>996</v>
      </c>
      <c r="E138">
        <v>7.3457999999999997</v>
      </c>
      <c r="F138">
        <v>3.2694000000000001</v>
      </c>
      <c r="G138">
        <v>703</v>
      </c>
      <c r="H138">
        <v>338</v>
      </c>
      <c r="I138">
        <v>4.2949999999999999</v>
      </c>
      <c r="J138">
        <v>2.0387</v>
      </c>
      <c r="K138">
        <v>1065</v>
      </c>
      <c r="L138">
        <v>300</v>
      </c>
      <c r="M138">
        <v>11.394</v>
      </c>
      <c r="N138">
        <v>3.1335999999999999</v>
      </c>
      <c r="O138">
        <v>959</v>
      </c>
      <c r="P138">
        <v>304</v>
      </c>
      <c r="Q138">
        <v>4.8925999999999998</v>
      </c>
      <c r="R138">
        <v>1.5058</v>
      </c>
      <c r="S138">
        <v>1013</v>
      </c>
      <c r="T138">
        <v>367</v>
      </c>
      <c r="U138">
        <v>3.3586</v>
      </c>
      <c r="V138">
        <v>1.196</v>
      </c>
      <c r="W138">
        <v>2722</v>
      </c>
      <c r="X138">
        <v>353</v>
      </c>
      <c r="Y138">
        <v>9.0185999999999993</v>
      </c>
      <c r="Z138">
        <v>1.0034000000000001</v>
      </c>
      <c r="AA138">
        <v>8854</v>
      </c>
      <c r="AB138">
        <v>786</v>
      </c>
      <c r="AC138">
        <v>29.3354</v>
      </c>
      <c r="AD138">
        <v>1.7209000000000001</v>
      </c>
      <c r="AE138">
        <v>1774</v>
      </c>
      <c r="AF138">
        <v>382</v>
      </c>
      <c r="AG138">
        <v>5.8818000000000001</v>
      </c>
      <c r="AH138">
        <v>1.2041999999999999</v>
      </c>
      <c r="AI138">
        <v>783</v>
      </c>
      <c r="AJ138">
        <v>262</v>
      </c>
      <c r="AK138">
        <v>8.3770000000000007</v>
      </c>
      <c r="AL138">
        <v>2.7492000000000001</v>
      </c>
      <c r="AM138">
        <v>1484</v>
      </c>
      <c r="AN138">
        <v>356</v>
      </c>
      <c r="AO138">
        <v>5.3647999999999998</v>
      </c>
      <c r="AP138">
        <v>1.2346999999999999</v>
      </c>
      <c r="AQ138">
        <v>22287</v>
      </c>
      <c r="AR138">
        <v>2345</v>
      </c>
      <c r="AS138">
        <v>73.841999999999999</v>
      </c>
      <c r="AT138">
        <v>6.0149999999999997</v>
      </c>
      <c r="AU138">
        <v>725</v>
      </c>
      <c r="AV138">
        <v>291</v>
      </c>
      <c r="AW138">
        <v>7.7087000000000003</v>
      </c>
      <c r="AX138">
        <v>3.0558000000000001</v>
      </c>
      <c r="AY138">
        <v>0</v>
      </c>
      <c r="AZ138">
        <v>29</v>
      </c>
      <c r="BA138">
        <v>0</v>
      </c>
      <c r="BB138">
        <v>0.30830000000000002</v>
      </c>
      <c r="BC138">
        <v>247</v>
      </c>
      <c r="BD138">
        <v>173</v>
      </c>
      <c r="BE138">
        <v>2.6425999999999998</v>
      </c>
      <c r="BF138">
        <v>1.8483000000000001</v>
      </c>
      <c r="BG138">
        <v>391</v>
      </c>
      <c r="BH138">
        <v>198</v>
      </c>
      <c r="BI138">
        <v>4.1832000000000003</v>
      </c>
      <c r="BJ138">
        <v>2.1023000000000001</v>
      </c>
      <c r="BK138">
        <v>60</v>
      </c>
      <c r="BL138">
        <v>14</v>
      </c>
      <c r="BM138">
        <v>0.1988</v>
      </c>
      <c r="BN138">
        <v>4.4499999999999998E-2</v>
      </c>
      <c r="BO138">
        <v>0.29530000000000001</v>
      </c>
      <c r="BP138">
        <v>0.56179999999999997</v>
      </c>
      <c r="BQ138">
        <v>0.24510000000000001</v>
      </c>
      <c r="BR138">
        <v>0.37609999999999999</v>
      </c>
      <c r="BS138">
        <v>0.47539999999999999</v>
      </c>
      <c r="BT138">
        <v>8.3199999999999996E-2</v>
      </c>
      <c r="BU138">
        <v>0.9446</v>
      </c>
      <c r="BV138">
        <v>8.3500000000000005E-2</v>
      </c>
      <c r="BW138">
        <v>0.83079999999999998</v>
      </c>
      <c r="BX138">
        <v>0.8891</v>
      </c>
      <c r="BY138">
        <v>0.86570000000000003</v>
      </c>
      <c r="BZ138">
        <v>0.67900000000000005</v>
      </c>
      <c r="CA138">
        <v>0</v>
      </c>
      <c r="CB138">
        <v>0.80259999999999998</v>
      </c>
      <c r="CC138">
        <v>0.5857</v>
      </c>
      <c r="CD138">
        <v>0.43280000000000002</v>
      </c>
      <c r="CE138">
        <v>1.9537</v>
      </c>
      <c r="CF138">
        <v>0.3412</v>
      </c>
      <c r="CG138">
        <v>2.8311999999999999</v>
      </c>
      <c r="CH138">
        <v>0.70789999999999997</v>
      </c>
      <c r="CI138">
        <v>0.86570000000000003</v>
      </c>
      <c r="CJ138">
        <v>0.86570000000000003</v>
      </c>
      <c r="CK138">
        <v>2.5001000000000002</v>
      </c>
      <c r="CL138">
        <v>0.5373</v>
      </c>
      <c r="CM138">
        <v>8.1507000000000005</v>
      </c>
      <c r="CN138">
        <v>0.5736</v>
      </c>
      <c r="CO138">
        <v>0</v>
      </c>
      <c r="CP138">
        <v>0</v>
      </c>
      <c r="CQ138">
        <v>0</v>
      </c>
      <c r="CR138">
        <v>0</v>
      </c>
      <c r="CS138">
        <v>0</v>
      </c>
      <c r="CT138">
        <v>0</v>
      </c>
      <c r="CU138">
        <v>1</v>
      </c>
      <c r="CV138">
        <v>0</v>
      </c>
      <c r="CW138">
        <v>0</v>
      </c>
      <c r="CX138">
        <v>0</v>
      </c>
      <c r="CY138">
        <v>0</v>
      </c>
      <c r="CZ138">
        <v>0</v>
      </c>
      <c r="DA138">
        <v>0</v>
      </c>
      <c r="DB138">
        <v>0</v>
      </c>
      <c r="DC138">
        <v>0</v>
      </c>
      <c r="DD138">
        <v>0</v>
      </c>
      <c r="DE138">
        <v>0</v>
      </c>
      <c r="DF138">
        <v>1</v>
      </c>
      <c r="DG138">
        <v>0</v>
      </c>
      <c r="DH138">
        <v>0</v>
      </c>
      <c r="DI138">
        <v>1</v>
      </c>
      <c r="DJ138" t="s">
        <v>793</v>
      </c>
    </row>
    <row r="139" spans="1:114" x14ac:dyDescent="0.2">
      <c r="A139">
        <v>20872</v>
      </c>
      <c r="B139" t="s">
        <v>589</v>
      </c>
      <c r="C139">
        <v>1129</v>
      </c>
      <c r="D139">
        <v>376</v>
      </c>
      <c r="E139">
        <v>8.1456999999999997</v>
      </c>
      <c r="F139">
        <v>2.6404999999999998</v>
      </c>
      <c r="G139">
        <v>245</v>
      </c>
      <c r="H139">
        <v>87</v>
      </c>
      <c r="I139">
        <v>3.1475</v>
      </c>
      <c r="J139">
        <v>1.0784</v>
      </c>
      <c r="K139">
        <v>765</v>
      </c>
      <c r="L139">
        <v>247</v>
      </c>
      <c r="M139">
        <v>16.419799999999999</v>
      </c>
      <c r="N139">
        <v>5.1744000000000003</v>
      </c>
      <c r="O139">
        <v>907</v>
      </c>
      <c r="P139">
        <v>236</v>
      </c>
      <c r="Q139">
        <v>9.3911999999999995</v>
      </c>
      <c r="R139">
        <v>2.3260000000000001</v>
      </c>
      <c r="S139">
        <v>433</v>
      </c>
      <c r="T139">
        <v>188</v>
      </c>
      <c r="U139">
        <v>3.1011000000000002</v>
      </c>
      <c r="V139">
        <v>1.3261000000000001</v>
      </c>
      <c r="W139">
        <v>2387</v>
      </c>
      <c r="X139">
        <v>436</v>
      </c>
      <c r="Y139">
        <v>17.070699999999999</v>
      </c>
      <c r="Z139">
        <v>2.8429000000000002</v>
      </c>
      <c r="AA139">
        <v>3199</v>
      </c>
      <c r="AB139">
        <v>359</v>
      </c>
      <c r="AC139">
        <v>22.877800000000001</v>
      </c>
      <c r="AD139">
        <v>1.9094</v>
      </c>
      <c r="AE139">
        <v>1427</v>
      </c>
      <c r="AF139">
        <v>327</v>
      </c>
      <c r="AG139">
        <v>10.219900000000001</v>
      </c>
      <c r="AH139">
        <v>2.2122000000000002</v>
      </c>
      <c r="AI139">
        <v>199</v>
      </c>
      <c r="AJ139">
        <v>95</v>
      </c>
      <c r="AK139">
        <v>4.2713000000000001</v>
      </c>
      <c r="AL139">
        <v>2.0207000000000002</v>
      </c>
      <c r="AM139">
        <v>510</v>
      </c>
      <c r="AN139">
        <v>199</v>
      </c>
      <c r="AO139">
        <v>3.8622000000000001</v>
      </c>
      <c r="AP139">
        <v>1.48</v>
      </c>
      <c r="AQ139">
        <v>6018</v>
      </c>
      <c r="AR139">
        <v>1445</v>
      </c>
      <c r="AS139">
        <v>43.037999999999997</v>
      </c>
      <c r="AT139">
        <v>9.8177000000000003</v>
      </c>
      <c r="AU139">
        <v>378</v>
      </c>
      <c r="AV139">
        <v>118</v>
      </c>
      <c r="AW139">
        <v>7.8326000000000002</v>
      </c>
      <c r="AX139">
        <v>2.3761000000000001</v>
      </c>
      <c r="AY139">
        <v>0</v>
      </c>
      <c r="AZ139">
        <v>21</v>
      </c>
      <c r="BA139">
        <v>0</v>
      </c>
      <c r="BB139">
        <v>0.43509999999999999</v>
      </c>
      <c r="BC139">
        <v>95</v>
      </c>
      <c r="BD139">
        <v>62</v>
      </c>
      <c r="BE139">
        <v>2.0390999999999999</v>
      </c>
      <c r="BF139">
        <v>1.3140000000000001</v>
      </c>
      <c r="BG139">
        <v>53</v>
      </c>
      <c r="BH139">
        <v>37</v>
      </c>
      <c r="BI139">
        <v>1.1375999999999999</v>
      </c>
      <c r="BJ139">
        <v>0.79010000000000002</v>
      </c>
      <c r="BK139">
        <v>31</v>
      </c>
      <c r="BL139">
        <v>12</v>
      </c>
      <c r="BM139">
        <v>0.22170000000000001</v>
      </c>
      <c r="BN139">
        <v>8.4199999999999997E-2</v>
      </c>
      <c r="BO139">
        <v>0.34050000000000002</v>
      </c>
      <c r="BP139">
        <v>0.37740000000000001</v>
      </c>
      <c r="BQ139">
        <v>0.40560000000000002</v>
      </c>
      <c r="BR139">
        <v>0.69230000000000003</v>
      </c>
      <c r="BS139">
        <v>0.439</v>
      </c>
      <c r="BT139">
        <v>0.42859999999999998</v>
      </c>
      <c r="BU139">
        <v>0.63329999999999997</v>
      </c>
      <c r="BV139">
        <v>0.37040000000000001</v>
      </c>
      <c r="BW139">
        <v>0.50760000000000005</v>
      </c>
      <c r="BX139">
        <v>0.84650000000000003</v>
      </c>
      <c r="BY139">
        <v>0.65880000000000005</v>
      </c>
      <c r="BZ139">
        <v>0.68110000000000004</v>
      </c>
      <c r="CA139">
        <v>0</v>
      </c>
      <c r="CB139">
        <v>0.73319999999999996</v>
      </c>
      <c r="CC139">
        <v>0.29930000000000001</v>
      </c>
      <c r="CD139">
        <v>0.44779999999999998</v>
      </c>
      <c r="CE139">
        <v>2.2547999999999999</v>
      </c>
      <c r="CF139">
        <v>0.42859999999999998</v>
      </c>
      <c r="CG139">
        <v>2.7864</v>
      </c>
      <c r="CH139">
        <v>0.67800000000000005</v>
      </c>
      <c r="CI139">
        <v>0.65880000000000005</v>
      </c>
      <c r="CJ139">
        <v>0.65880000000000005</v>
      </c>
      <c r="CK139">
        <v>2.1614</v>
      </c>
      <c r="CL139">
        <v>0.4627</v>
      </c>
      <c r="CM139">
        <v>7.8613999999999997</v>
      </c>
      <c r="CN139">
        <v>0.53090000000000004</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t="s">
        <v>793</v>
      </c>
    </row>
    <row r="140" spans="1:114" x14ac:dyDescent="0.2">
      <c r="A140">
        <v>20874</v>
      </c>
      <c r="B140" t="s">
        <v>589</v>
      </c>
      <c r="C140">
        <v>7907</v>
      </c>
      <c r="D140">
        <v>1430</v>
      </c>
      <c r="E140">
        <v>12.606</v>
      </c>
      <c r="F140">
        <v>2.2225999999999999</v>
      </c>
      <c r="G140">
        <v>1883</v>
      </c>
      <c r="H140">
        <v>474</v>
      </c>
      <c r="I140">
        <v>5.14</v>
      </c>
      <c r="J140">
        <v>1.2716000000000001</v>
      </c>
      <c r="K140">
        <v>5043</v>
      </c>
      <c r="L140">
        <v>727</v>
      </c>
      <c r="M140">
        <v>22.2531</v>
      </c>
      <c r="N140">
        <v>3.1219000000000001</v>
      </c>
      <c r="O140">
        <v>4059</v>
      </c>
      <c r="P140">
        <v>746</v>
      </c>
      <c r="Q140">
        <v>9.4086999999999996</v>
      </c>
      <c r="R140">
        <v>1.6914</v>
      </c>
      <c r="S140">
        <v>3192</v>
      </c>
      <c r="T140">
        <v>669</v>
      </c>
      <c r="U140">
        <v>5.1098999999999997</v>
      </c>
      <c r="V140">
        <v>1.0506</v>
      </c>
      <c r="W140">
        <v>7373</v>
      </c>
      <c r="X140">
        <v>918</v>
      </c>
      <c r="Y140">
        <v>11.752000000000001</v>
      </c>
      <c r="Z140">
        <v>1.3845000000000001</v>
      </c>
      <c r="AA140">
        <v>14517</v>
      </c>
      <c r="AB140">
        <v>1129</v>
      </c>
      <c r="AC140">
        <v>23.139099999999999</v>
      </c>
      <c r="AD140">
        <v>1.5394000000000001</v>
      </c>
      <c r="AE140">
        <v>6468</v>
      </c>
      <c r="AF140">
        <v>963</v>
      </c>
      <c r="AG140">
        <v>10.3543</v>
      </c>
      <c r="AH140">
        <v>1.4831000000000001</v>
      </c>
      <c r="AI140">
        <v>1808</v>
      </c>
      <c r="AJ140">
        <v>438</v>
      </c>
      <c r="AK140">
        <v>7.9781000000000004</v>
      </c>
      <c r="AL140">
        <v>1.9159999999999999</v>
      </c>
      <c r="AM140">
        <v>4328</v>
      </c>
      <c r="AN140">
        <v>694</v>
      </c>
      <c r="AO140">
        <v>7.3051000000000004</v>
      </c>
      <c r="AP140">
        <v>1.1332</v>
      </c>
      <c r="AQ140">
        <v>46190</v>
      </c>
      <c r="AR140">
        <v>2842</v>
      </c>
      <c r="AS140">
        <v>73.623599999999996</v>
      </c>
      <c r="AT140">
        <v>3.4249000000000001</v>
      </c>
      <c r="AU140">
        <v>5127</v>
      </c>
      <c r="AV140">
        <v>584</v>
      </c>
      <c r="AW140">
        <v>22.171800000000001</v>
      </c>
      <c r="AX140">
        <v>2.4108000000000001</v>
      </c>
      <c r="AY140">
        <v>0</v>
      </c>
      <c r="AZ140">
        <v>32</v>
      </c>
      <c r="BA140">
        <v>0</v>
      </c>
      <c r="BB140">
        <v>0.1384</v>
      </c>
      <c r="BC140">
        <v>900</v>
      </c>
      <c r="BD140">
        <v>271</v>
      </c>
      <c r="BE140">
        <v>3.9714</v>
      </c>
      <c r="BF140">
        <v>1.1895</v>
      </c>
      <c r="BG140">
        <v>1880</v>
      </c>
      <c r="BH140">
        <v>399</v>
      </c>
      <c r="BI140">
        <v>8.2957999999999998</v>
      </c>
      <c r="BJ140">
        <v>1.7390000000000001</v>
      </c>
      <c r="BK140">
        <v>53</v>
      </c>
      <c r="BL140">
        <v>14</v>
      </c>
      <c r="BM140">
        <v>8.4500000000000006E-2</v>
      </c>
      <c r="BN140">
        <v>2.2100000000000002E-2</v>
      </c>
      <c r="BO140">
        <v>0.53449999999999998</v>
      </c>
      <c r="BP140">
        <v>0.65939999999999999</v>
      </c>
      <c r="BQ140">
        <v>0.59650000000000003</v>
      </c>
      <c r="BR140">
        <v>0.6966</v>
      </c>
      <c r="BS140">
        <v>0.67020000000000002</v>
      </c>
      <c r="BT140">
        <v>0.13220000000000001</v>
      </c>
      <c r="BU140">
        <v>0.65459999999999996</v>
      </c>
      <c r="BV140">
        <v>0.37690000000000001</v>
      </c>
      <c r="BW140">
        <v>0.80479999999999996</v>
      </c>
      <c r="BX140">
        <v>0.9254</v>
      </c>
      <c r="BY140">
        <v>0.86140000000000005</v>
      </c>
      <c r="BZ140">
        <v>0.88719999999999999</v>
      </c>
      <c r="CA140">
        <v>0</v>
      </c>
      <c r="CB140">
        <v>0.89149999999999996</v>
      </c>
      <c r="CC140">
        <v>0.80259999999999998</v>
      </c>
      <c r="CD140">
        <v>0.35820000000000002</v>
      </c>
      <c r="CE140">
        <v>3.1572</v>
      </c>
      <c r="CF140">
        <v>0.74409999999999998</v>
      </c>
      <c r="CG140">
        <v>2.8938999999999999</v>
      </c>
      <c r="CH140">
        <v>0.76759999999999995</v>
      </c>
      <c r="CI140">
        <v>0.86140000000000005</v>
      </c>
      <c r="CJ140">
        <v>0.86140000000000005</v>
      </c>
      <c r="CK140">
        <v>2.9394999999999998</v>
      </c>
      <c r="CL140">
        <v>0.67589999999999995</v>
      </c>
      <c r="CM140">
        <v>9.8520000000000003</v>
      </c>
      <c r="CN140">
        <v>0.78680000000000005</v>
      </c>
      <c r="CO140">
        <v>0</v>
      </c>
      <c r="CP140">
        <v>0</v>
      </c>
      <c r="CQ140">
        <v>0</v>
      </c>
      <c r="CR140">
        <v>0</v>
      </c>
      <c r="CS140">
        <v>0</v>
      </c>
      <c r="CT140">
        <v>0</v>
      </c>
      <c r="CU140">
        <v>0</v>
      </c>
      <c r="CV140">
        <v>0</v>
      </c>
      <c r="CW140">
        <v>0</v>
      </c>
      <c r="CX140">
        <v>1</v>
      </c>
      <c r="CY140">
        <v>0</v>
      </c>
      <c r="CZ140">
        <v>0</v>
      </c>
      <c r="DA140">
        <v>0</v>
      </c>
      <c r="DB140">
        <v>0</v>
      </c>
      <c r="DC140">
        <v>0</v>
      </c>
      <c r="DD140">
        <v>0</v>
      </c>
      <c r="DE140">
        <v>0</v>
      </c>
      <c r="DF140">
        <v>1</v>
      </c>
      <c r="DG140">
        <v>0</v>
      </c>
      <c r="DH140">
        <v>0</v>
      </c>
      <c r="DI140">
        <v>1</v>
      </c>
      <c r="DJ140" t="s">
        <v>794</v>
      </c>
    </row>
    <row r="141" spans="1:114" x14ac:dyDescent="0.2">
      <c r="A141">
        <v>20876</v>
      </c>
      <c r="B141" t="s">
        <v>589</v>
      </c>
      <c r="C141">
        <v>3698</v>
      </c>
      <c r="D141">
        <v>1210</v>
      </c>
      <c r="E141">
        <v>14.0055</v>
      </c>
      <c r="F141">
        <v>4.4698000000000002</v>
      </c>
      <c r="G141">
        <v>1007</v>
      </c>
      <c r="H141">
        <v>330</v>
      </c>
      <c r="I141">
        <v>6.5393999999999997</v>
      </c>
      <c r="J141">
        <v>2.0987</v>
      </c>
      <c r="K141">
        <v>1581</v>
      </c>
      <c r="L141">
        <v>295</v>
      </c>
      <c r="M141">
        <v>18.000699999999998</v>
      </c>
      <c r="N141">
        <v>3.2433999999999998</v>
      </c>
      <c r="O141">
        <v>1956</v>
      </c>
      <c r="P141">
        <v>429</v>
      </c>
      <c r="Q141">
        <v>11.39</v>
      </c>
      <c r="R141">
        <v>2.4300999999999999</v>
      </c>
      <c r="S141">
        <v>2390</v>
      </c>
      <c r="T141">
        <v>624</v>
      </c>
      <c r="U141">
        <v>9.0846999999999998</v>
      </c>
      <c r="V141">
        <v>2.2776000000000001</v>
      </c>
      <c r="W141">
        <v>3138</v>
      </c>
      <c r="X141">
        <v>325</v>
      </c>
      <c r="Y141">
        <v>11.883699999999999</v>
      </c>
      <c r="Z141">
        <v>0.88260000000000005</v>
      </c>
      <c r="AA141">
        <v>6050</v>
      </c>
      <c r="AB141">
        <v>1078</v>
      </c>
      <c r="AC141">
        <v>22.9115</v>
      </c>
      <c r="AD141">
        <v>3.7324000000000002</v>
      </c>
      <c r="AE141">
        <v>2578</v>
      </c>
      <c r="AF141">
        <v>379</v>
      </c>
      <c r="AG141">
        <v>9.7993000000000006</v>
      </c>
      <c r="AH141">
        <v>1.2509999999999999</v>
      </c>
      <c r="AI141">
        <v>682</v>
      </c>
      <c r="AJ141">
        <v>195</v>
      </c>
      <c r="AK141">
        <v>7.7649999999999997</v>
      </c>
      <c r="AL141">
        <v>2.1861999999999999</v>
      </c>
      <c r="AM141">
        <v>1989</v>
      </c>
      <c r="AN141">
        <v>409</v>
      </c>
      <c r="AO141">
        <v>8.1312999999999995</v>
      </c>
      <c r="AP141">
        <v>1.6014999999999999</v>
      </c>
      <c r="AQ141">
        <v>20609</v>
      </c>
      <c r="AR141">
        <v>2037</v>
      </c>
      <c r="AS141">
        <v>78.046700000000001</v>
      </c>
      <c r="AT141">
        <v>5.2686000000000002</v>
      </c>
      <c r="AU141">
        <v>1496</v>
      </c>
      <c r="AV141">
        <v>262</v>
      </c>
      <c r="AW141">
        <v>16.735700000000001</v>
      </c>
      <c r="AX141">
        <v>2.8214000000000001</v>
      </c>
      <c r="AY141">
        <v>95</v>
      </c>
      <c r="AZ141">
        <v>84</v>
      </c>
      <c r="BA141">
        <v>1.0628</v>
      </c>
      <c r="BB141">
        <v>0.93830000000000002</v>
      </c>
      <c r="BC141">
        <v>249</v>
      </c>
      <c r="BD141">
        <v>114</v>
      </c>
      <c r="BE141">
        <v>2.835</v>
      </c>
      <c r="BF141">
        <v>1.2961</v>
      </c>
      <c r="BG141">
        <v>500</v>
      </c>
      <c r="BH141">
        <v>160</v>
      </c>
      <c r="BI141">
        <v>5.6928000000000001</v>
      </c>
      <c r="BJ141">
        <v>1.8001</v>
      </c>
      <c r="BK141">
        <v>18</v>
      </c>
      <c r="BL141">
        <v>6</v>
      </c>
      <c r="BM141">
        <v>6.8199999999999997E-2</v>
      </c>
      <c r="BN141">
        <v>2.2200000000000001E-2</v>
      </c>
      <c r="BO141">
        <v>0.59050000000000002</v>
      </c>
      <c r="BP141">
        <v>0.77439999999999998</v>
      </c>
      <c r="BQ141">
        <v>0.45340000000000003</v>
      </c>
      <c r="BR141">
        <v>0.77780000000000005</v>
      </c>
      <c r="BS141">
        <v>0.88870000000000005</v>
      </c>
      <c r="BT141">
        <v>0.1386</v>
      </c>
      <c r="BU141">
        <v>0.63539999999999996</v>
      </c>
      <c r="BV141">
        <v>0.31909999999999999</v>
      </c>
      <c r="BW141">
        <v>0.79179999999999995</v>
      </c>
      <c r="BX141">
        <v>0.93820000000000003</v>
      </c>
      <c r="BY141">
        <v>0.88270000000000004</v>
      </c>
      <c r="BZ141">
        <v>0.81130000000000002</v>
      </c>
      <c r="CA141">
        <v>0.62039999999999995</v>
      </c>
      <c r="CB141">
        <v>0.8286</v>
      </c>
      <c r="CC141">
        <v>0.68110000000000004</v>
      </c>
      <c r="CD141">
        <v>0.34970000000000001</v>
      </c>
      <c r="CE141">
        <v>3.4847999999999999</v>
      </c>
      <c r="CF141">
        <v>0.82089999999999996</v>
      </c>
      <c r="CG141">
        <v>2.8231000000000002</v>
      </c>
      <c r="CH141">
        <v>0.7036</v>
      </c>
      <c r="CI141">
        <v>0.88270000000000004</v>
      </c>
      <c r="CJ141">
        <v>0.88270000000000004</v>
      </c>
      <c r="CK141">
        <v>3.2911000000000001</v>
      </c>
      <c r="CL141">
        <v>0.76970000000000005</v>
      </c>
      <c r="CM141">
        <v>10.4817</v>
      </c>
      <c r="CN141">
        <v>0.8337</v>
      </c>
      <c r="CO141">
        <v>0</v>
      </c>
      <c r="CP141">
        <v>0</v>
      </c>
      <c r="CQ141">
        <v>0</v>
      </c>
      <c r="CR141">
        <v>0</v>
      </c>
      <c r="CS141">
        <v>0</v>
      </c>
      <c r="CT141">
        <v>0</v>
      </c>
      <c r="CU141">
        <v>0</v>
      </c>
      <c r="CV141">
        <v>0</v>
      </c>
      <c r="CW141">
        <v>0</v>
      </c>
      <c r="CX141">
        <v>1</v>
      </c>
      <c r="CY141">
        <v>0</v>
      </c>
      <c r="CZ141">
        <v>0</v>
      </c>
      <c r="DA141">
        <v>0</v>
      </c>
      <c r="DB141">
        <v>0</v>
      </c>
      <c r="DC141">
        <v>0</v>
      </c>
      <c r="DD141">
        <v>0</v>
      </c>
      <c r="DE141">
        <v>0</v>
      </c>
      <c r="DF141">
        <v>1</v>
      </c>
      <c r="DG141">
        <v>0</v>
      </c>
      <c r="DH141">
        <v>0</v>
      </c>
      <c r="DI141">
        <v>1</v>
      </c>
      <c r="DJ141" t="s">
        <v>794</v>
      </c>
    </row>
    <row r="142" spans="1:114" x14ac:dyDescent="0.2">
      <c r="A142">
        <v>20877</v>
      </c>
      <c r="B142" t="s">
        <v>589</v>
      </c>
      <c r="C142">
        <v>9113</v>
      </c>
      <c r="D142">
        <v>1525</v>
      </c>
      <c r="E142">
        <v>23.991700000000002</v>
      </c>
      <c r="F142">
        <v>3.8548</v>
      </c>
      <c r="G142">
        <v>1290</v>
      </c>
      <c r="H142">
        <v>432</v>
      </c>
      <c r="I142">
        <v>6.1980000000000004</v>
      </c>
      <c r="J142">
        <v>2.0461999999999998</v>
      </c>
      <c r="K142">
        <v>4092</v>
      </c>
      <c r="L142">
        <v>576</v>
      </c>
      <c r="M142">
        <v>32.686300000000003</v>
      </c>
      <c r="N142">
        <v>4.4008000000000003</v>
      </c>
      <c r="O142">
        <v>6553</v>
      </c>
      <c r="P142">
        <v>1146</v>
      </c>
      <c r="Q142">
        <v>25.5867</v>
      </c>
      <c r="R142">
        <v>4.2873999999999999</v>
      </c>
      <c r="S142">
        <v>8410</v>
      </c>
      <c r="T142">
        <v>1565</v>
      </c>
      <c r="U142">
        <v>22.019200000000001</v>
      </c>
      <c r="V142">
        <v>3.9552999999999998</v>
      </c>
      <c r="W142">
        <v>5684</v>
      </c>
      <c r="X142">
        <v>653</v>
      </c>
      <c r="Y142">
        <v>14.746</v>
      </c>
      <c r="Z142">
        <v>1.5407</v>
      </c>
      <c r="AA142">
        <v>9636</v>
      </c>
      <c r="AB142">
        <v>903</v>
      </c>
      <c r="AC142">
        <v>24.998699999999999</v>
      </c>
      <c r="AD142">
        <v>2.0156000000000001</v>
      </c>
      <c r="AE142">
        <v>4831</v>
      </c>
      <c r="AF142">
        <v>689</v>
      </c>
      <c r="AG142">
        <v>12.6486</v>
      </c>
      <c r="AH142">
        <v>1.696</v>
      </c>
      <c r="AI142">
        <v>768</v>
      </c>
      <c r="AJ142">
        <v>213</v>
      </c>
      <c r="AK142">
        <v>6.1346999999999996</v>
      </c>
      <c r="AL142">
        <v>1.6856</v>
      </c>
      <c r="AM142">
        <v>6990</v>
      </c>
      <c r="AN142">
        <v>1151</v>
      </c>
      <c r="AO142">
        <v>19.7972</v>
      </c>
      <c r="AP142">
        <v>3.1179000000000001</v>
      </c>
      <c r="AQ142">
        <v>31077</v>
      </c>
      <c r="AR142">
        <v>2026</v>
      </c>
      <c r="AS142">
        <v>80.623199999999997</v>
      </c>
      <c r="AT142">
        <v>3.5777999999999999</v>
      </c>
      <c r="AU142">
        <v>5254</v>
      </c>
      <c r="AV142">
        <v>548</v>
      </c>
      <c r="AW142">
        <v>39.5871</v>
      </c>
      <c r="AX142">
        <v>3.8096999999999999</v>
      </c>
      <c r="AY142">
        <v>0</v>
      </c>
      <c r="AZ142">
        <v>29</v>
      </c>
      <c r="BA142">
        <v>0</v>
      </c>
      <c r="BB142">
        <v>0.2185</v>
      </c>
      <c r="BC142">
        <v>1119</v>
      </c>
      <c r="BD142">
        <v>299</v>
      </c>
      <c r="BE142">
        <v>8.9383999999999997</v>
      </c>
      <c r="BF142">
        <v>2.3635999999999999</v>
      </c>
      <c r="BG142">
        <v>1851</v>
      </c>
      <c r="BH142">
        <v>387</v>
      </c>
      <c r="BI142">
        <v>14.785500000000001</v>
      </c>
      <c r="BJ142">
        <v>3.0308999999999999</v>
      </c>
      <c r="BK142">
        <v>245</v>
      </c>
      <c r="BL142">
        <v>12</v>
      </c>
      <c r="BM142">
        <v>0.63560000000000005</v>
      </c>
      <c r="BN142">
        <v>6.8999999999999999E-3</v>
      </c>
      <c r="BO142">
        <v>0.83620000000000005</v>
      </c>
      <c r="BP142">
        <v>0.75700000000000001</v>
      </c>
      <c r="BQ142">
        <v>0.85029999999999994</v>
      </c>
      <c r="BR142">
        <v>0.95730000000000004</v>
      </c>
      <c r="BS142">
        <v>0.97640000000000005</v>
      </c>
      <c r="BT142">
        <v>0.27929999999999999</v>
      </c>
      <c r="BU142">
        <v>0.79320000000000002</v>
      </c>
      <c r="BV142">
        <v>0.5867</v>
      </c>
      <c r="BW142">
        <v>0.66810000000000003</v>
      </c>
      <c r="BX142">
        <v>0.99360000000000004</v>
      </c>
      <c r="BY142">
        <v>0.89129999999999998</v>
      </c>
      <c r="BZ142">
        <v>0.95660000000000001</v>
      </c>
      <c r="CA142">
        <v>0</v>
      </c>
      <c r="CB142">
        <v>0.9718</v>
      </c>
      <c r="CC142">
        <v>0.93059999999999998</v>
      </c>
      <c r="CD142">
        <v>0.61619999999999997</v>
      </c>
      <c r="CE142">
        <v>4.3772000000000002</v>
      </c>
      <c r="CF142">
        <v>0.97230000000000005</v>
      </c>
      <c r="CG142">
        <v>3.3209</v>
      </c>
      <c r="CH142">
        <v>0.92110000000000003</v>
      </c>
      <c r="CI142">
        <v>0.89129999999999998</v>
      </c>
      <c r="CJ142">
        <v>0.89129999999999998</v>
      </c>
      <c r="CK142">
        <v>3.4752000000000001</v>
      </c>
      <c r="CL142">
        <v>0.82520000000000004</v>
      </c>
      <c r="CM142">
        <v>12.0646</v>
      </c>
      <c r="CN142">
        <v>0.96160000000000001</v>
      </c>
      <c r="CO142">
        <v>0</v>
      </c>
      <c r="CP142">
        <v>0</v>
      </c>
      <c r="CQ142">
        <v>0</v>
      </c>
      <c r="CR142">
        <v>1</v>
      </c>
      <c r="CS142">
        <v>1</v>
      </c>
      <c r="CT142">
        <v>0</v>
      </c>
      <c r="CU142">
        <v>0</v>
      </c>
      <c r="CV142">
        <v>0</v>
      </c>
      <c r="CW142">
        <v>0</v>
      </c>
      <c r="CX142">
        <v>1</v>
      </c>
      <c r="CY142">
        <v>0</v>
      </c>
      <c r="CZ142">
        <v>1</v>
      </c>
      <c r="DA142">
        <v>0</v>
      </c>
      <c r="DB142">
        <v>1</v>
      </c>
      <c r="DC142">
        <v>1</v>
      </c>
      <c r="DD142">
        <v>0</v>
      </c>
      <c r="DE142">
        <v>2</v>
      </c>
      <c r="DF142">
        <v>1</v>
      </c>
      <c r="DG142">
        <v>0</v>
      </c>
      <c r="DH142">
        <v>3</v>
      </c>
      <c r="DI142">
        <v>6</v>
      </c>
      <c r="DJ142" t="s">
        <v>794</v>
      </c>
    </row>
    <row r="143" spans="1:114" x14ac:dyDescent="0.2">
      <c r="A143">
        <v>20878</v>
      </c>
      <c r="B143" t="s">
        <v>589</v>
      </c>
      <c r="C143">
        <v>6097</v>
      </c>
      <c r="D143">
        <v>966</v>
      </c>
      <c r="E143">
        <v>9.23</v>
      </c>
      <c r="F143">
        <v>1.4431</v>
      </c>
      <c r="G143">
        <v>1536</v>
      </c>
      <c r="H143">
        <v>289</v>
      </c>
      <c r="I143">
        <v>4.0495999999999999</v>
      </c>
      <c r="J143">
        <v>0.74960000000000004</v>
      </c>
      <c r="K143">
        <v>3765</v>
      </c>
      <c r="L143">
        <v>471</v>
      </c>
      <c r="M143">
        <v>15.5341</v>
      </c>
      <c r="N143">
        <v>1.8935999999999999</v>
      </c>
      <c r="O143">
        <v>1887</v>
      </c>
      <c r="P143">
        <v>377</v>
      </c>
      <c r="Q143">
        <v>4.0711000000000004</v>
      </c>
      <c r="R143">
        <v>0.80559999999999998</v>
      </c>
      <c r="S143">
        <v>4204</v>
      </c>
      <c r="T143">
        <v>897</v>
      </c>
      <c r="U143">
        <v>6.3757999999999999</v>
      </c>
      <c r="V143">
        <v>1.3506</v>
      </c>
      <c r="W143">
        <v>10577</v>
      </c>
      <c r="X143">
        <v>664</v>
      </c>
      <c r="Y143">
        <v>15.9979</v>
      </c>
      <c r="Z143">
        <v>0.91669999999999996</v>
      </c>
      <c r="AA143">
        <v>14535</v>
      </c>
      <c r="AB143">
        <v>716</v>
      </c>
      <c r="AC143">
        <v>21.984400000000001</v>
      </c>
      <c r="AD143">
        <v>0.92469999999999997</v>
      </c>
      <c r="AE143">
        <v>4920</v>
      </c>
      <c r="AF143">
        <v>586</v>
      </c>
      <c r="AG143">
        <v>7.4617000000000004</v>
      </c>
      <c r="AH143">
        <v>0.86809999999999998</v>
      </c>
      <c r="AI143">
        <v>1208</v>
      </c>
      <c r="AJ143">
        <v>260</v>
      </c>
      <c r="AK143">
        <v>4.9840999999999998</v>
      </c>
      <c r="AL143">
        <v>1.0648</v>
      </c>
      <c r="AM143">
        <v>3910</v>
      </c>
      <c r="AN143">
        <v>658</v>
      </c>
      <c r="AO143">
        <v>6.2167000000000003</v>
      </c>
      <c r="AP143">
        <v>1.0330999999999999</v>
      </c>
      <c r="AQ143">
        <v>37347</v>
      </c>
      <c r="AR143">
        <v>2246</v>
      </c>
      <c r="AS143">
        <v>56.487900000000003</v>
      </c>
      <c r="AT143">
        <v>3.0733999999999999</v>
      </c>
      <c r="AU143">
        <v>6106</v>
      </c>
      <c r="AV143">
        <v>568</v>
      </c>
      <c r="AW143">
        <v>24.300599999999999</v>
      </c>
      <c r="AX143">
        <v>2.1537999999999999</v>
      </c>
      <c r="AY143">
        <v>74</v>
      </c>
      <c r="AZ143">
        <v>55</v>
      </c>
      <c r="BA143">
        <v>0.29449999999999998</v>
      </c>
      <c r="BB143">
        <v>0.21870000000000001</v>
      </c>
      <c r="BC143">
        <v>731</v>
      </c>
      <c r="BD143">
        <v>219</v>
      </c>
      <c r="BE143">
        <v>3.016</v>
      </c>
      <c r="BF143">
        <v>0.8982</v>
      </c>
      <c r="BG143">
        <v>1137</v>
      </c>
      <c r="BH143">
        <v>225</v>
      </c>
      <c r="BI143">
        <v>4.6912000000000003</v>
      </c>
      <c r="BJ143">
        <v>0.91869999999999996</v>
      </c>
      <c r="BK143">
        <v>160</v>
      </c>
      <c r="BL143">
        <v>15</v>
      </c>
      <c r="BM143">
        <v>0.24199999999999999</v>
      </c>
      <c r="BN143">
        <v>2.18E-2</v>
      </c>
      <c r="BO143">
        <v>0.37719999999999998</v>
      </c>
      <c r="BP143">
        <v>0.52280000000000004</v>
      </c>
      <c r="BQ143">
        <v>0.37959999999999999</v>
      </c>
      <c r="BR143">
        <v>0.2949</v>
      </c>
      <c r="BS143">
        <v>0.77090000000000003</v>
      </c>
      <c r="BT143">
        <v>0.35820000000000002</v>
      </c>
      <c r="BU143">
        <v>0.5544</v>
      </c>
      <c r="BV143">
        <v>0.1585</v>
      </c>
      <c r="BW143">
        <v>0.55530000000000002</v>
      </c>
      <c r="BX143">
        <v>0.91679999999999995</v>
      </c>
      <c r="BY143">
        <v>0.77400000000000002</v>
      </c>
      <c r="BZ143">
        <v>0.89590000000000003</v>
      </c>
      <c r="CA143">
        <v>0.50539999999999996</v>
      </c>
      <c r="CB143">
        <v>0.83950000000000002</v>
      </c>
      <c r="CC143">
        <v>0.62260000000000004</v>
      </c>
      <c r="CD143">
        <v>0.45419999999999999</v>
      </c>
      <c r="CE143">
        <v>2.3454000000000002</v>
      </c>
      <c r="CF143">
        <v>0.46060000000000001</v>
      </c>
      <c r="CG143">
        <v>2.5432000000000001</v>
      </c>
      <c r="CH143">
        <v>0.52669999999999995</v>
      </c>
      <c r="CI143">
        <v>0.77400000000000002</v>
      </c>
      <c r="CJ143">
        <v>0.77400000000000002</v>
      </c>
      <c r="CK143">
        <v>3.317600000000001</v>
      </c>
      <c r="CL143">
        <v>0.77190000000000003</v>
      </c>
      <c r="CM143">
        <v>8.9802</v>
      </c>
      <c r="CN143">
        <v>0.70789999999999997</v>
      </c>
      <c r="CO143">
        <v>0</v>
      </c>
      <c r="CP143">
        <v>0</v>
      </c>
      <c r="CQ143">
        <v>0</v>
      </c>
      <c r="CR143">
        <v>0</v>
      </c>
      <c r="CS143">
        <v>0</v>
      </c>
      <c r="CT143">
        <v>0</v>
      </c>
      <c r="CU143">
        <v>0</v>
      </c>
      <c r="CV143">
        <v>0</v>
      </c>
      <c r="CW143">
        <v>0</v>
      </c>
      <c r="CX143">
        <v>1</v>
      </c>
      <c r="CY143">
        <v>0</v>
      </c>
      <c r="CZ143">
        <v>0</v>
      </c>
      <c r="DA143">
        <v>0</v>
      </c>
      <c r="DB143">
        <v>0</v>
      </c>
      <c r="DC143">
        <v>0</v>
      </c>
      <c r="DD143">
        <v>0</v>
      </c>
      <c r="DE143">
        <v>0</v>
      </c>
      <c r="DF143">
        <v>1</v>
      </c>
      <c r="DG143">
        <v>0</v>
      </c>
      <c r="DH143">
        <v>0</v>
      </c>
      <c r="DI143">
        <v>1</v>
      </c>
      <c r="DJ143" t="s">
        <v>793</v>
      </c>
    </row>
    <row r="144" spans="1:114" x14ac:dyDescent="0.2">
      <c r="A144">
        <v>20879</v>
      </c>
      <c r="B144" t="s">
        <v>589</v>
      </c>
      <c r="C144">
        <v>3688</v>
      </c>
      <c r="D144">
        <v>869</v>
      </c>
      <c r="E144">
        <v>14.614000000000001</v>
      </c>
      <c r="F144">
        <v>3.2608000000000001</v>
      </c>
      <c r="G144">
        <v>1074</v>
      </c>
      <c r="H144">
        <v>378</v>
      </c>
      <c r="I144">
        <v>7.5708000000000002</v>
      </c>
      <c r="J144">
        <v>2.5990000000000002</v>
      </c>
      <c r="K144">
        <v>1891</v>
      </c>
      <c r="L144">
        <v>369</v>
      </c>
      <c r="M144">
        <v>21.858699999999999</v>
      </c>
      <c r="N144">
        <v>4.0669000000000004</v>
      </c>
      <c r="O144">
        <v>1620</v>
      </c>
      <c r="P144">
        <v>311</v>
      </c>
      <c r="Q144">
        <v>9.3760999999999992</v>
      </c>
      <c r="R144">
        <v>1.6712</v>
      </c>
      <c r="S144">
        <v>2154</v>
      </c>
      <c r="T144">
        <v>649</v>
      </c>
      <c r="U144">
        <v>8.5442</v>
      </c>
      <c r="V144">
        <v>2.4923000000000002</v>
      </c>
      <c r="W144">
        <v>3769</v>
      </c>
      <c r="X144">
        <v>465</v>
      </c>
      <c r="Y144">
        <v>14.9185</v>
      </c>
      <c r="Z144">
        <v>1.4550000000000001</v>
      </c>
      <c r="AA144">
        <v>5766</v>
      </c>
      <c r="AB144">
        <v>748</v>
      </c>
      <c r="AC144">
        <v>22.823</v>
      </c>
      <c r="AD144">
        <v>2.4066000000000001</v>
      </c>
      <c r="AE144">
        <v>2486</v>
      </c>
      <c r="AF144">
        <v>514</v>
      </c>
      <c r="AG144">
        <v>9.8612000000000002</v>
      </c>
      <c r="AH144">
        <v>1.8980999999999999</v>
      </c>
      <c r="AI144">
        <v>405</v>
      </c>
      <c r="AJ144">
        <v>166</v>
      </c>
      <c r="AK144">
        <v>4.6814999999999998</v>
      </c>
      <c r="AL144">
        <v>1.8945000000000001</v>
      </c>
      <c r="AM144">
        <v>1815</v>
      </c>
      <c r="AN144">
        <v>561</v>
      </c>
      <c r="AO144">
        <v>7.6144999999999996</v>
      </c>
      <c r="AP144">
        <v>2.2755000000000001</v>
      </c>
      <c r="AQ144">
        <v>19229</v>
      </c>
      <c r="AR144">
        <v>2057</v>
      </c>
      <c r="AS144">
        <v>76.112300000000005</v>
      </c>
      <c r="AT144">
        <v>5.7630999999999997</v>
      </c>
      <c r="AU144">
        <v>1741</v>
      </c>
      <c r="AV144">
        <v>330</v>
      </c>
      <c r="AW144">
        <v>19.7437</v>
      </c>
      <c r="AX144">
        <v>3.5609999999999999</v>
      </c>
      <c r="AY144">
        <v>64</v>
      </c>
      <c r="AZ144">
        <v>61</v>
      </c>
      <c r="BA144">
        <v>0.7258</v>
      </c>
      <c r="BB144">
        <v>0.69040000000000001</v>
      </c>
      <c r="BC144">
        <v>348</v>
      </c>
      <c r="BD144">
        <v>133</v>
      </c>
      <c r="BE144">
        <v>4.0227000000000004</v>
      </c>
      <c r="BF144">
        <v>1.5165</v>
      </c>
      <c r="BG144">
        <v>577</v>
      </c>
      <c r="BH144">
        <v>256</v>
      </c>
      <c r="BI144">
        <v>6.6696999999999997</v>
      </c>
      <c r="BJ144">
        <v>2.9325000000000001</v>
      </c>
      <c r="BK144">
        <v>52</v>
      </c>
      <c r="BL144">
        <v>17</v>
      </c>
      <c r="BM144">
        <v>0.20580000000000001</v>
      </c>
      <c r="BN144">
        <v>6.5500000000000003E-2</v>
      </c>
      <c r="BO144">
        <v>0.61639999999999995</v>
      </c>
      <c r="BP144">
        <v>0.85470000000000002</v>
      </c>
      <c r="BQ144">
        <v>0.58130000000000004</v>
      </c>
      <c r="BR144">
        <v>0.69020000000000004</v>
      </c>
      <c r="BS144">
        <v>0.87150000000000005</v>
      </c>
      <c r="BT144">
        <v>0.29210000000000003</v>
      </c>
      <c r="BU144">
        <v>0.629</v>
      </c>
      <c r="BV144">
        <v>0.32550000000000001</v>
      </c>
      <c r="BW144">
        <v>0.53800000000000003</v>
      </c>
      <c r="BX144">
        <v>0.93179999999999996</v>
      </c>
      <c r="BY144">
        <v>0.87419999999999998</v>
      </c>
      <c r="BZ144">
        <v>0.85250000000000004</v>
      </c>
      <c r="CA144">
        <v>0.58130000000000004</v>
      </c>
      <c r="CB144">
        <v>0.9002</v>
      </c>
      <c r="CC144">
        <v>0.73970000000000002</v>
      </c>
      <c r="CD144">
        <v>0.44140000000000001</v>
      </c>
      <c r="CE144">
        <v>3.6141000000000001</v>
      </c>
      <c r="CF144">
        <v>0.84009999999999996</v>
      </c>
      <c r="CG144">
        <v>2.7164000000000001</v>
      </c>
      <c r="CH144">
        <v>0.63109999999999999</v>
      </c>
      <c r="CI144">
        <v>0.87419999999999998</v>
      </c>
      <c r="CJ144">
        <v>0.87419999999999998</v>
      </c>
      <c r="CK144">
        <v>3.5150999999999999</v>
      </c>
      <c r="CL144">
        <v>0.84430000000000005</v>
      </c>
      <c r="CM144">
        <v>10.719799999999999</v>
      </c>
      <c r="CN144">
        <v>0.86350000000000005</v>
      </c>
      <c r="CO144">
        <v>0</v>
      </c>
      <c r="CP144">
        <v>0</v>
      </c>
      <c r="CQ144">
        <v>0</v>
      </c>
      <c r="CR144">
        <v>0</v>
      </c>
      <c r="CS144">
        <v>0</v>
      </c>
      <c r="CT144">
        <v>0</v>
      </c>
      <c r="CU144">
        <v>0</v>
      </c>
      <c r="CV144">
        <v>0</v>
      </c>
      <c r="CW144">
        <v>0</v>
      </c>
      <c r="CX144">
        <v>1</v>
      </c>
      <c r="CY144">
        <v>0</v>
      </c>
      <c r="CZ144">
        <v>0</v>
      </c>
      <c r="DA144">
        <v>0</v>
      </c>
      <c r="DB144">
        <v>1</v>
      </c>
      <c r="DC144">
        <v>0</v>
      </c>
      <c r="DD144">
        <v>0</v>
      </c>
      <c r="DE144">
        <v>0</v>
      </c>
      <c r="DF144">
        <v>1</v>
      </c>
      <c r="DG144">
        <v>0</v>
      </c>
      <c r="DH144">
        <v>1</v>
      </c>
      <c r="DI144">
        <v>2</v>
      </c>
      <c r="DJ144" t="s">
        <v>794</v>
      </c>
    </row>
    <row r="145" spans="1:114" x14ac:dyDescent="0.2">
      <c r="A145">
        <v>20880</v>
      </c>
      <c r="B145" t="s">
        <v>589</v>
      </c>
      <c r="C145">
        <v>44</v>
      </c>
      <c r="D145">
        <v>25</v>
      </c>
      <c r="E145">
        <v>7.6256000000000004</v>
      </c>
      <c r="F145">
        <v>3.9889000000000001</v>
      </c>
      <c r="G145">
        <v>11</v>
      </c>
      <c r="H145">
        <v>11</v>
      </c>
      <c r="I145">
        <v>3.7543000000000002</v>
      </c>
      <c r="J145">
        <v>3.5426000000000002</v>
      </c>
      <c r="K145">
        <v>25</v>
      </c>
      <c r="L145">
        <v>14</v>
      </c>
      <c r="M145">
        <v>8.6504999999999992</v>
      </c>
      <c r="N145">
        <v>4.0453999999999999</v>
      </c>
      <c r="O145">
        <v>3</v>
      </c>
      <c r="P145">
        <v>5</v>
      </c>
      <c r="Q145">
        <v>0.60729999999999995</v>
      </c>
      <c r="R145">
        <v>1.0031000000000001</v>
      </c>
      <c r="S145">
        <v>4</v>
      </c>
      <c r="T145">
        <v>5</v>
      </c>
      <c r="U145">
        <v>0.69569999999999999</v>
      </c>
      <c r="V145">
        <v>0.85570000000000002</v>
      </c>
      <c r="W145">
        <v>234</v>
      </c>
      <c r="X145">
        <v>66</v>
      </c>
      <c r="Y145">
        <v>40.554600000000001</v>
      </c>
      <c r="Z145">
        <v>7.0640999999999998</v>
      </c>
      <c r="AA145">
        <v>63</v>
      </c>
      <c r="AB145">
        <v>38</v>
      </c>
      <c r="AC145">
        <v>10.9185</v>
      </c>
      <c r="AD145">
        <v>6.1242000000000001</v>
      </c>
      <c r="AE145">
        <v>82</v>
      </c>
      <c r="AF145">
        <v>32</v>
      </c>
      <c r="AG145">
        <v>14.260899999999999</v>
      </c>
      <c r="AH145">
        <v>4.5709999999999997</v>
      </c>
      <c r="AI145">
        <v>2</v>
      </c>
      <c r="AJ145">
        <v>15</v>
      </c>
      <c r="AK145">
        <v>0.69199999999999995</v>
      </c>
      <c r="AL145">
        <v>5.0343</v>
      </c>
      <c r="AM145">
        <v>5</v>
      </c>
      <c r="AN145">
        <v>55</v>
      </c>
      <c r="AO145">
        <v>0.88339999999999996</v>
      </c>
      <c r="AP145">
        <v>9.7088999999999999</v>
      </c>
      <c r="AQ145">
        <v>93</v>
      </c>
      <c r="AR145">
        <v>181</v>
      </c>
      <c r="AS145">
        <v>16.117899999999999</v>
      </c>
      <c r="AT145">
        <v>31.168099999999999</v>
      </c>
      <c r="AU145">
        <v>0</v>
      </c>
      <c r="AV145">
        <v>20</v>
      </c>
      <c r="AW145">
        <v>0</v>
      </c>
      <c r="AX145">
        <v>6.5343</v>
      </c>
      <c r="AY145">
        <v>0</v>
      </c>
      <c r="AZ145">
        <v>14</v>
      </c>
      <c r="BA145">
        <v>0</v>
      </c>
      <c r="BB145">
        <v>4.6204999999999998</v>
      </c>
      <c r="BC145">
        <v>0</v>
      </c>
      <c r="BD145">
        <v>20</v>
      </c>
      <c r="BE145">
        <v>0</v>
      </c>
      <c r="BF145">
        <v>6.8509000000000002</v>
      </c>
      <c r="BG145">
        <v>3</v>
      </c>
      <c r="BH145">
        <v>5</v>
      </c>
      <c r="BI145">
        <v>1.0381</v>
      </c>
      <c r="BJ145">
        <v>1.7048000000000001</v>
      </c>
      <c r="BK145">
        <v>0</v>
      </c>
      <c r="BL145">
        <v>14</v>
      </c>
      <c r="BM145">
        <v>0</v>
      </c>
      <c r="BN145">
        <v>2.4262999999999999</v>
      </c>
      <c r="BO145">
        <v>0.3125</v>
      </c>
      <c r="BP145">
        <v>0.47939999999999999</v>
      </c>
      <c r="BQ145">
        <v>0.15840000000000001</v>
      </c>
      <c r="BR145">
        <v>0.10680000000000001</v>
      </c>
      <c r="BS145">
        <v>0.16919999999999999</v>
      </c>
      <c r="BT145">
        <v>0.93820000000000003</v>
      </c>
      <c r="BU145">
        <v>0.1237</v>
      </c>
      <c r="BV145">
        <v>0.70660000000000001</v>
      </c>
      <c r="BW145">
        <v>0.23860000000000001</v>
      </c>
      <c r="BX145">
        <v>0.55649999999999999</v>
      </c>
      <c r="BY145">
        <v>0.31769999999999998</v>
      </c>
      <c r="BZ145">
        <v>0</v>
      </c>
      <c r="CA145">
        <v>0</v>
      </c>
      <c r="CB145">
        <v>0</v>
      </c>
      <c r="CC145">
        <v>0.28420000000000001</v>
      </c>
      <c r="CD145">
        <v>0</v>
      </c>
      <c r="CE145">
        <v>1.2262999999999999</v>
      </c>
      <c r="CF145">
        <v>0.14929999999999999</v>
      </c>
      <c r="CG145">
        <v>2.5636000000000001</v>
      </c>
      <c r="CH145">
        <v>0.53300000000000003</v>
      </c>
      <c r="CI145">
        <v>0.31769999999999998</v>
      </c>
      <c r="CJ145">
        <v>0.31769999999999998</v>
      </c>
      <c r="CK145">
        <v>0.28420000000000001</v>
      </c>
      <c r="CL145">
        <v>0.113</v>
      </c>
      <c r="CM145">
        <v>4.3918000000000008</v>
      </c>
      <c r="CN145">
        <v>0.14499999999999999</v>
      </c>
      <c r="CO145">
        <v>0</v>
      </c>
      <c r="CP145">
        <v>0</v>
      </c>
      <c r="CQ145">
        <v>0</v>
      </c>
      <c r="CR145">
        <v>0</v>
      </c>
      <c r="CS145">
        <v>0</v>
      </c>
      <c r="CT145">
        <v>1</v>
      </c>
      <c r="CU145">
        <v>0</v>
      </c>
      <c r="CV145">
        <v>0</v>
      </c>
      <c r="CW145">
        <v>0</v>
      </c>
      <c r="CX145">
        <v>0</v>
      </c>
      <c r="CY145">
        <v>0</v>
      </c>
      <c r="CZ145">
        <v>0</v>
      </c>
      <c r="DA145">
        <v>0</v>
      </c>
      <c r="DB145">
        <v>0</v>
      </c>
      <c r="DC145">
        <v>0</v>
      </c>
      <c r="DD145">
        <v>0</v>
      </c>
      <c r="DE145">
        <v>0</v>
      </c>
      <c r="DF145">
        <v>1</v>
      </c>
      <c r="DG145">
        <v>0</v>
      </c>
      <c r="DH145">
        <v>0</v>
      </c>
      <c r="DI145">
        <v>1</v>
      </c>
      <c r="DJ145" t="s">
        <v>795</v>
      </c>
    </row>
    <row r="146" spans="1:114" x14ac:dyDescent="0.2">
      <c r="A146">
        <v>20882</v>
      </c>
      <c r="B146" t="s">
        <v>589</v>
      </c>
      <c r="C146">
        <v>1004</v>
      </c>
      <c r="D146">
        <v>434</v>
      </c>
      <c r="E146">
        <v>7.3278999999999996</v>
      </c>
      <c r="F146">
        <v>3.1255999999999999</v>
      </c>
      <c r="G146">
        <v>311</v>
      </c>
      <c r="H146">
        <v>213</v>
      </c>
      <c r="I146">
        <v>4.1356000000000002</v>
      </c>
      <c r="J146">
        <v>2.8121999999999998</v>
      </c>
      <c r="K146">
        <v>560</v>
      </c>
      <c r="L146">
        <v>172</v>
      </c>
      <c r="M146">
        <v>11.932700000000001</v>
      </c>
      <c r="N146">
        <v>3.5861999999999998</v>
      </c>
      <c r="O146">
        <v>608</v>
      </c>
      <c r="P146">
        <v>194</v>
      </c>
      <c r="Q146">
        <v>6.1326999999999998</v>
      </c>
      <c r="R146">
        <v>1.9036999999999999</v>
      </c>
      <c r="S146">
        <v>312</v>
      </c>
      <c r="T146">
        <v>162</v>
      </c>
      <c r="U146">
        <v>2.2715999999999998</v>
      </c>
      <c r="V146">
        <v>1.1678999999999999</v>
      </c>
      <c r="W146">
        <v>2686</v>
      </c>
      <c r="X146">
        <v>271</v>
      </c>
      <c r="Y146">
        <v>19.533100000000001</v>
      </c>
      <c r="Z146">
        <v>1.3718999999999999</v>
      </c>
      <c r="AA146">
        <v>2891</v>
      </c>
      <c r="AB146">
        <v>346</v>
      </c>
      <c r="AC146">
        <v>21.023900000000001</v>
      </c>
      <c r="AD146">
        <v>2.0030999999999999</v>
      </c>
      <c r="AE146">
        <v>1542</v>
      </c>
      <c r="AF146">
        <v>439</v>
      </c>
      <c r="AG146">
        <v>11.226800000000001</v>
      </c>
      <c r="AH146">
        <v>3.0903999999999998</v>
      </c>
      <c r="AI146">
        <v>107</v>
      </c>
      <c r="AJ146">
        <v>74</v>
      </c>
      <c r="AK146">
        <v>2.2799999999999998</v>
      </c>
      <c r="AL146">
        <v>1.5794999999999999</v>
      </c>
      <c r="AM146">
        <v>297</v>
      </c>
      <c r="AN146">
        <v>155</v>
      </c>
      <c r="AO146">
        <v>2.2334000000000001</v>
      </c>
      <c r="AP146">
        <v>1.1513</v>
      </c>
      <c r="AQ146">
        <v>5247</v>
      </c>
      <c r="AR146">
        <v>1298</v>
      </c>
      <c r="AS146">
        <v>38.157200000000003</v>
      </c>
      <c r="AT146">
        <v>9.0239999999999991</v>
      </c>
      <c r="AU146">
        <v>30</v>
      </c>
      <c r="AV146">
        <v>45</v>
      </c>
      <c r="AW146">
        <v>0.63319999999999999</v>
      </c>
      <c r="AX146">
        <v>0.9526</v>
      </c>
      <c r="AY146">
        <v>0</v>
      </c>
      <c r="AZ146">
        <v>21</v>
      </c>
      <c r="BA146">
        <v>0</v>
      </c>
      <c r="BB146">
        <v>0.44319999999999998</v>
      </c>
      <c r="BC146">
        <v>80</v>
      </c>
      <c r="BD146">
        <v>55</v>
      </c>
      <c r="BE146">
        <v>1.7047000000000001</v>
      </c>
      <c r="BF146">
        <v>1.1603000000000001</v>
      </c>
      <c r="BG146">
        <v>123</v>
      </c>
      <c r="BH146">
        <v>73</v>
      </c>
      <c r="BI146">
        <v>2.6208999999999998</v>
      </c>
      <c r="BJ146">
        <v>1.5458000000000001</v>
      </c>
      <c r="BK146">
        <v>2</v>
      </c>
      <c r="BL146">
        <v>5</v>
      </c>
      <c r="BM146">
        <v>1.4500000000000001E-2</v>
      </c>
      <c r="BN146">
        <v>3.6299999999999999E-2</v>
      </c>
      <c r="BO146">
        <v>0.2888</v>
      </c>
      <c r="BP146">
        <v>0.53580000000000005</v>
      </c>
      <c r="BQ146">
        <v>0.26250000000000001</v>
      </c>
      <c r="BR146">
        <v>0.49149999999999999</v>
      </c>
      <c r="BS146">
        <v>0.31909999999999999</v>
      </c>
      <c r="BT146">
        <v>0.60550000000000004</v>
      </c>
      <c r="BU146">
        <v>0.46060000000000001</v>
      </c>
      <c r="BV146">
        <v>0.47110000000000002</v>
      </c>
      <c r="BW146">
        <v>0.32540000000000002</v>
      </c>
      <c r="BX146">
        <v>0.75049999999999994</v>
      </c>
      <c r="BY146">
        <v>0.61619999999999997</v>
      </c>
      <c r="BZ146">
        <v>0.44900000000000001</v>
      </c>
      <c r="CA146">
        <v>0</v>
      </c>
      <c r="CB146">
        <v>0.68110000000000004</v>
      </c>
      <c r="CC146">
        <v>0.44690000000000002</v>
      </c>
      <c r="CD146">
        <v>0.31559999999999999</v>
      </c>
      <c r="CE146">
        <v>1.8976999999999999</v>
      </c>
      <c r="CF146">
        <v>0.31340000000000001</v>
      </c>
      <c r="CG146">
        <v>2.6131000000000002</v>
      </c>
      <c r="CH146">
        <v>0.56499999999999995</v>
      </c>
      <c r="CI146">
        <v>0.61619999999999997</v>
      </c>
      <c r="CJ146">
        <v>0.61619999999999997</v>
      </c>
      <c r="CK146">
        <v>1.8926000000000001</v>
      </c>
      <c r="CL146">
        <v>0.38169999999999998</v>
      </c>
      <c r="CM146">
        <v>7.0196000000000014</v>
      </c>
      <c r="CN146">
        <v>0.40720000000000001</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t="s">
        <v>796</v>
      </c>
    </row>
    <row r="147" spans="1:114" x14ac:dyDescent="0.2">
      <c r="A147">
        <v>20886</v>
      </c>
      <c r="B147" t="s">
        <v>589</v>
      </c>
      <c r="C147">
        <v>6276</v>
      </c>
      <c r="D147">
        <v>1184</v>
      </c>
      <c r="E147">
        <v>18.143999999999998</v>
      </c>
      <c r="F147">
        <v>3.2202999999999999</v>
      </c>
      <c r="G147">
        <v>1045</v>
      </c>
      <c r="H147">
        <v>307</v>
      </c>
      <c r="I147">
        <v>5.4</v>
      </c>
      <c r="J147">
        <v>1.5381</v>
      </c>
      <c r="K147">
        <v>3760</v>
      </c>
      <c r="L147">
        <v>666</v>
      </c>
      <c r="M147">
        <v>30.2227</v>
      </c>
      <c r="N147">
        <v>5.0305999999999997</v>
      </c>
      <c r="O147">
        <v>2863</v>
      </c>
      <c r="P147">
        <v>481</v>
      </c>
      <c r="Q147">
        <v>11.861000000000001</v>
      </c>
      <c r="R147">
        <v>1.8404</v>
      </c>
      <c r="S147">
        <v>4316</v>
      </c>
      <c r="T147">
        <v>853</v>
      </c>
      <c r="U147">
        <v>12.5167</v>
      </c>
      <c r="V147">
        <v>2.3386999999999998</v>
      </c>
      <c r="W147">
        <v>4897</v>
      </c>
      <c r="X147">
        <v>545</v>
      </c>
      <c r="Y147">
        <v>14.1051</v>
      </c>
      <c r="Z147">
        <v>1.2862</v>
      </c>
      <c r="AA147">
        <v>8112</v>
      </c>
      <c r="AB147">
        <v>835</v>
      </c>
      <c r="AC147">
        <v>23.365400000000001</v>
      </c>
      <c r="AD147">
        <v>1.8874</v>
      </c>
      <c r="AE147">
        <v>3425</v>
      </c>
      <c r="AF147">
        <v>586</v>
      </c>
      <c r="AG147">
        <v>9.9327000000000005</v>
      </c>
      <c r="AH147">
        <v>1.5744</v>
      </c>
      <c r="AI147">
        <v>793</v>
      </c>
      <c r="AJ147">
        <v>228</v>
      </c>
      <c r="AK147">
        <v>6.3741000000000003</v>
      </c>
      <c r="AL147">
        <v>1.794</v>
      </c>
      <c r="AM147">
        <v>2993</v>
      </c>
      <c r="AN147">
        <v>494</v>
      </c>
      <c r="AO147">
        <v>9.4425000000000008</v>
      </c>
      <c r="AP147">
        <v>1.4436</v>
      </c>
      <c r="AQ147">
        <v>26755</v>
      </c>
      <c r="AR147">
        <v>2392</v>
      </c>
      <c r="AS147">
        <v>77.063800000000001</v>
      </c>
      <c r="AT147">
        <v>4.8250000000000002</v>
      </c>
      <c r="AU147">
        <v>2314</v>
      </c>
      <c r="AV147">
        <v>408</v>
      </c>
      <c r="AW147">
        <v>17.767199999999999</v>
      </c>
      <c r="AX147">
        <v>2.968</v>
      </c>
      <c r="AY147">
        <v>87</v>
      </c>
      <c r="AZ147">
        <v>80</v>
      </c>
      <c r="BA147">
        <v>0.66800000000000004</v>
      </c>
      <c r="BB147">
        <v>0.61309999999999998</v>
      </c>
      <c r="BC147">
        <v>383</v>
      </c>
      <c r="BD147">
        <v>157</v>
      </c>
      <c r="BE147">
        <v>3.0785</v>
      </c>
      <c r="BF147">
        <v>1.2484999999999999</v>
      </c>
      <c r="BG147">
        <v>737</v>
      </c>
      <c r="BH147">
        <v>278</v>
      </c>
      <c r="BI147">
        <v>5.9240000000000004</v>
      </c>
      <c r="BJ147">
        <v>2.2057000000000002</v>
      </c>
      <c r="BK147">
        <v>223</v>
      </c>
      <c r="BL147">
        <v>38</v>
      </c>
      <c r="BM147">
        <v>0.64229999999999998</v>
      </c>
      <c r="BN147">
        <v>0.10150000000000001</v>
      </c>
      <c r="BO147">
        <v>0.69399999999999995</v>
      </c>
      <c r="BP147">
        <v>0.68330000000000002</v>
      </c>
      <c r="BQ147">
        <v>0.79610000000000003</v>
      </c>
      <c r="BR147">
        <v>0.79269999999999996</v>
      </c>
      <c r="BS147">
        <v>0.92720000000000002</v>
      </c>
      <c r="BT147">
        <v>0.2495</v>
      </c>
      <c r="BU147">
        <v>0.67159999999999997</v>
      </c>
      <c r="BV147">
        <v>0.33189999999999997</v>
      </c>
      <c r="BW147">
        <v>0.6855</v>
      </c>
      <c r="BX147">
        <v>0.95520000000000005</v>
      </c>
      <c r="BY147">
        <v>0.87629999999999997</v>
      </c>
      <c r="BZ147">
        <v>0.8286</v>
      </c>
      <c r="CA147">
        <v>0.57479999999999998</v>
      </c>
      <c r="CB147">
        <v>0.84599999999999997</v>
      </c>
      <c r="CC147">
        <v>0.68979999999999997</v>
      </c>
      <c r="CD147">
        <v>0.61829999999999996</v>
      </c>
      <c r="CE147">
        <v>3.8933</v>
      </c>
      <c r="CF147">
        <v>0.89980000000000004</v>
      </c>
      <c r="CG147">
        <v>2.8936999999999999</v>
      </c>
      <c r="CH147">
        <v>0.76549999999999996</v>
      </c>
      <c r="CI147">
        <v>0.87629999999999997</v>
      </c>
      <c r="CJ147">
        <v>0.87629999999999997</v>
      </c>
      <c r="CK147">
        <v>3.5575000000000001</v>
      </c>
      <c r="CL147">
        <v>0.85499999999999998</v>
      </c>
      <c r="CM147">
        <v>11.220800000000001</v>
      </c>
      <c r="CN147">
        <v>0.90620000000000001</v>
      </c>
      <c r="CO147">
        <v>0</v>
      </c>
      <c r="CP147">
        <v>0</v>
      </c>
      <c r="CQ147">
        <v>0</v>
      </c>
      <c r="CR147">
        <v>0</v>
      </c>
      <c r="CS147">
        <v>1</v>
      </c>
      <c r="CT147">
        <v>0</v>
      </c>
      <c r="CU147">
        <v>0</v>
      </c>
      <c r="CV147">
        <v>0</v>
      </c>
      <c r="CW147">
        <v>0</v>
      </c>
      <c r="CX147">
        <v>1</v>
      </c>
      <c r="CY147">
        <v>0</v>
      </c>
      <c r="CZ147">
        <v>0</v>
      </c>
      <c r="DA147">
        <v>0</v>
      </c>
      <c r="DB147">
        <v>0</v>
      </c>
      <c r="DC147">
        <v>0</v>
      </c>
      <c r="DD147">
        <v>0</v>
      </c>
      <c r="DE147">
        <v>1</v>
      </c>
      <c r="DF147">
        <v>1</v>
      </c>
      <c r="DG147">
        <v>0</v>
      </c>
      <c r="DH147">
        <v>0</v>
      </c>
      <c r="DI147">
        <v>2</v>
      </c>
      <c r="DJ147" t="s">
        <v>794</v>
      </c>
    </row>
    <row r="148" spans="1:114" x14ac:dyDescent="0.2">
      <c r="A148">
        <v>20889</v>
      </c>
      <c r="B148" t="s">
        <v>589</v>
      </c>
      <c r="C148">
        <v>0</v>
      </c>
      <c r="D148">
        <v>14</v>
      </c>
      <c r="E148">
        <v>0</v>
      </c>
      <c r="F148">
        <v>29.787199999999999</v>
      </c>
      <c r="G148">
        <v>0</v>
      </c>
      <c r="H148">
        <v>14</v>
      </c>
      <c r="I148">
        <v>0</v>
      </c>
      <c r="J148">
        <v>25.454499999999999</v>
      </c>
      <c r="K148">
        <v>0</v>
      </c>
      <c r="L148">
        <v>28</v>
      </c>
      <c r="M148">
        <v>0</v>
      </c>
      <c r="N148">
        <v>100</v>
      </c>
      <c r="O148">
        <v>0</v>
      </c>
      <c r="P148">
        <v>14</v>
      </c>
      <c r="Q148">
        <v>0</v>
      </c>
      <c r="R148">
        <v>8.2840000000000007</v>
      </c>
      <c r="S148">
        <v>0</v>
      </c>
      <c r="T148">
        <v>14</v>
      </c>
      <c r="U148">
        <v>0</v>
      </c>
      <c r="V148">
        <v>29.787199999999999</v>
      </c>
      <c r="W148">
        <v>0</v>
      </c>
      <c r="X148">
        <v>14</v>
      </c>
      <c r="Y148">
        <v>0</v>
      </c>
      <c r="Z148">
        <v>2.3973</v>
      </c>
      <c r="AA148">
        <v>0</v>
      </c>
      <c r="AB148">
        <v>14</v>
      </c>
      <c r="AC148">
        <v>0</v>
      </c>
      <c r="AD148">
        <v>2.3973</v>
      </c>
      <c r="AE148">
        <v>0</v>
      </c>
      <c r="AF148">
        <v>14</v>
      </c>
      <c r="AG148">
        <v>0</v>
      </c>
      <c r="AH148">
        <v>29.787199999999999</v>
      </c>
      <c r="AI148">
        <v>0</v>
      </c>
      <c r="AJ148">
        <v>20</v>
      </c>
      <c r="AK148">
        <v>0</v>
      </c>
      <c r="AL148">
        <v>94.280900000000003</v>
      </c>
      <c r="AM148">
        <v>0</v>
      </c>
      <c r="AN148">
        <v>56</v>
      </c>
      <c r="AO148">
        <v>0</v>
      </c>
      <c r="AP148">
        <v>9.5890000000000004</v>
      </c>
      <c r="AQ148">
        <v>232</v>
      </c>
      <c r="AR148">
        <v>196</v>
      </c>
      <c r="AS148">
        <v>39.725999999999999</v>
      </c>
      <c r="AT148">
        <v>32.798000000000002</v>
      </c>
      <c r="AU148">
        <v>11</v>
      </c>
      <c r="AV148">
        <v>22</v>
      </c>
      <c r="AW148">
        <v>52.381</v>
      </c>
      <c r="AX148">
        <v>95.914900000000003</v>
      </c>
      <c r="AY148">
        <v>0</v>
      </c>
      <c r="AZ148">
        <v>14</v>
      </c>
      <c r="BA148">
        <v>0</v>
      </c>
      <c r="BB148">
        <v>66.666700000000006</v>
      </c>
      <c r="BC148">
        <v>0</v>
      </c>
      <c r="BD148">
        <v>20</v>
      </c>
      <c r="BE148">
        <v>0</v>
      </c>
      <c r="BF148">
        <v>94.280900000000003</v>
      </c>
      <c r="BG148">
        <v>0</v>
      </c>
      <c r="BH148">
        <v>14</v>
      </c>
      <c r="BI148">
        <v>0</v>
      </c>
      <c r="BJ148">
        <v>66.666700000000006</v>
      </c>
      <c r="BK148">
        <v>537</v>
      </c>
      <c r="BL148">
        <v>100</v>
      </c>
      <c r="BM148">
        <v>91.952100000000002</v>
      </c>
      <c r="BN148">
        <v>3.8279999999999998</v>
      </c>
      <c r="BO148">
        <v>0</v>
      </c>
      <c r="BP148">
        <v>0</v>
      </c>
      <c r="BQ148">
        <v>0</v>
      </c>
      <c r="BR148">
        <v>0</v>
      </c>
      <c r="BS148">
        <v>0</v>
      </c>
      <c r="BT148">
        <v>0</v>
      </c>
      <c r="BU148">
        <v>0</v>
      </c>
      <c r="BV148">
        <v>0</v>
      </c>
      <c r="BW148">
        <v>0</v>
      </c>
      <c r="BX148">
        <v>0</v>
      </c>
      <c r="BY148">
        <v>0.63970000000000005</v>
      </c>
      <c r="BZ148">
        <v>0.97829999999999995</v>
      </c>
      <c r="CA148">
        <v>0</v>
      </c>
      <c r="CB148">
        <v>0</v>
      </c>
      <c r="CC148">
        <v>0</v>
      </c>
      <c r="CD148">
        <v>0.97870000000000001</v>
      </c>
      <c r="CE148">
        <v>0</v>
      </c>
      <c r="CF148">
        <v>0</v>
      </c>
      <c r="CG148">
        <v>0</v>
      </c>
      <c r="CH148">
        <v>0</v>
      </c>
      <c r="CI148">
        <v>0.63970000000000005</v>
      </c>
      <c r="CJ148">
        <v>0.63970000000000005</v>
      </c>
      <c r="CK148">
        <v>1.9570000000000001</v>
      </c>
      <c r="CL148">
        <v>0.40089999999999998</v>
      </c>
      <c r="CM148">
        <v>2.5966999999999998</v>
      </c>
      <c r="CN148">
        <v>4.2599999999999999E-2</v>
      </c>
      <c r="CO148">
        <v>0</v>
      </c>
      <c r="CP148">
        <v>0</v>
      </c>
      <c r="CQ148">
        <v>0</v>
      </c>
      <c r="CR148">
        <v>0</v>
      </c>
      <c r="CS148">
        <v>0</v>
      </c>
      <c r="CT148">
        <v>0</v>
      </c>
      <c r="CU148">
        <v>0</v>
      </c>
      <c r="CV148">
        <v>0</v>
      </c>
      <c r="CW148">
        <v>0</v>
      </c>
      <c r="CX148">
        <v>0</v>
      </c>
      <c r="CY148">
        <v>0</v>
      </c>
      <c r="CZ148">
        <v>1</v>
      </c>
      <c r="DA148">
        <v>0</v>
      </c>
      <c r="DB148">
        <v>0</v>
      </c>
      <c r="DC148">
        <v>0</v>
      </c>
      <c r="DD148">
        <v>1</v>
      </c>
      <c r="DE148">
        <v>0</v>
      </c>
      <c r="DF148">
        <v>0</v>
      </c>
      <c r="DG148">
        <v>0</v>
      </c>
      <c r="DH148">
        <v>2</v>
      </c>
      <c r="DI148">
        <v>2</v>
      </c>
      <c r="DJ148" t="s">
        <v>795</v>
      </c>
    </row>
    <row r="149" spans="1:114" x14ac:dyDescent="0.2">
      <c r="A149">
        <v>20895</v>
      </c>
      <c r="B149" t="s">
        <v>589</v>
      </c>
      <c r="C149">
        <v>1406</v>
      </c>
      <c r="D149">
        <v>399</v>
      </c>
      <c r="E149">
        <v>7.4027000000000003</v>
      </c>
      <c r="F149">
        <v>2.0419</v>
      </c>
      <c r="G149">
        <v>357</v>
      </c>
      <c r="H149">
        <v>134</v>
      </c>
      <c r="I149">
        <v>3.6446999999999998</v>
      </c>
      <c r="J149">
        <v>1.3403</v>
      </c>
      <c r="K149">
        <v>1180</v>
      </c>
      <c r="L149">
        <v>275</v>
      </c>
      <c r="M149">
        <v>16.878799999999998</v>
      </c>
      <c r="N149">
        <v>3.7774999999999999</v>
      </c>
      <c r="O149">
        <v>426</v>
      </c>
      <c r="P149">
        <v>129</v>
      </c>
      <c r="Q149">
        <v>3.2614000000000001</v>
      </c>
      <c r="R149">
        <v>0.96630000000000005</v>
      </c>
      <c r="S149">
        <v>522</v>
      </c>
      <c r="T149">
        <v>298</v>
      </c>
      <c r="U149">
        <v>2.7595999999999998</v>
      </c>
      <c r="V149">
        <v>1.5646</v>
      </c>
      <c r="W149">
        <v>3581</v>
      </c>
      <c r="X149">
        <v>368</v>
      </c>
      <c r="Y149">
        <v>18.666599999999999</v>
      </c>
      <c r="Z149">
        <v>1.4688000000000001</v>
      </c>
      <c r="AA149">
        <v>5190</v>
      </c>
      <c r="AB149">
        <v>580</v>
      </c>
      <c r="AC149">
        <v>27.053799999999999</v>
      </c>
      <c r="AD149">
        <v>2.4379</v>
      </c>
      <c r="AE149">
        <v>1894</v>
      </c>
      <c r="AF149">
        <v>329</v>
      </c>
      <c r="AG149">
        <v>10.012700000000001</v>
      </c>
      <c r="AH149">
        <v>1.6053999999999999</v>
      </c>
      <c r="AI149">
        <v>312</v>
      </c>
      <c r="AJ149">
        <v>118</v>
      </c>
      <c r="AK149">
        <v>4.4629000000000003</v>
      </c>
      <c r="AL149">
        <v>1.6631</v>
      </c>
      <c r="AM149">
        <v>448</v>
      </c>
      <c r="AN149">
        <v>227</v>
      </c>
      <c r="AO149">
        <v>2.5062000000000002</v>
      </c>
      <c r="AP149">
        <v>1.2574000000000001</v>
      </c>
      <c r="AQ149">
        <v>6481</v>
      </c>
      <c r="AR149">
        <v>1557</v>
      </c>
      <c r="AS149">
        <v>33.7834</v>
      </c>
      <c r="AT149">
        <v>7.8010999999999999</v>
      </c>
      <c r="AU149">
        <v>1089</v>
      </c>
      <c r="AV149">
        <v>278</v>
      </c>
      <c r="AW149">
        <v>14.934200000000001</v>
      </c>
      <c r="AX149">
        <v>3.6802000000000001</v>
      </c>
      <c r="AY149">
        <v>0</v>
      </c>
      <c r="AZ149">
        <v>21</v>
      </c>
      <c r="BA149">
        <v>0</v>
      </c>
      <c r="BB149">
        <v>0.28799999999999998</v>
      </c>
      <c r="BC149">
        <v>56</v>
      </c>
      <c r="BD149">
        <v>38</v>
      </c>
      <c r="BE149">
        <v>0.80100000000000005</v>
      </c>
      <c r="BF149">
        <v>0.54490000000000005</v>
      </c>
      <c r="BG149">
        <v>451</v>
      </c>
      <c r="BH149">
        <v>188</v>
      </c>
      <c r="BI149">
        <v>6.4512</v>
      </c>
      <c r="BJ149">
        <v>2.6547000000000001</v>
      </c>
      <c r="BK149">
        <v>227</v>
      </c>
      <c r="BL149">
        <v>8</v>
      </c>
      <c r="BM149">
        <v>1.1833</v>
      </c>
      <c r="BN149">
        <v>8.8599999999999998E-2</v>
      </c>
      <c r="BO149">
        <v>0.2974</v>
      </c>
      <c r="BP149">
        <v>0.45340000000000003</v>
      </c>
      <c r="BQ149">
        <v>0.42299999999999999</v>
      </c>
      <c r="BR149">
        <v>0.24149999999999999</v>
      </c>
      <c r="BS149">
        <v>0.39610000000000001</v>
      </c>
      <c r="BT149">
        <v>0.54800000000000004</v>
      </c>
      <c r="BU149">
        <v>0.89339999999999997</v>
      </c>
      <c r="BV149">
        <v>0.34899999999999998</v>
      </c>
      <c r="BW149">
        <v>0.52490000000000003</v>
      </c>
      <c r="BX149">
        <v>0.78039999999999998</v>
      </c>
      <c r="BY149">
        <v>0.58209999999999995</v>
      </c>
      <c r="BZ149">
        <v>0.78090000000000004</v>
      </c>
      <c r="CA149">
        <v>0</v>
      </c>
      <c r="CB149">
        <v>0.52059999999999995</v>
      </c>
      <c r="CC149">
        <v>0.73099999999999998</v>
      </c>
      <c r="CD149">
        <v>0.74839999999999995</v>
      </c>
      <c r="CE149">
        <v>1.8113999999999999</v>
      </c>
      <c r="CF149">
        <v>0.29210000000000003</v>
      </c>
      <c r="CG149">
        <v>3.0956999999999999</v>
      </c>
      <c r="CH149">
        <v>0.85709999999999997</v>
      </c>
      <c r="CI149">
        <v>0.58209999999999995</v>
      </c>
      <c r="CJ149">
        <v>0.58209999999999995</v>
      </c>
      <c r="CK149">
        <v>2.7808999999999999</v>
      </c>
      <c r="CL149">
        <v>0.62470000000000003</v>
      </c>
      <c r="CM149">
        <v>8.2700999999999993</v>
      </c>
      <c r="CN149">
        <v>0.59489999999999998</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t="s">
        <v>793</v>
      </c>
    </row>
    <row r="150" spans="1:114" x14ac:dyDescent="0.2">
      <c r="A150">
        <v>20896</v>
      </c>
      <c r="B150" t="s">
        <v>589</v>
      </c>
      <c r="C150">
        <v>21</v>
      </c>
      <c r="D150">
        <v>18</v>
      </c>
      <c r="E150">
        <v>2.2532000000000001</v>
      </c>
      <c r="F150">
        <v>1.8996999999999999</v>
      </c>
      <c r="G150">
        <v>12</v>
      </c>
      <c r="H150">
        <v>16</v>
      </c>
      <c r="I150">
        <v>2.4096000000000002</v>
      </c>
      <c r="J150">
        <v>3.1732</v>
      </c>
      <c r="K150">
        <v>18</v>
      </c>
      <c r="L150">
        <v>18</v>
      </c>
      <c r="M150">
        <v>5.5556000000000001</v>
      </c>
      <c r="N150">
        <v>5.6032999999999999</v>
      </c>
      <c r="O150">
        <v>4</v>
      </c>
      <c r="P150">
        <v>6</v>
      </c>
      <c r="Q150">
        <v>0.625</v>
      </c>
      <c r="R150">
        <v>0.93310000000000004</v>
      </c>
      <c r="S150">
        <v>18</v>
      </c>
      <c r="T150">
        <v>18</v>
      </c>
      <c r="U150">
        <v>1.9313</v>
      </c>
      <c r="V150">
        <v>1.9080999999999999</v>
      </c>
      <c r="W150">
        <v>216</v>
      </c>
      <c r="X150">
        <v>47</v>
      </c>
      <c r="Y150">
        <v>23.175999999999998</v>
      </c>
      <c r="Z150">
        <v>3.5508999999999999</v>
      </c>
      <c r="AA150">
        <v>211</v>
      </c>
      <c r="AB150">
        <v>54</v>
      </c>
      <c r="AC150">
        <v>22.639500000000002</v>
      </c>
      <c r="AD150">
        <v>4.6189999999999998</v>
      </c>
      <c r="AE150">
        <v>50</v>
      </c>
      <c r="AF150">
        <v>16</v>
      </c>
      <c r="AG150">
        <v>5.3647999999999998</v>
      </c>
      <c r="AH150">
        <v>1.5034000000000001</v>
      </c>
      <c r="AI150">
        <v>12</v>
      </c>
      <c r="AJ150">
        <v>9</v>
      </c>
      <c r="AK150">
        <v>3.7037</v>
      </c>
      <c r="AL150">
        <v>2.8740000000000001</v>
      </c>
      <c r="AM150">
        <v>5</v>
      </c>
      <c r="AN150">
        <v>53</v>
      </c>
      <c r="AO150">
        <v>0.56240000000000001</v>
      </c>
      <c r="AP150">
        <v>5.9280999999999997</v>
      </c>
      <c r="AQ150">
        <v>168</v>
      </c>
      <c r="AR150">
        <v>191</v>
      </c>
      <c r="AS150">
        <v>18.0258</v>
      </c>
      <c r="AT150">
        <v>20.340499999999999</v>
      </c>
      <c r="AU150">
        <v>0</v>
      </c>
      <c r="AV150">
        <v>20</v>
      </c>
      <c r="AW150">
        <v>0</v>
      </c>
      <c r="AX150">
        <v>5.8061999999999996</v>
      </c>
      <c r="AY150">
        <v>0</v>
      </c>
      <c r="AZ150">
        <v>14</v>
      </c>
      <c r="BA150">
        <v>0</v>
      </c>
      <c r="BB150">
        <v>4.1055999999999999</v>
      </c>
      <c r="BC150">
        <v>0</v>
      </c>
      <c r="BD150">
        <v>20</v>
      </c>
      <c r="BE150">
        <v>0</v>
      </c>
      <c r="BF150">
        <v>6.1108000000000002</v>
      </c>
      <c r="BG150">
        <v>3</v>
      </c>
      <c r="BH150">
        <v>5</v>
      </c>
      <c r="BI150">
        <v>0.92589999999999995</v>
      </c>
      <c r="BJ150">
        <v>1.5367999999999999</v>
      </c>
      <c r="BK150">
        <v>0</v>
      </c>
      <c r="BL150">
        <v>14</v>
      </c>
      <c r="BM150">
        <v>0</v>
      </c>
      <c r="BN150">
        <v>1.5021</v>
      </c>
      <c r="BO150">
        <v>9.7000000000000003E-2</v>
      </c>
      <c r="BP150">
        <v>0.28849999999999998</v>
      </c>
      <c r="BQ150">
        <v>0.1128</v>
      </c>
      <c r="BR150">
        <v>0.109</v>
      </c>
      <c r="BS150">
        <v>0.28689999999999999</v>
      </c>
      <c r="BT150">
        <v>0.74629999999999996</v>
      </c>
      <c r="BU150">
        <v>0.59909999999999997</v>
      </c>
      <c r="BV150">
        <v>6.4199999999999993E-2</v>
      </c>
      <c r="BW150">
        <v>0.45340000000000003</v>
      </c>
      <c r="BX150">
        <v>0.48399999999999999</v>
      </c>
      <c r="BY150">
        <v>0.35610000000000003</v>
      </c>
      <c r="BZ150">
        <v>0</v>
      </c>
      <c r="CA150">
        <v>0</v>
      </c>
      <c r="CB150">
        <v>0</v>
      </c>
      <c r="CC150">
        <v>0.27329999999999999</v>
      </c>
      <c r="CD150">
        <v>0</v>
      </c>
      <c r="CE150">
        <v>0.89419999999999988</v>
      </c>
      <c r="CF150">
        <v>7.2499999999999995E-2</v>
      </c>
      <c r="CG150">
        <v>2.347</v>
      </c>
      <c r="CH150">
        <v>0.40720000000000001</v>
      </c>
      <c r="CI150">
        <v>0.35610000000000003</v>
      </c>
      <c r="CJ150">
        <v>0.35610000000000003</v>
      </c>
      <c r="CK150">
        <v>0.27329999999999999</v>
      </c>
      <c r="CL150">
        <v>0.1109</v>
      </c>
      <c r="CM150">
        <v>3.8706</v>
      </c>
      <c r="CN150">
        <v>0.1109</v>
      </c>
      <c r="CO150">
        <v>0</v>
      </c>
      <c r="CP150">
        <v>0</v>
      </c>
      <c r="CQ150">
        <v>0</v>
      </c>
      <c r="CR150">
        <v>0</v>
      </c>
      <c r="CS150">
        <v>0</v>
      </c>
      <c r="CT150">
        <v>0</v>
      </c>
      <c r="CU150">
        <v>0</v>
      </c>
      <c r="CV150">
        <v>0</v>
      </c>
      <c r="CW150">
        <v>0</v>
      </c>
      <c r="CX150">
        <v>0</v>
      </c>
      <c r="CY150">
        <v>0</v>
      </c>
      <c r="CZ150">
        <v>0</v>
      </c>
      <c r="DA150">
        <v>0</v>
      </c>
      <c r="DB150">
        <v>0</v>
      </c>
      <c r="DC150">
        <v>0</v>
      </c>
      <c r="DD150">
        <v>0</v>
      </c>
      <c r="DE150">
        <v>0</v>
      </c>
      <c r="DF150">
        <v>0</v>
      </c>
      <c r="DG150">
        <v>0</v>
      </c>
      <c r="DH150">
        <v>0</v>
      </c>
      <c r="DI150">
        <v>0</v>
      </c>
      <c r="DJ150" t="s">
        <v>795</v>
      </c>
    </row>
    <row r="151" spans="1:114" x14ac:dyDescent="0.2">
      <c r="A151">
        <v>20899</v>
      </c>
      <c r="B151" t="s">
        <v>589</v>
      </c>
      <c r="C151">
        <v>17</v>
      </c>
      <c r="D151">
        <v>29</v>
      </c>
      <c r="E151">
        <v>29.8246</v>
      </c>
      <c r="F151">
        <v>44.538899999999998</v>
      </c>
      <c r="G151">
        <v>17</v>
      </c>
      <c r="H151">
        <v>29</v>
      </c>
      <c r="I151">
        <v>53.125</v>
      </c>
      <c r="J151">
        <v>59.831899999999997</v>
      </c>
      <c r="K151">
        <v>30</v>
      </c>
      <c r="L151">
        <v>43</v>
      </c>
      <c r="M151">
        <v>52.631599999999999</v>
      </c>
      <c r="N151">
        <v>62.572499999999998</v>
      </c>
      <c r="O151">
        <v>15</v>
      </c>
      <c r="P151">
        <v>24</v>
      </c>
      <c r="Q151">
        <v>26.315799999999999</v>
      </c>
      <c r="R151">
        <v>36.083300000000001</v>
      </c>
      <c r="S151">
        <v>0</v>
      </c>
      <c r="T151">
        <v>14</v>
      </c>
      <c r="U151">
        <v>0</v>
      </c>
      <c r="V151">
        <v>24.561399999999999</v>
      </c>
      <c r="W151">
        <v>25</v>
      </c>
      <c r="X151">
        <v>22</v>
      </c>
      <c r="Y151">
        <v>43.8596</v>
      </c>
      <c r="Z151">
        <v>13.482699999999999</v>
      </c>
      <c r="AA151">
        <v>0</v>
      </c>
      <c r="AB151">
        <v>14</v>
      </c>
      <c r="AC151">
        <v>0</v>
      </c>
      <c r="AD151">
        <v>24.561399999999999</v>
      </c>
      <c r="AE151">
        <v>27</v>
      </c>
      <c r="AF151">
        <v>39</v>
      </c>
      <c r="AG151">
        <v>47.368400000000001</v>
      </c>
      <c r="AH151">
        <v>56.177399999999999</v>
      </c>
      <c r="AI151">
        <v>0</v>
      </c>
      <c r="AJ151">
        <v>20</v>
      </c>
      <c r="AK151">
        <v>0</v>
      </c>
      <c r="AL151">
        <v>34.735100000000003</v>
      </c>
      <c r="AM151">
        <v>0</v>
      </c>
      <c r="AN151">
        <v>56</v>
      </c>
      <c r="AO151">
        <v>0</v>
      </c>
      <c r="AP151">
        <v>98.245599999999996</v>
      </c>
      <c r="AQ151">
        <v>57</v>
      </c>
      <c r="AR151">
        <v>49</v>
      </c>
      <c r="AS151">
        <v>100</v>
      </c>
      <c r="AT151">
        <v>24.561399999999999</v>
      </c>
      <c r="AU151">
        <v>93</v>
      </c>
      <c r="AV151">
        <v>67</v>
      </c>
      <c r="AW151">
        <v>100</v>
      </c>
      <c r="AX151">
        <v>15.053800000000001</v>
      </c>
      <c r="AY151">
        <v>0</v>
      </c>
      <c r="AZ151">
        <v>14</v>
      </c>
      <c r="BA151">
        <v>0</v>
      </c>
      <c r="BB151">
        <v>15.053800000000001</v>
      </c>
      <c r="BC151">
        <v>0</v>
      </c>
      <c r="BD151">
        <v>20</v>
      </c>
      <c r="BE151">
        <v>0</v>
      </c>
      <c r="BF151">
        <v>34.735100000000003</v>
      </c>
      <c r="BG151">
        <v>40</v>
      </c>
      <c r="BH151">
        <v>35</v>
      </c>
      <c r="BI151">
        <v>70.175399999999996</v>
      </c>
      <c r="BJ151">
        <v>20.546399999999998</v>
      </c>
      <c r="BK151">
        <v>0</v>
      </c>
      <c r="BL151">
        <v>14</v>
      </c>
      <c r="BM151">
        <v>0</v>
      </c>
      <c r="BN151">
        <v>24.561399999999999</v>
      </c>
      <c r="BO151">
        <v>0.89870000000000005</v>
      </c>
      <c r="BP151">
        <v>0.99350000000000005</v>
      </c>
      <c r="BQ151">
        <v>0.98260000000000003</v>
      </c>
      <c r="BR151">
        <v>0.9637</v>
      </c>
      <c r="BS151">
        <v>0</v>
      </c>
      <c r="BT151">
        <v>0.9446</v>
      </c>
      <c r="BU151">
        <v>0</v>
      </c>
      <c r="BV151">
        <v>0.98929999999999996</v>
      </c>
      <c r="BW151">
        <v>0</v>
      </c>
      <c r="BX151">
        <v>0</v>
      </c>
      <c r="BY151">
        <v>0.99360000000000004</v>
      </c>
      <c r="BZ151">
        <v>0.99570000000000003</v>
      </c>
      <c r="CA151">
        <v>0</v>
      </c>
      <c r="CB151">
        <v>0</v>
      </c>
      <c r="CC151">
        <v>0.99570000000000003</v>
      </c>
      <c r="CD151">
        <v>0</v>
      </c>
      <c r="CE151">
        <v>3.8384999999999998</v>
      </c>
      <c r="CF151">
        <v>0.88700000000000001</v>
      </c>
      <c r="CG151">
        <v>1.9339</v>
      </c>
      <c r="CH151">
        <v>0.20469999999999999</v>
      </c>
      <c r="CI151">
        <v>0.99360000000000004</v>
      </c>
      <c r="CJ151">
        <v>0.99360000000000004</v>
      </c>
      <c r="CK151">
        <v>1.9914000000000001</v>
      </c>
      <c r="CL151">
        <v>0.41149999999999998</v>
      </c>
      <c r="CM151">
        <v>8.7573999999999987</v>
      </c>
      <c r="CN151">
        <v>0.66949999999999998</v>
      </c>
      <c r="CO151">
        <v>0</v>
      </c>
      <c r="CP151">
        <v>1</v>
      </c>
      <c r="CQ151">
        <v>1</v>
      </c>
      <c r="CR151">
        <v>1</v>
      </c>
      <c r="CS151">
        <v>0</v>
      </c>
      <c r="CT151">
        <v>1</v>
      </c>
      <c r="CU151">
        <v>0</v>
      </c>
      <c r="CV151">
        <v>1</v>
      </c>
      <c r="CW151">
        <v>0</v>
      </c>
      <c r="CX151">
        <v>0</v>
      </c>
      <c r="CY151">
        <v>1</v>
      </c>
      <c r="CZ151">
        <v>1</v>
      </c>
      <c r="DA151">
        <v>0</v>
      </c>
      <c r="DB151">
        <v>0</v>
      </c>
      <c r="DC151">
        <v>1</v>
      </c>
      <c r="DD151">
        <v>0</v>
      </c>
      <c r="DE151">
        <v>3</v>
      </c>
      <c r="DF151">
        <v>2</v>
      </c>
      <c r="DG151">
        <v>1</v>
      </c>
      <c r="DH151">
        <v>2</v>
      </c>
      <c r="DI151">
        <v>8</v>
      </c>
      <c r="DJ151" t="s">
        <v>793</v>
      </c>
    </row>
    <row r="152" spans="1:114" x14ac:dyDescent="0.2">
      <c r="A152">
        <v>20901</v>
      </c>
      <c r="B152" t="s">
        <v>589</v>
      </c>
      <c r="C152">
        <v>5210</v>
      </c>
      <c r="D152">
        <v>931</v>
      </c>
      <c r="E152">
        <v>14.356199999999999</v>
      </c>
      <c r="F152">
        <v>2.4380000000000002</v>
      </c>
      <c r="G152">
        <v>1358</v>
      </c>
      <c r="H152">
        <v>347</v>
      </c>
      <c r="I152">
        <v>6.4691000000000001</v>
      </c>
      <c r="J152">
        <v>1.6026</v>
      </c>
      <c r="K152">
        <v>2781</v>
      </c>
      <c r="L152">
        <v>428</v>
      </c>
      <c r="M152">
        <v>21.206299999999999</v>
      </c>
      <c r="N152">
        <v>3.0935000000000001</v>
      </c>
      <c r="O152">
        <v>2654</v>
      </c>
      <c r="P152">
        <v>561</v>
      </c>
      <c r="Q152">
        <v>10.451700000000001</v>
      </c>
      <c r="R152">
        <v>2.1252</v>
      </c>
      <c r="S152">
        <v>2762</v>
      </c>
      <c r="T152">
        <v>613</v>
      </c>
      <c r="U152">
        <v>7.5964999999999998</v>
      </c>
      <c r="V152">
        <v>1.6334</v>
      </c>
      <c r="W152">
        <v>5265</v>
      </c>
      <c r="X152">
        <v>590</v>
      </c>
      <c r="Y152">
        <v>14.4504</v>
      </c>
      <c r="Z152">
        <v>1.4115</v>
      </c>
      <c r="AA152">
        <v>8121</v>
      </c>
      <c r="AB152">
        <v>780</v>
      </c>
      <c r="AC152">
        <v>22.289000000000001</v>
      </c>
      <c r="AD152">
        <v>1.7563</v>
      </c>
      <c r="AE152">
        <v>3310</v>
      </c>
      <c r="AF152">
        <v>528</v>
      </c>
      <c r="AG152">
        <v>9.1036999999999999</v>
      </c>
      <c r="AH152">
        <v>1.3631</v>
      </c>
      <c r="AI152">
        <v>947</v>
      </c>
      <c r="AJ152">
        <v>248</v>
      </c>
      <c r="AK152">
        <v>7.2213000000000003</v>
      </c>
      <c r="AL152">
        <v>1.8549</v>
      </c>
      <c r="AM152">
        <v>3419</v>
      </c>
      <c r="AN152">
        <v>650</v>
      </c>
      <c r="AO152">
        <v>9.9116</v>
      </c>
      <c r="AP152">
        <v>1.8087</v>
      </c>
      <c r="AQ152">
        <v>22143</v>
      </c>
      <c r="AR152">
        <v>2239</v>
      </c>
      <c r="AS152">
        <v>60.774000000000001</v>
      </c>
      <c r="AT152">
        <v>5.1589999999999998</v>
      </c>
      <c r="AU152">
        <v>2547</v>
      </c>
      <c r="AV152">
        <v>275</v>
      </c>
      <c r="AW152">
        <v>18.873699999999999</v>
      </c>
      <c r="AX152">
        <v>1.8434999999999999</v>
      </c>
      <c r="AY152">
        <v>46</v>
      </c>
      <c r="AZ152">
        <v>57</v>
      </c>
      <c r="BA152">
        <v>0.34089999999999998</v>
      </c>
      <c r="BB152">
        <v>0.42209999999999998</v>
      </c>
      <c r="BC152">
        <v>473</v>
      </c>
      <c r="BD152">
        <v>162</v>
      </c>
      <c r="BE152">
        <v>3.6067999999999998</v>
      </c>
      <c r="BF152">
        <v>1.2225999999999999</v>
      </c>
      <c r="BG152">
        <v>1061</v>
      </c>
      <c r="BH152">
        <v>306</v>
      </c>
      <c r="BI152">
        <v>8.0906000000000002</v>
      </c>
      <c r="BJ152">
        <v>2.2995999999999999</v>
      </c>
      <c r="BK152">
        <v>111</v>
      </c>
      <c r="BL152">
        <v>35</v>
      </c>
      <c r="BM152">
        <v>0.30470000000000003</v>
      </c>
      <c r="BN152">
        <v>9.4600000000000004E-2</v>
      </c>
      <c r="BO152">
        <v>0.60780000000000001</v>
      </c>
      <c r="BP152">
        <v>0.76570000000000005</v>
      </c>
      <c r="BQ152">
        <v>0.56179999999999997</v>
      </c>
      <c r="BR152">
        <v>0.73929999999999996</v>
      </c>
      <c r="BS152">
        <v>0.84150000000000003</v>
      </c>
      <c r="BT152">
        <v>0.26869999999999999</v>
      </c>
      <c r="BU152">
        <v>0.57140000000000002</v>
      </c>
      <c r="BV152">
        <v>0.27839999999999998</v>
      </c>
      <c r="BW152">
        <v>0.75270000000000004</v>
      </c>
      <c r="BX152">
        <v>0.96379999999999999</v>
      </c>
      <c r="BY152">
        <v>0.80810000000000004</v>
      </c>
      <c r="BZ152">
        <v>0.83950000000000002</v>
      </c>
      <c r="CA152">
        <v>0.5141</v>
      </c>
      <c r="CB152">
        <v>0.87419999999999998</v>
      </c>
      <c r="CC152">
        <v>0.79179999999999995</v>
      </c>
      <c r="CD152">
        <v>0.48399999999999999</v>
      </c>
      <c r="CE152">
        <v>3.5160999999999998</v>
      </c>
      <c r="CF152">
        <v>0.82940000000000003</v>
      </c>
      <c r="CG152">
        <v>2.835</v>
      </c>
      <c r="CH152">
        <v>0.71220000000000006</v>
      </c>
      <c r="CI152">
        <v>0.80810000000000004</v>
      </c>
      <c r="CJ152">
        <v>0.80810000000000004</v>
      </c>
      <c r="CK152">
        <v>3.5036</v>
      </c>
      <c r="CL152">
        <v>0.84009999999999996</v>
      </c>
      <c r="CM152">
        <v>10.662800000000001</v>
      </c>
      <c r="CN152">
        <v>0.85929999999999995</v>
      </c>
      <c r="CO152">
        <v>0</v>
      </c>
      <c r="CP152">
        <v>0</v>
      </c>
      <c r="CQ152">
        <v>0</v>
      </c>
      <c r="CR152">
        <v>0</v>
      </c>
      <c r="CS152">
        <v>0</v>
      </c>
      <c r="CT152">
        <v>0</v>
      </c>
      <c r="CU152">
        <v>0</v>
      </c>
      <c r="CV152">
        <v>0</v>
      </c>
      <c r="CW152">
        <v>0</v>
      </c>
      <c r="CX152">
        <v>1</v>
      </c>
      <c r="CY152">
        <v>0</v>
      </c>
      <c r="CZ152">
        <v>0</v>
      </c>
      <c r="DA152">
        <v>0</v>
      </c>
      <c r="DB152">
        <v>0</v>
      </c>
      <c r="DC152">
        <v>0</v>
      </c>
      <c r="DD152">
        <v>0</v>
      </c>
      <c r="DE152">
        <v>0</v>
      </c>
      <c r="DF152">
        <v>1</v>
      </c>
      <c r="DG152">
        <v>0</v>
      </c>
      <c r="DH152">
        <v>0</v>
      </c>
      <c r="DI152">
        <v>1</v>
      </c>
      <c r="DJ152" t="s">
        <v>794</v>
      </c>
    </row>
    <row r="153" spans="1:114" x14ac:dyDescent="0.2">
      <c r="A153">
        <v>20902</v>
      </c>
      <c r="B153" t="s">
        <v>589</v>
      </c>
      <c r="C153">
        <v>9825</v>
      </c>
      <c r="D153">
        <v>1488</v>
      </c>
      <c r="E153">
        <v>18.329899999999999</v>
      </c>
      <c r="F153">
        <v>2.6128999999999998</v>
      </c>
      <c r="G153">
        <v>1813</v>
      </c>
      <c r="H153">
        <v>455</v>
      </c>
      <c r="I153">
        <v>6.0918999999999999</v>
      </c>
      <c r="J153">
        <v>1.4986999999999999</v>
      </c>
      <c r="K153">
        <v>4109</v>
      </c>
      <c r="L153">
        <v>723</v>
      </c>
      <c r="M153">
        <v>22.532399999999999</v>
      </c>
      <c r="N153">
        <v>3.8706999999999998</v>
      </c>
      <c r="O153">
        <v>6193</v>
      </c>
      <c r="P153">
        <v>958</v>
      </c>
      <c r="Q153">
        <v>17.121500000000001</v>
      </c>
      <c r="R153">
        <v>2.5232000000000001</v>
      </c>
      <c r="S153">
        <v>7024</v>
      </c>
      <c r="T153">
        <v>1307</v>
      </c>
      <c r="U153">
        <v>13.106199999999999</v>
      </c>
      <c r="V153">
        <v>2.3452000000000002</v>
      </c>
      <c r="W153">
        <v>7365</v>
      </c>
      <c r="X153">
        <v>703</v>
      </c>
      <c r="Y153">
        <v>13.5733</v>
      </c>
      <c r="Z153">
        <v>1.0922000000000001</v>
      </c>
      <c r="AA153">
        <v>13469</v>
      </c>
      <c r="AB153">
        <v>1343</v>
      </c>
      <c r="AC153">
        <v>24.822600000000001</v>
      </c>
      <c r="AD153">
        <v>2.1217000000000001</v>
      </c>
      <c r="AE153">
        <v>4037</v>
      </c>
      <c r="AF153">
        <v>605</v>
      </c>
      <c r="AG153">
        <v>7.5327000000000002</v>
      </c>
      <c r="AH153">
        <v>1.0613999999999999</v>
      </c>
      <c r="AI153">
        <v>1263</v>
      </c>
      <c r="AJ153">
        <v>326</v>
      </c>
      <c r="AK153">
        <v>6.9259000000000004</v>
      </c>
      <c r="AL153">
        <v>1.7661</v>
      </c>
      <c r="AM153">
        <v>5269</v>
      </c>
      <c r="AN153">
        <v>883</v>
      </c>
      <c r="AO153">
        <v>10.3874</v>
      </c>
      <c r="AP153">
        <v>1.6506000000000001</v>
      </c>
      <c r="AQ153">
        <v>37551</v>
      </c>
      <c r="AR153">
        <v>3148</v>
      </c>
      <c r="AS153">
        <v>69.204400000000007</v>
      </c>
      <c r="AT153">
        <v>4.5854999999999997</v>
      </c>
      <c r="AU153">
        <v>4864</v>
      </c>
      <c r="AV153">
        <v>640</v>
      </c>
      <c r="AW153">
        <v>25.558299999999999</v>
      </c>
      <c r="AX153">
        <v>3.2351000000000001</v>
      </c>
      <c r="AY153">
        <v>17</v>
      </c>
      <c r="AZ153">
        <v>23</v>
      </c>
      <c r="BA153">
        <v>8.9300000000000004E-2</v>
      </c>
      <c r="BB153">
        <v>0.1208</v>
      </c>
      <c r="BC153">
        <v>997</v>
      </c>
      <c r="BD153">
        <v>310</v>
      </c>
      <c r="BE153">
        <v>5.4672000000000001</v>
      </c>
      <c r="BF153">
        <v>1.6859999999999999</v>
      </c>
      <c r="BG153">
        <v>2228</v>
      </c>
      <c r="BH153">
        <v>417</v>
      </c>
      <c r="BI153">
        <v>12.217599999999999</v>
      </c>
      <c r="BJ153">
        <v>2.2395999999999998</v>
      </c>
      <c r="BK153">
        <v>462</v>
      </c>
      <c r="BL153">
        <v>15</v>
      </c>
      <c r="BM153">
        <v>0.85140000000000005</v>
      </c>
      <c r="BN153">
        <v>5.1700000000000003E-2</v>
      </c>
      <c r="BO153">
        <v>0.70040000000000002</v>
      </c>
      <c r="BP153">
        <v>0.74619999999999997</v>
      </c>
      <c r="BQ153">
        <v>0.6139</v>
      </c>
      <c r="BR153">
        <v>0.90600000000000003</v>
      </c>
      <c r="BS153">
        <v>0.94430000000000003</v>
      </c>
      <c r="BT153">
        <v>0.22389999999999999</v>
      </c>
      <c r="BU153">
        <v>0.78249999999999997</v>
      </c>
      <c r="BV153">
        <v>0.16489999999999999</v>
      </c>
      <c r="BW153">
        <v>0.72670000000000001</v>
      </c>
      <c r="BX153">
        <v>0.96589999999999998</v>
      </c>
      <c r="BY153">
        <v>0.84860000000000002</v>
      </c>
      <c r="BZ153">
        <v>0.90459999999999996</v>
      </c>
      <c r="CA153">
        <v>0.436</v>
      </c>
      <c r="CB153">
        <v>0.93489999999999995</v>
      </c>
      <c r="CC153">
        <v>0.89590000000000003</v>
      </c>
      <c r="CD153">
        <v>0.67800000000000005</v>
      </c>
      <c r="CE153">
        <v>3.9108000000000001</v>
      </c>
      <c r="CF153">
        <v>0.90410000000000001</v>
      </c>
      <c r="CG153">
        <v>2.8639000000000001</v>
      </c>
      <c r="CH153">
        <v>0.73560000000000003</v>
      </c>
      <c r="CI153">
        <v>0.84860000000000002</v>
      </c>
      <c r="CJ153">
        <v>0.84860000000000002</v>
      </c>
      <c r="CK153">
        <v>3.8494000000000002</v>
      </c>
      <c r="CL153">
        <v>0.95099999999999996</v>
      </c>
      <c r="CM153">
        <v>11.4727</v>
      </c>
      <c r="CN153">
        <v>0.92320000000000002</v>
      </c>
      <c r="CO153">
        <v>0</v>
      </c>
      <c r="CP153">
        <v>0</v>
      </c>
      <c r="CQ153">
        <v>0</v>
      </c>
      <c r="CR153">
        <v>1</v>
      </c>
      <c r="CS153">
        <v>1</v>
      </c>
      <c r="CT153">
        <v>0</v>
      </c>
      <c r="CU153">
        <v>0</v>
      </c>
      <c r="CV153">
        <v>0</v>
      </c>
      <c r="CW153">
        <v>0</v>
      </c>
      <c r="CX153">
        <v>1</v>
      </c>
      <c r="CY153">
        <v>0</v>
      </c>
      <c r="CZ153">
        <v>1</v>
      </c>
      <c r="DA153">
        <v>0</v>
      </c>
      <c r="DB153">
        <v>1</v>
      </c>
      <c r="DC153">
        <v>0</v>
      </c>
      <c r="DD153">
        <v>0</v>
      </c>
      <c r="DE153">
        <v>2</v>
      </c>
      <c r="DF153">
        <v>1</v>
      </c>
      <c r="DG153">
        <v>0</v>
      </c>
      <c r="DH153">
        <v>2</v>
      </c>
      <c r="DI153">
        <v>5</v>
      </c>
      <c r="DJ153" t="s">
        <v>794</v>
      </c>
    </row>
    <row r="154" spans="1:114" x14ac:dyDescent="0.2">
      <c r="A154">
        <v>20903</v>
      </c>
      <c r="B154" t="s">
        <v>589</v>
      </c>
      <c r="C154">
        <v>7169</v>
      </c>
      <c r="D154">
        <v>1205</v>
      </c>
      <c r="E154">
        <v>28.9131</v>
      </c>
      <c r="F154">
        <v>4.2194000000000003</v>
      </c>
      <c r="G154">
        <v>1092</v>
      </c>
      <c r="H154">
        <v>346</v>
      </c>
      <c r="I154">
        <v>7.9406999999999996</v>
      </c>
      <c r="J154">
        <v>2.4169999999999998</v>
      </c>
      <c r="K154">
        <v>2788</v>
      </c>
      <c r="L154">
        <v>502</v>
      </c>
      <c r="M154">
        <v>38.695399999999999</v>
      </c>
      <c r="N154">
        <v>6.2587000000000002</v>
      </c>
      <c r="O154">
        <v>4992</v>
      </c>
      <c r="P154">
        <v>753</v>
      </c>
      <c r="Q154">
        <v>32.994100000000003</v>
      </c>
      <c r="R154">
        <v>4.0753000000000004</v>
      </c>
      <c r="S154">
        <v>5830</v>
      </c>
      <c r="T154">
        <v>799</v>
      </c>
      <c r="U154">
        <v>23.547899999999998</v>
      </c>
      <c r="V154">
        <v>2.5541999999999998</v>
      </c>
      <c r="W154">
        <v>2882</v>
      </c>
      <c r="X154">
        <v>537</v>
      </c>
      <c r="Y154">
        <v>11.613899999999999</v>
      </c>
      <c r="Z154">
        <v>1.9359999999999999</v>
      </c>
      <c r="AA154">
        <v>7330</v>
      </c>
      <c r="AB154">
        <v>884</v>
      </c>
      <c r="AC154">
        <v>29.538599999999999</v>
      </c>
      <c r="AD154">
        <v>2.5773000000000001</v>
      </c>
      <c r="AE154">
        <v>2167</v>
      </c>
      <c r="AF154">
        <v>537</v>
      </c>
      <c r="AG154">
        <v>8.7527000000000008</v>
      </c>
      <c r="AH154">
        <v>2.0413000000000001</v>
      </c>
      <c r="AI154">
        <v>738</v>
      </c>
      <c r="AJ154">
        <v>207</v>
      </c>
      <c r="AK154">
        <v>10.242900000000001</v>
      </c>
      <c r="AL154">
        <v>2.7526000000000002</v>
      </c>
      <c r="AM154">
        <v>5555</v>
      </c>
      <c r="AN154">
        <v>935</v>
      </c>
      <c r="AO154">
        <v>24.311800000000002</v>
      </c>
      <c r="AP154">
        <v>3.5583</v>
      </c>
      <c r="AQ154">
        <v>22637</v>
      </c>
      <c r="AR154">
        <v>2121</v>
      </c>
      <c r="AS154">
        <v>91.223100000000002</v>
      </c>
      <c r="AT154">
        <v>3.9211</v>
      </c>
      <c r="AU154">
        <v>2937</v>
      </c>
      <c r="AV154">
        <v>484</v>
      </c>
      <c r="AW154">
        <v>39.201799999999999</v>
      </c>
      <c r="AX154">
        <v>5.6395999999999997</v>
      </c>
      <c r="AY154">
        <v>0</v>
      </c>
      <c r="AZ154">
        <v>25</v>
      </c>
      <c r="BA154">
        <v>0</v>
      </c>
      <c r="BB154">
        <v>0.3337</v>
      </c>
      <c r="BC154">
        <v>928</v>
      </c>
      <c r="BD154">
        <v>265</v>
      </c>
      <c r="BE154">
        <v>12.879899999999999</v>
      </c>
      <c r="BF154">
        <v>3.5310000000000001</v>
      </c>
      <c r="BG154">
        <v>904</v>
      </c>
      <c r="BH154">
        <v>265</v>
      </c>
      <c r="BI154">
        <v>12.546799999999999</v>
      </c>
      <c r="BJ154">
        <v>3.5419999999999998</v>
      </c>
      <c r="BK154">
        <v>78</v>
      </c>
      <c r="BL154">
        <v>34</v>
      </c>
      <c r="BM154">
        <v>0.31430000000000002</v>
      </c>
      <c r="BN154">
        <v>0.13450000000000001</v>
      </c>
      <c r="BO154">
        <v>0.88790000000000002</v>
      </c>
      <c r="BP154">
        <v>0.86770000000000003</v>
      </c>
      <c r="BQ154">
        <v>0.93489999999999995</v>
      </c>
      <c r="BR154">
        <v>0.98080000000000001</v>
      </c>
      <c r="BS154">
        <v>0.9829</v>
      </c>
      <c r="BT154">
        <v>0.1215</v>
      </c>
      <c r="BU154">
        <v>0.94879999999999998</v>
      </c>
      <c r="BV154">
        <v>0.23980000000000001</v>
      </c>
      <c r="BW154">
        <v>0.90890000000000004</v>
      </c>
      <c r="BX154">
        <v>0.99790000000000001</v>
      </c>
      <c r="BY154">
        <v>0.95309999999999995</v>
      </c>
      <c r="BZ154">
        <v>0.95440000000000003</v>
      </c>
      <c r="CA154">
        <v>0</v>
      </c>
      <c r="CB154">
        <v>0.98699999999999999</v>
      </c>
      <c r="CC154">
        <v>0.90239999999999998</v>
      </c>
      <c r="CD154">
        <v>0.49249999999999999</v>
      </c>
      <c r="CE154">
        <v>4.6542000000000003</v>
      </c>
      <c r="CF154">
        <v>0.99570000000000003</v>
      </c>
      <c r="CG154">
        <v>3.2168999999999999</v>
      </c>
      <c r="CH154">
        <v>0.89549999999999996</v>
      </c>
      <c r="CI154">
        <v>0.95309999999999995</v>
      </c>
      <c r="CJ154">
        <v>0.95309999999999995</v>
      </c>
      <c r="CK154">
        <v>3.3363</v>
      </c>
      <c r="CL154">
        <v>0.77610000000000001</v>
      </c>
      <c r="CM154">
        <v>12.160500000000001</v>
      </c>
      <c r="CN154">
        <v>0.97650000000000003</v>
      </c>
      <c r="CO154">
        <v>0</v>
      </c>
      <c r="CP154">
        <v>0</v>
      </c>
      <c r="CQ154">
        <v>1</v>
      </c>
      <c r="CR154">
        <v>1</v>
      </c>
      <c r="CS154">
        <v>1</v>
      </c>
      <c r="CT154">
        <v>0</v>
      </c>
      <c r="CU154">
        <v>1</v>
      </c>
      <c r="CV154">
        <v>0</v>
      </c>
      <c r="CW154">
        <v>1</v>
      </c>
      <c r="CX154">
        <v>1</v>
      </c>
      <c r="CY154">
        <v>1</v>
      </c>
      <c r="CZ154">
        <v>1</v>
      </c>
      <c r="DA154">
        <v>0</v>
      </c>
      <c r="DB154">
        <v>1</v>
      </c>
      <c r="DC154">
        <v>1</v>
      </c>
      <c r="DD154">
        <v>0</v>
      </c>
      <c r="DE154">
        <v>3</v>
      </c>
      <c r="DF154">
        <v>3</v>
      </c>
      <c r="DG154">
        <v>1</v>
      </c>
      <c r="DH154">
        <v>3</v>
      </c>
      <c r="DI154">
        <v>10</v>
      </c>
      <c r="DJ154" t="s">
        <v>794</v>
      </c>
    </row>
    <row r="155" spans="1:114" x14ac:dyDescent="0.2">
      <c r="A155">
        <v>20904</v>
      </c>
      <c r="B155" t="s">
        <v>589</v>
      </c>
      <c r="C155">
        <v>9612</v>
      </c>
      <c r="D155">
        <v>1533</v>
      </c>
      <c r="E155">
        <v>16.5776</v>
      </c>
      <c r="F155">
        <v>2.5369000000000002</v>
      </c>
      <c r="G155">
        <v>1736</v>
      </c>
      <c r="H155">
        <v>391</v>
      </c>
      <c r="I155">
        <v>5.7866999999999997</v>
      </c>
      <c r="J155">
        <v>1.2628999999999999</v>
      </c>
      <c r="K155">
        <v>6621</v>
      </c>
      <c r="L155">
        <v>737</v>
      </c>
      <c r="M155">
        <v>31.2135</v>
      </c>
      <c r="N155">
        <v>3.2446999999999999</v>
      </c>
      <c r="O155">
        <v>4057</v>
      </c>
      <c r="P155">
        <v>675</v>
      </c>
      <c r="Q155">
        <v>10.0783</v>
      </c>
      <c r="R155">
        <v>1.6188</v>
      </c>
      <c r="S155">
        <v>4705</v>
      </c>
      <c r="T155">
        <v>1123</v>
      </c>
      <c r="U155">
        <v>8.0984999999999996</v>
      </c>
      <c r="V155">
        <v>1.8980999999999999</v>
      </c>
      <c r="W155">
        <v>12268</v>
      </c>
      <c r="X155">
        <v>965</v>
      </c>
      <c r="Y155">
        <v>20.918700000000001</v>
      </c>
      <c r="Z155">
        <v>1.3528</v>
      </c>
      <c r="AA155">
        <v>13346</v>
      </c>
      <c r="AB155">
        <v>1280</v>
      </c>
      <c r="AC155">
        <v>22.756900000000002</v>
      </c>
      <c r="AD155">
        <v>1.9300999999999999</v>
      </c>
      <c r="AE155">
        <v>6809</v>
      </c>
      <c r="AF155">
        <v>1002</v>
      </c>
      <c r="AG155">
        <v>11.7201</v>
      </c>
      <c r="AH155">
        <v>1.6415</v>
      </c>
      <c r="AI155">
        <v>1920</v>
      </c>
      <c r="AJ155">
        <v>404</v>
      </c>
      <c r="AK155">
        <v>9.0515000000000008</v>
      </c>
      <c r="AL155">
        <v>1.8702000000000001</v>
      </c>
      <c r="AM155">
        <v>3137</v>
      </c>
      <c r="AN155">
        <v>499</v>
      </c>
      <c r="AO155">
        <v>5.7141000000000002</v>
      </c>
      <c r="AP155">
        <v>0.87419999999999998</v>
      </c>
      <c r="AQ155">
        <v>46768</v>
      </c>
      <c r="AR155">
        <v>2800</v>
      </c>
      <c r="AS155">
        <v>79.746300000000005</v>
      </c>
      <c r="AT155">
        <v>3.1705000000000001</v>
      </c>
      <c r="AU155">
        <v>9242</v>
      </c>
      <c r="AV155">
        <v>722</v>
      </c>
      <c r="AW155">
        <v>41.516599999999997</v>
      </c>
      <c r="AX155">
        <v>2.8584000000000001</v>
      </c>
      <c r="AY155">
        <v>12</v>
      </c>
      <c r="AZ155">
        <v>19</v>
      </c>
      <c r="BA155">
        <v>5.3900000000000003E-2</v>
      </c>
      <c r="BB155">
        <v>8.5300000000000001E-2</v>
      </c>
      <c r="BC155">
        <v>874</v>
      </c>
      <c r="BD155">
        <v>237</v>
      </c>
      <c r="BE155">
        <v>4.1203000000000003</v>
      </c>
      <c r="BF155">
        <v>1.1034999999999999</v>
      </c>
      <c r="BG155">
        <v>2694</v>
      </c>
      <c r="BH155">
        <v>506</v>
      </c>
      <c r="BI155">
        <v>12.7004</v>
      </c>
      <c r="BJ155">
        <v>2.3317999999999999</v>
      </c>
      <c r="BK155">
        <v>640</v>
      </c>
      <c r="BL155">
        <v>19</v>
      </c>
      <c r="BM155">
        <v>1.0912999999999999</v>
      </c>
      <c r="BN155">
        <v>5.8599999999999999E-2</v>
      </c>
      <c r="BO155">
        <v>0.66159999999999997</v>
      </c>
      <c r="BP155">
        <v>0.72230000000000005</v>
      </c>
      <c r="BQ155">
        <v>0.81130000000000002</v>
      </c>
      <c r="BR155">
        <v>0.72219999999999995</v>
      </c>
      <c r="BS155">
        <v>0.85870000000000002</v>
      </c>
      <c r="BT155">
        <v>0.67589999999999995</v>
      </c>
      <c r="BU155">
        <v>0.62050000000000005</v>
      </c>
      <c r="BV155">
        <v>0.50960000000000005</v>
      </c>
      <c r="BW155">
        <v>0.86770000000000003</v>
      </c>
      <c r="BX155">
        <v>0.90190000000000003</v>
      </c>
      <c r="BY155">
        <v>0.88700000000000001</v>
      </c>
      <c r="BZ155">
        <v>0.96099999999999997</v>
      </c>
      <c r="CA155">
        <v>0.41210000000000002</v>
      </c>
      <c r="CB155">
        <v>0.90459999999999996</v>
      </c>
      <c r="CC155">
        <v>0.90669999999999995</v>
      </c>
      <c r="CD155">
        <v>0.72709999999999997</v>
      </c>
      <c r="CE155">
        <v>3.7761</v>
      </c>
      <c r="CF155">
        <v>0.87209999999999999</v>
      </c>
      <c r="CG155">
        <v>3.5756000000000001</v>
      </c>
      <c r="CH155">
        <v>0.98509999999999998</v>
      </c>
      <c r="CI155">
        <v>0.88700000000000001</v>
      </c>
      <c r="CJ155">
        <v>0.88700000000000001</v>
      </c>
      <c r="CK155">
        <v>3.9115000000000002</v>
      </c>
      <c r="CL155">
        <v>0.95740000000000003</v>
      </c>
      <c r="CM155">
        <v>12.1502</v>
      </c>
      <c r="CN155">
        <v>0.97009999999999996</v>
      </c>
      <c r="CO155">
        <v>0</v>
      </c>
      <c r="CP155">
        <v>0</v>
      </c>
      <c r="CQ155">
        <v>0</v>
      </c>
      <c r="CR155">
        <v>0</v>
      </c>
      <c r="CS155">
        <v>0</v>
      </c>
      <c r="CT155">
        <v>0</v>
      </c>
      <c r="CU155">
        <v>0</v>
      </c>
      <c r="CV155">
        <v>0</v>
      </c>
      <c r="CW155">
        <v>0</v>
      </c>
      <c r="CX155">
        <v>1</v>
      </c>
      <c r="CY155">
        <v>0</v>
      </c>
      <c r="CZ155">
        <v>1</v>
      </c>
      <c r="DA155">
        <v>0</v>
      </c>
      <c r="DB155">
        <v>1</v>
      </c>
      <c r="DC155">
        <v>1</v>
      </c>
      <c r="DD155">
        <v>0</v>
      </c>
      <c r="DE155">
        <v>0</v>
      </c>
      <c r="DF155">
        <v>1</v>
      </c>
      <c r="DG155">
        <v>0</v>
      </c>
      <c r="DH155">
        <v>3</v>
      </c>
      <c r="DI155">
        <v>4</v>
      </c>
      <c r="DJ155" t="s">
        <v>794</v>
      </c>
    </row>
    <row r="156" spans="1:114" x14ac:dyDescent="0.2">
      <c r="A156">
        <v>20905</v>
      </c>
      <c r="B156" t="s">
        <v>589</v>
      </c>
      <c r="C156">
        <v>1633</v>
      </c>
      <c r="D156">
        <v>813</v>
      </c>
      <c r="E156">
        <v>8.6511999999999993</v>
      </c>
      <c r="F156">
        <v>4.2415000000000003</v>
      </c>
      <c r="G156">
        <v>633</v>
      </c>
      <c r="H156">
        <v>307</v>
      </c>
      <c r="I156">
        <v>6.2114000000000003</v>
      </c>
      <c r="J156">
        <v>2.9586999999999999</v>
      </c>
      <c r="K156">
        <v>891</v>
      </c>
      <c r="L156">
        <v>301</v>
      </c>
      <c r="M156">
        <v>15.1043</v>
      </c>
      <c r="N156">
        <v>4.9497</v>
      </c>
      <c r="O156">
        <v>483</v>
      </c>
      <c r="P156">
        <v>202</v>
      </c>
      <c r="Q156">
        <v>3.6463999999999999</v>
      </c>
      <c r="R156">
        <v>1.4911000000000001</v>
      </c>
      <c r="S156">
        <v>800</v>
      </c>
      <c r="T156">
        <v>266</v>
      </c>
      <c r="U156">
        <v>4.2141000000000002</v>
      </c>
      <c r="V156">
        <v>1.3532</v>
      </c>
      <c r="W156">
        <v>3750</v>
      </c>
      <c r="X156">
        <v>581</v>
      </c>
      <c r="Y156">
        <v>19.732700000000001</v>
      </c>
      <c r="Z156">
        <v>2.5419</v>
      </c>
      <c r="AA156">
        <v>4330</v>
      </c>
      <c r="AB156">
        <v>682</v>
      </c>
      <c r="AC156">
        <v>22.784700000000001</v>
      </c>
      <c r="AD156">
        <v>3.0053000000000001</v>
      </c>
      <c r="AE156">
        <v>1842</v>
      </c>
      <c r="AF156">
        <v>408</v>
      </c>
      <c r="AG156">
        <v>9.7028999999999996</v>
      </c>
      <c r="AH156">
        <v>1.9794</v>
      </c>
      <c r="AI156">
        <v>148</v>
      </c>
      <c r="AJ156">
        <v>98</v>
      </c>
      <c r="AK156">
        <v>2.5089000000000001</v>
      </c>
      <c r="AL156">
        <v>1.6476999999999999</v>
      </c>
      <c r="AM156">
        <v>705</v>
      </c>
      <c r="AN156">
        <v>281</v>
      </c>
      <c r="AO156">
        <v>3.9312999999999998</v>
      </c>
      <c r="AP156">
        <v>1.534</v>
      </c>
      <c r="AQ156">
        <v>12656</v>
      </c>
      <c r="AR156">
        <v>1847</v>
      </c>
      <c r="AS156">
        <v>66.596500000000006</v>
      </c>
      <c r="AT156">
        <v>7.8472</v>
      </c>
      <c r="AU156">
        <v>54</v>
      </c>
      <c r="AV156">
        <v>74</v>
      </c>
      <c r="AW156">
        <v>0.88249999999999995</v>
      </c>
      <c r="AX156">
        <v>1.2075</v>
      </c>
      <c r="AY156">
        <v>0</v>
      </c>
      <c r="AZ156">
        <v>21</v>
      </c>
      <c r="BA156">
        <v>0</v>
      </c>
      <c r="BB156">
        <v>0.34320000000000001</v>
      </c>
      <c r="BC156">
        <v>42</v>
      </c>
      <c r="BD156">
        <v>36</v>
      </c>
      <c r="BE156">
        <v>0.71199999999999997</v>
      </c>
      <c r="BF156">
        <v>0.61419999999999997</v>
      </c>
      <c r="BG156">
        <v>165</v>
      </c>
      <c r="BH156">
        <v>147</v>
      </c>
      <c r="BI156">
        <v>2.7970999999999999</v>
      </c>
      <c r="BJ156">
        <v>2.4807999999999999</v>
      </c>
      <c r="BK156">
        <v>35</v>
      </c>
      <c r="BL156">
        <v>16</v>
      </c>
      <c r="BM156">
        <v>0.1842</v>
      </c>
      <c r="BN156">
        <v>8.2699999999999996E-2</v>
      </c>
      <c r="BO156">
        <v>0.35339999999999999</v>
      </c>
      <c r="BP156">
        <v>0.75919999999999999</v>
      </c>
      <c r="BQ156">
        <v>0.36659999999999998</v>
      </c>
      <c r="BR156">
        <v>0.2671</v>
      </c>
      <c r="BS156">
        <v>0.58460000000000001</v>
      </c>
      <c r="BT156">
        <v>0.61409999999999998</v>
      </c>
      <c r="BU156">
        <v>0.62470000000000003</v>
      </c>
      <c r="BV156">
        <v>0.30840000000000001</v>
      </c>
      <c r="BW156">
        <v>0.34710000000000002</v>
      </c>
      <c r="BX156">
        <v>0.84860000000000002</v>
      </c>
      <c r="BY156">
        <v>0.82940000000000003</v>
      </c>
      <c r="BZ156">
        <v>0.4642</v>
      </c>
      <c r="CA156">
        <v>0</v>
      </c>
      <c r="CB156">
        <v>0.50760000000000005</v>
      </c>
      <c r="CC156">
        <v>0.47289999999999999</v>
      </c>
      <c r="CD156">
        <v>0.42220000000000002</v>
      </c>
      <c r="CE156">
        <v>2.3309000000000002</v>
      </c>
      <c r="CF156">
        <v>0.45839999999999997</v>
      </c>
      <c r="CG156">
        <v>2.7429000000000001</v>
      </c>
      <c r="CH156">
        <v>0.65249999999999997</v>
      </c>
      <c r="CI156">
        <v>0.82940000000000003</v>
      </c>
      <c r="CJ156">
        <v>0.82940000000000003</v>
      </c>
      <c r="CK156">
        <v>1.8669</v>
      </c>
      <c r="CL156">
        <v>0.3795</v>
      </c>
      <c r="CM156">
        <v>7.7701000000000002</v>
      </c>
      <c r="CN156">
        <v>0.51170000000000004</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t="s">
        <v>793</v>
      </c>
    </row>
    <row r="157" spans="1:114" x14ac:dyDescent="0.2">
      <c r="A157">
        <v>20906</v>
      </c>
      <c r="B157" t="s">
        <v>589</v>
      </c>
      <c r="C157">
        <v>11648</v>
      </c>
      <c r="D157">
        <v>1711</v>
      </c>
      <c r="E157">
        <v>16.7361</v>
      </c>
      <c r="F157">
        <v>2.3647</v>
      </c>
      <c r="G157">
        <v>2772</v>
      </c>
      <c r="H157">
        <v>466</v>
      </c>
      <c r="I157">
        <v>7.51</v>
      </c>
      <c r="J157">
        <v>1.1995</v>
      </c>
      <c r="K157">
        <v>7896</v>
      </c>
      <c r="L157">
        <v>816</v>
      </c>
      <c r="M157">
        <v>30.418399999999998</v>
      </c>
      <c r="N157">
        <v>2.9777999999999998</v>
      </c>
      <c r="O157">
        <v>6653</v>
      </c>
      <c r="P157">
        <v>797</v>
      </c>
      <c r="Q157">
        <v>13.432499999999999</v>
      </c>
      <c r="R157">
        <v>1.5229999999999999</v>
      </c>
      <c r="S157">
        <v>9097</v>
      </c>
      <c r="T157">
        <v>1216</v>
      </c>
      <c r="U157">
        <v>12.9838</v>
      </c>
      <c r="V157">
        <v>1.6565000000000001</v>
      </c>
      <c r="W157">
        <v>15434</v>
      </c>
      <c r="X157">
        <v>1067</v>
      </c>
      <c r="Y157">
        <v>21.8627</v>
      </c>
      <c r="Z157">
        <v>1.2301</v>
      </c>
      <c r="AA157">
        <v>15643</v>
      </c>
      <c r="AB157">
        <v>1227</v>
      </c>
      <c r="AC157">
        <v>22.158799999999999</v>
      </c>
      <c r="AD157">
        <v>1.4927999999999999</v>
      </c>
      <c r="AE157">
        <v>7797</v>
      </c>
      <c r="AF157">
        <v>743</v>
      </c>
      <c r="AG157">
        <v>11.128399999999999</v>
      </c>
      <c r="AH157">
        <v>0.96309999999999996</v>
      </c>
      <c r="AI157">
        <v>1674</v>
      </c>
      <c r="AJ157">
        <v>334</v>
      </c>
      <c r="AK157">
        <v>6.4489000000000001</v>
      </c>
      <c r="AL157">
        <v>1.2676000000000001</v>
      </c>
      <c r="AM157">
        <v>8460</v>
      </c>
      <c r="AN157">
        <v>1058</v>
      </c>
      <c r="AO157">
        <v>12.670199999999999</v>
      </c>
      <c r="AP157">
        <v>1.5057</v>
      </c>
      <c r="AQ157">
        <v>53571</v>
      </c>
      <c r="AR157">
        <v>3132</v>
      </c>
      <c r="AS157">
        <v>75.885000000000005</v>
      </c>
      <c r="AT157">
        <v>3.2223999999999999</v>
      </c>
      <c r="AU157">
        <v>9321</v>
      </c>
      <c r="AV157">
        <v>681</v>
      </c>
      <c r="AW157">
        <v>34.1541</v>
      </c>
      <c r="AX157">
        <v>2.2629999999999999</v>
      </c>
      <c r="AY157">
        <v>35</v>
      </c>
      <c r="AZ157">
        <v>44</v>
      </c>
      <c r="BA157">
        <v>0.12820000000000001</v>
      </c>
      <c r="BB157">
        <v>0.16120000000000001</v>
      </c>
      <c r="BC157">
        <v>1176</v>
      </c>
      <c r="BD157">
        <v>303</v>
      </c>
      <c r="BE157">
        <v>4.5304000000000002</v>
      </c>
      <c r="BF157">
        <v>1.1585000000000001</v>
      </c>
      <c r="BG157">
        <v>2433</v>
      </c>
      <c r="BH157">
        <v>383</v>
      </c>
      <c r="BI157">
        <v>9.3727999999999998</v>
      </c>
      <c r="BJ157">
        <v>1.4426000000000001</v>
      </c>
      <c r="BK157">
        <v>607</v>
      </c>
      <c r="BL157">
        <v>21</v>
      </c>
      <c r="BM157">
        <v>0.85980000000000001</v>
      </c>
      <c r="BN157">
        <v>4.5600000000000002E-2</v>
      </c>
      <c r="BO157">
        <v>0.66590000000000005</v>
      </c>
      <c r="BP157">
        <v>0.84599999999999997</v>
      </c>
      <c r="BQ157">
        <v>0.80259999999999998</v>
      </c>
      <c r="BR157">
        <v>0.82909999999999995</v>
      </c>
      <c r="BS157">
        <v>0.94</v>
      </c>
      <c r="BT157">
        <v>0.69940000000000002</v>
      </c>
      <c r="BU157">
        <v>0.56289999999999996</v>
      </c>
      <c r="BV157">
        <v>0.46250000000000002</v>
      </c>
      <c r="BW157">
        <v>0.68979999999999997</v>
      </c>
      <c r="BX157">
        <v>0.97230000000000005</v>
      </c>
      <c r="BY157">
        <v>0.87209999999999999</v>
      </c>
      <c r="BZ157">
        <v>0.94359999999999999</v>
      </c>
      <c r="CA157">
        <v>0.44690000000000002</v>
      </c>
      <c r="CB157">
        <v>0.91759999999999997</v>
      </c>
      <c r="CC157">
        <v>0.82430000000000003</v>
      </c>
      <c r="CD157">
        <v>0.68230000000000002</v>
      </c>
      <c r="CE157">
        <v>4.0835999999999997</v>
      </c>
      <c r="CF157">
        <v>0.93389999999999995</v>
      </c>
      <c r="CG157">
        <v>3.3868999999999998</v>
      </c>
      <c r="CH157">
        <v>0.94240000000000002</v>
      </c>
      <c r="CI157">
        <v>0.87209999999999999</v>
      </c>
      <c r="CJ157">
        <v>0.87209999999999999</v>
      </c>
      <c r="CK157">
        <v>3.8147000000000002</v>
      </c>
      <c r="CL157">
        <v>0.93820000000000003</v>
      </c>
      <c r="CM157">
        <v>12.157299999999999</v>
      </c>
      <c r="CN157">
        <v>0.97440000000000004</v>
      </c>
      <c r="CO157">
        <v>0</v>
      </c>
      <c r="CP157">
        <v>0</v>
      </c>
      <c r="CQ157">
        <v>0</v>
      </c>
      <c r="CR157">
        <v>0</v>
      </c>
      <c r="CS157">
        <v>1</v>
      </c>
      <c r="CT157">
        <v>0</v>
      </c>
      <c r="CU157">
        <v>0</v>
      </c>
      <c r="CV157">
        <v>0</v>
      </c>
      <c r="CW157">
        <v>0</v>
      </c>
      <c r="CX157">
        <v>1</v>
      </c>
      <c r="CY157">
        <v>0</v>
      </c>
      <c r="CZ157">
        <v>1</v>
      </c>
      <c r="DA157">
        <v>0</v>
      </c>
      <c r="DB157">
        <v>1</v>
      </c>
      <c r="DC157">
        <v>0</v>
      </c>
      <c r="DD157">
        <v>0</v>
      </c>
      <c r="DE157">
        <v>1</v>
      </c>
      <c r="DF157">
        <v>1</v>
      </c>
      <c r="DG157">
        <v>0</v>
      </c>
      <c r="DH157">
        <v>2</v>
      </c>
      <c r="DI157">
        <v>4</v>
      </c>
      <c r="DJ157" t="s">
        <v>794</v>
      </c>
    </row>
    <row r="158" spans="1:114" x14ac:dyDescent="0.2">
      <c r="A158">
        <v>20910</v>
      </c>
      <c r="B158" t="s">
        <v>589</v>
      </c>
      <c r="C158">
        <v>5666</v>
      </c>
      <c r="D158">
        <v>1082</v>
      </c>
      <c r="E158">
        <v>12.3561</v>
      </c>
      <c r="F158">
        <v>2.3043999999999998</v>
      </c>
      <c r="G158">
        <v>1291</v>
      </c>
      <c r="H158">
        <v>364</v>
      </c>
      <c r="I158">
        <v>4.1454000000000004</v>
      </c>
      <c r="J158">
        <v>1.1556999999999999</v>
      </c>
      <c r="K158">
        <v>6642</v>
      </c>
      <c r="L158">
        <v>823</v>
      </c>
      <c r="M158">
        <v>30.023099999999999</v>
      </c>
      <c r="N158">
        <v>3.5284</v>
      </c>
      <c r="O158">
        <v>1266</v>
      </c>
      <c r="P158">
        <v>394</v>
      </c>
      <c r="Q158">
        <v>3.6756000000000002</v>
      </c>
      <c r="R158">
        <v>1.1332</v>
      </c>
      <c r="S158">
        <v>1750</v>
      </c>
      <c r="T158">
        <v>478</v>
      </c>
      <c r="U158">
        <v>3.8319999999999999</v>
      </c>
      <c r="V158">
        <v>1.0346</v>
      </c>
      <c r="W158">
        <v>6125</v>
      </c>
      <c r="X158">
        <v>590</v>
      </c>
      <c r="Y158">
        <v>13.3317</v>
      </c>
      <c r="Z158">
        <v>1.1624000000000001</v>
      </c>
      <c r="AA158">
        <v>7835</v>
      </c>
      <c r="AB158">
        <v>863</v>
      </c>
      <c r="AC158">
        <v>17.053699999999999</v>
      </c>
      <c r="AD158">
        <v>1.7438</v>
      </c>
      <c r="AE158">
        <v>4307</v>
      </c>
      <c r="AF158">
        <v>647</v>
      </c>
      <c r="AG158">
        <v>9.4311000000000007</v>
      </c>
      <c r="AH158">
        <v>1.3620000000000001</v>
      </c>
      <c r="AI158">
        <v>1057</v>
      </c>
      <c r="AJ158">
        <v>271</v>
      </c>
      <c r="AK158">
        <v>4.7778</v>
      </c>
      <c r="AL158">
        <v>1.2089000000000001</v>
      </c>
      <c r="AM158">
        <v>1517</v>
      </c>
      <c r="AN158">
        <v>479</v>
      </c>
      <c r="AO158">
        <v>3.5171999999999999</v>
      </c>
      <c r="AP158">
        <v>1.1016999999999999</v>
      </c>
      <c r="AQ158">
        <v>26510</v>
      </c>
      <c r="AR158">
        <v>2324</v>
      </c>
      <c r="AS158">
        <v>57.701900000000002</v>
      </c>
      <c r="AT158">
        <v>4.4717000000000002</v>
      </c>
      <c r="AU158">
        <v>14631</v>
      </c>
      <c r="AV158">
        <v>729</v>
      </c>
      <c r="AW158">
        <v>62.214599999999997</v>
      </c>
      <c r="AX158">
        <v>2.4026999999999998</v>
      </c>
      <c r="AY158">
        <v>55</v>
      </c>
      <c r="AZ158">
        <v>72</v>
      </c>
      <c r="BA158">
        <v>0.2339</v>
      </c>
      <c r="BB158">
        <v>0.30609999999999998</v>
      </c>
      <c r="BC158">
        <v>757</v>
      </c>
      <c r="BD158">
        <v>291</v>
      </c>
      <c r="BE158">
        <v>3.4218000000000002</v>
      </c>
      <c r="BF158">
        <v>1.3062</v>
      </c>
      <c r="BG158">
        <v>4223</v>
      </c>
      <c r="BH158">
        <v>593</v>
      </c>
      <c r="BI158">
        <v>19.088699999999999</v>
      </c>
      <c r="BJ158">
        <v>2.5727000000000002</v>
      </c>
      <c r="BK158">
        <v>146</v>
      </c>
      <c r="BL158">
        <v>7</v>
      </c>
      <c r="BM158">
        <v>0.31780000000000003</v>
      </c>
      <c r="BN158">
        <v>7.9000000000000008E-3</v>
      </c>
      <c r="BO158">
        <v>0.52370000000000005</v>
      </c>
      <c r="BP158">
        <v>0.5423</v>
      </c>
      <c r="BQ158">
        <v>0.78739999999999999</v>
      </c>
      <c r="BR158">
        <v>0.27350000000000002</v>
      </c>
      <c r="BS158">
        <v>0.53320000000000001</v>
      </c>
      <c r="BT158">
        <v>0.20469999999999999</v>
      </c>
      <c r="BU158">
        <v>0.2324</v>
      </c>
      <c r="BV158">
        <v>0.29549999999999998</v>
      </c>
      <c r="BW158">
        <v>0.54659999999999997</v>
      </c>
      <c r="BX158">
        <v>0.82730000000000004</v>
      </c>
      <c r="BY158">
        <v>0.78249999999999997</v>
      </c>
      <c r="BZ158">
        <v>0.99350000000000005</v>
      </c>
      <c r="CA158">
        <v>0.4859</v>
      </c>
      <c r="CB158">
        <v>0.85899999999999999</v>
      </c>
      <c r="CC158">
        <v>0.95440000000000003</v>
      </c>
      <c r="CD158">
        <v>0.49890000000000001</v>
      </c>
      <c r="CE158">
        <v>2.6600999999999999</v>
      </c>
      <c r="CF158">
        <v>0.55649999999999999</v>
      </c>
      <c r="CG158">
        <v>2.1065</v>
      </c>
      <c r="CH158">
        <v>0.30280000000000001</v>
      </c>
      <c r="CI158">
        <v>0.78249999999999997</v>
      </c>
      <c r="CJ158">
        <v>0.78249999999999997</v>
      </c>
      <c r="CK158">
        <v>3.7917000000000001</v>
      </c>
      <c r="CL158">
        <v>0.92749999999999999</v>
      </c>
      <c r="CM158">
        <v>9.3407999999999998</v>
      </c>
      <c r="CN158">
        <v>0.74199999999999999</v>
      </c>
      <c r="CO158">
        <v>0</v>
      </c>
      <c r="CP158">
        <v>0</v>
      </c>
      <c r="CQ158">
        <v>0</v>
      </c>
      <c r="CR158">
        <v>0</v>
      </c>
      <c r="CS158">
        <v>0</v>
      </c>
      <c r="CT158">
        <v>0</v>
      </c>
      <c r="CU158">
        <v>0</v>
      </c>
      <c r="CV158">
        <v>0</v>
      </c>
      <c r="CW158">
        <v>0</v>
      </c>
      <c r="CX158">
        <v>0</v>
      </c>
      <c r="CY158">
        <v>0</v>
      </c>
      <c r="CZ158">
        <v>1</v>
      </c>
      <c r="DA158">
        <v>0</v>
      </c>
      <c r="DB158">
        <v>0</v>
      </c>
      <c r="DC158">
        <v>1</v>
      </c>
      <c r="DD158">
        <v>0</v>
      </c>
      <c r="DE158">
        <v>0</v>
      </c>
      <c r="DF158">
        <v>0</v>
      </c>
      <c r="DG158">
        <v>0</v>
      </c>
      <c r="DH158">
        <v>2</v>
      </c>
      <c r="DI158">
        <v>2</v>
      </c>
      <c r="DJ158" t="s">
        <v>793</v>
      </c>
    </row>
    <row r="159" spans="1:114" x14ac:dyDescent="0.2">
      <c r="A159">
        <v>20912</v>
      </c>
      <c r="B159" t="s">
        <v>589</v>
      </c>
      <c r="C159">
        <v>5510</v>
      </c>
      <c r="D159">
        <v>922</v>
      </c>
      <c r="E159">
        <v>21.718599999999999</v>
      </c>
      <c r="F159">
        <v>3.4847000000000001</v>
      </c>
      <c r="G159">
        <v>1005</v>
      </c>
      <c r="H159">
        <v>209</v>
      </c>
      <c r="I159">
        <v>6.8897000000000004</v>
      </c>
      <c r="J159">
        <v>1.3761000000000001</v>
      </c>
      <c r="K159">
        <v>3477</v>
      </c>
      <c r="L159">
        <v>498</v>
      </c>
      <c r="M159">
        <v>35.178100000000001</v>
      </c>
      <c r="N159">
        <v>4.8262</v>
      </c>
      <c r="O159">
        <v>2248</v>
      </c>
      <c r="P159">
        <v>500</v>
      </c>
      <c r="Q159">
        <v>13.1531</v>
      </c>
      <c r="R159">
        <v>2.8593000000000002</v>
      </c>
      <c r="S159">
        <v>3294</v>
      </c>
      <c r="T159">
        <v>796</v>
      </c>
      <c r="U159">
        <v>12.8421</v>
      </c>
      <c r="V159">
        <v>3.0430000000000001</v>
      </c>
      <c r="W159">
        <v>3008</v>
      </c>
      <c r="X159">
        <v>376</v>
      </c>
      <c r="Y159">
        <v>11.682</v>
      </c>
      <c r="Z159">
        <v>1.3524</v>
      </c>
      <c r="AA159">
        <v>7021</v>
      </c>
      <c r="AB159">
        <v>646</v>
      </c>
      <c r="AC159">
        <v>27.267099999999999</v>
      </c>
      <c r="AD159">
        <v>2.1543999999999999</v>
      </c>
      <c r="AE159">
        <v>2365</v>
      </c>
      <c r="AF159">
        <v>426</v>
      </c>
      <c r="AG159">
        <v>9.2202999999999999</v>
      </c>
      <c r="AH159">
        <v>1.6023000000000001</v>
      </c>
      <c r="AI159">
        <v>581</v>
      </c>
      <c r="AJ159">
        <v>168</v>
      </c>
      <c r="AK159">
        <v>5.8781999999999996</v>
      </c>
      <c r="AL159">
        <v>1.6794</v>
      </c>
      <c r="AM159">
        <v>2933</v>
      </c>
      <c r="AN159">
        <v>674</v>
      </c>
      <c r="AO159">
        <v>12.4259</v>
      </c>
      <c r="AP159">
        <v>2.7829999999999999</v>
      </c>
      <c r="AQ159">
        <v>16541</v>
      </c>
      <c r="AR159">
        <v>1450</v>
      </c>
      <c r="AS159">
        <v>64.239400000000003</v>
      </c>
      <c r="AT159">
        <v>4.7451999999999996</v>
      </c>
      <c r="AU159">
        <v>3516</v>
      </c>
      <c r="AV159">
        <v>390</v>
      </c>
      <c r="AW159">
        <v>34.125999999999998</v>
      </c>
      <c r="AX159">
        <v>3.5021</v>
      </c>
      <c r="AY159">
        <v>100</v>
      </c>
      <c r="AZ159">
        <v>147</v>
      </c>
      <c r="BA159">
        <v>0.97060000000000002</v>
      </c>
      <c r="BB159">
        <v>1.4261999999999999</v>
      </c>
      <c r="BC159">
        <v>687</v>
      </c>
      <c r="BD159">
        <v>235</v>
      </c>
      <c r="BE159">
        <v>6.9505999999999997</v>
      </c>
      <c r="BF159">
        <v>2.3559000000000001</v>
      </c>
      <c r="BG159">
        <v>1581</v>
      </c>
      <c r="BH159">
        <v>291</v>
      </c>
      <c r="BI159">
        <v>15.9955</v>
      </c>
      <c r="BJ159">
        <v>2.8702999999999999</v>
      </c>
      <c r="BK159">
        <v>248</v>
      </c>
      <c r="BL159">
        <v>25</v>
      </c>
      <c r="BM159">
        <v>0.96309999999999996</v>
      </c>
      <c r="BN159">
        <v>8.5800000000000001E-2</v>
      </c>
      <c r="BO159">
        <v>0.79959999999999998</v>
      </c>
      <c r="BP159">
        <v>0.8004</v>
      </c>
      <c r="BQ159">
        <v>0.88719999999999999</v>
      </c>
      <c r="BR159">
        <v>0.81840000000000002</v>
      </c>
      <c r="BS159">
        <v>0.93359999999999999</v>
      </c>
      <c r="BT159">
        <v>0.1258</v>
      </c>
      <c r="BU159">
        <v>0.91039999999999999</v>
      </c>
      <c r="BV159">
        <v>0.28270000000000001</v>
      </c>
      <c r="BW159">
        <v>0.65080000000000005</v>
      </c>
      <c r="BX159">
        <v>0.97009999999999996</v>
      </c>
      <c r="BY159">
        <v>0.82299999999999995</v>
      </c>
      <c r="BZ159">
        <v>0.94140000000000001</v>
      </c>
      <c r="CA159">
        <v>0.61170000000000002</v>
      </c>
      <c r="CB159">
        <v>0.96099999999999997</v>
      </c>
      <c r="CC159">
        <v>0.94140000000000001</v>
      </c>
      <c r="CD159">
        <v>0.69720000000000004</v>
      </c>
      <c r="CE159">
        <v>4.2392000000000003</v>
      </c>
      <c r="CF159">
        <v>0.96379999999999999</v>
      </c>
      <c r="CG159">
        <v>2.9398</v>
      </c>
      <c r="CH159">
        <v>0.79320000000000002</v>
      </c>
      <c r="CI159">
        <v>0.82299999999999995</v>
      </c>
      <c r="CJ159">
        <v>0.82299999999999995</v>
      </c>
      <c r="CK159">
        <v>4.1526999999999994</v>
      </c>
      <c r="CL159">
        <v>0.99150000000000005</v>
      </c>
      <c r="CM159">
        <v>12.1547</v>
      </c>
      <c r="CN159">
        <v>0.97230000000000005</v>
      </c>
      <c r="CO159">
        <v>0</v>
      </c>
      <c r="CP159">
        <v>0</v>
      </c>
      <c r="CQ159">
        <v>0</v>
      </c>
      <c r="CR159">
        <v>0</v>
      </c>
      <c r="CS159">
        <v>1</v>
      </c>
      <c r="CT159">
        <v>0</v>
      </c>
      <c r="CU159">
        <v>1</v>
      </c>
      <c r="CV159">
        <v>0</v>
      </c>
      <c r="CW159">
        <v>0</v>
      </c>
      <c r="CX159">
        <v>1</v>
      </c>
      <c r="CY159">
        <v>0</v>
      </c>
      <c r="CZ159">
        <v>1</v>
      </c>
      <c r="DA159">
        <v>0</v>
      </c>
      <c r="DB159">
        <v>1</v>
      </c>
      <c r="DC159">
        <v>1</v>
      </c>
      <c r="DD159">
        <v>0</v>
      </c>
      <c r="DE159">
        <v>1</v>
      </c>
      <c r="DF159">
        <v>2</v>
      </c>
      <c r="DG159">
        <v>0</v>
      </c>
      <c r="DH159">
        <v>3</v>
      </c>
      <c r="DI159">
        <v>6</v>
      </c>
      <c r="DJ159" t="s">
        <v>794</v>
      </c>
    </row>
    <row r="160" spans="1:114" x14ac:dyDescent="0.2">
      <c r="A160">
        <v>21001</v>
      </c>
      <c r="B160" t="s">
        <v>589</v>
      </c>
      <c r="C160">
        <v>5621</v>
      </c>
      <c r="D160">
        <v>941</v>
      </c>
      <c r="E160">
        <v>20.7119</v>
      </c>
      <c r="F160">
        <v>3.3849</v>
      </c>
      <c r="G160">
        <v>827</v>
      </c>
      <c r="H160">
        <v>228</v>
      </c>
      <c r="I160">
        <v>5.7518000000000002</v>
      </c>
      <c r="J160">
        <v>1.5544</v>
      </c>
      <c r="K160">
        <v>3037</v>
      </c>
      <c r="L160">
        <v>476</v>
      </c>
      <c r="M160">
        <v>27.106400000000001</v>
      </c>
      <c r="N160">
        <v>4.0780000000000003</v>
      </c>
      <c r="O160">
        <v>1321</v>
      </c>
      <c r="P160">
        <v>329</v>
      </c>
      <c r="Q160">
        <v>6.9347000000000003</v>
      </c>
      <c r="R160">
        <v>1.6987000000000001</v>
      </c>
      <c r="S160">
        <v>1214</v>
      </c>
      <c r="T160">
        <v>344</v>
      </c>
      <c r="U160">
        <v>4.5025000000000004</v>
      </c>
      <c r="V160">
        <v>1.2653000000000001</v>
      </c>
      <c r="W160">
        <v>4157</v>
      </c>
      <c r="X160">
        <v>439</v>
      </c>
      <c r="Y160">
        <v>15.3011</v>
      </c>
      <c r="Z160">
        <v>1.5175000000000001</v>
      </c>
      <c r="AA160">
        <v>5920</v>
      </c>
      <c r="AB160">
        <v>521</v>
      </c>
      <c r="AC160">
        <v>21.790299999999998</v>
      </c>
      <c r="AD160">
        <v>1.7470000000000001</v>
      </c>
      <c r="AE160">
        <v>3897</v>
      </c>
      <c r="AF160">
        <v>600</v>
      </c>
      <c r="AG160">
        <v>14.453099999999999</v>
      </c>
      <c r="AH160">
        <v>2.1627999999999998</v>
      </c>
      <c r="AI160">
        <v>1124</v>
      </c>
      <c r="AJ160">
        <v>300</v>
      </c>
      <c r="AK160">
        <v>10.0321</v>
      </c>
      <c r="AL160">
        <v>2.6455000000000002</v>
      </c>
      <c r="AM160">
        <v>450</v>
      </c>
      <c r="AN160">
        <v>226</v>
      </c>
      <c r="AO160">
        <v>1.756</v>
      </c>
      <c r="AP160">
        <v>0.87890000000000001</v>
      </c>
      <c r="AQ160">
        <v>13746</v>
      </c>
      <c r="AR160">
        <v>1315</v>
      </c>
      <c r="AS160">
        <v>50.596299999999999</v>
      </c>
      <c r="AT160">
        <v>4.4782000000000002</v>
      </c>
      <c r="AU160">
        <v>1741</v>
      </c>
      <c r="AV160">
        <v>313</v>
      </c>
      <c r="AW160">
        <v>14.995699999999999</v>
      </c>
      <c r="AX160">
        <v>2.6166999999999998</v>
      </c>
      <c r="AY160">
        <v>598</v>
      </c>
      <c r="AZ160">
        <v>174</v>
      </c>
      <c r="BA160">
        <v>5.1506999999999996</v>
      </c>
      <c r="BB160">
        <v>1.4825999999999999</v>
      </c>
      <c r="BC160">
        <v>214</v>
      </c>
      <c r="BD160">
        <v>147</v>
      </c>
      <c r="BE160">
        <v>1.91</v>
      </c>
      <c r="BF160">
        <v>1.3106</v>
      </c>
      <c r="BG160">
        <v>1066</v>
      </c>
      <c r="BH160">
        <v>276</v>
      </c>
      <c r="BI160">
        <v>9.5145</v>
      </c>
      <c r="BJ160">
        <v>2.4279000000000002</v>
      </c>
      <c r="BK160">
        <v>74</v>
      </c>
      <c r="BL160">
        <v>7</v>
      </c>
      <c r="BM160">
        <v>0.27239999999999998</v>
      </c>
      <c r="BN160">
        <v>2.3800000000000002E-2</v>
      </c>
      <c r="BO160">
        <v>0.77370000000000005</v>
      </c>
      <c r="BP160">
        <v>0.72019999999999995</v>
      </c>
      <c r="BQ160">
        <v>0.73319999999999996</v>
      </c>
      <c r="BR160">
        <v>0.54269999999999996</v>
      </c>
      <c r="BS160">
        <v>0.61460000000000004</v>
      </c>
      <c r="BT160">
        <v>0.30919999999999997</v>
      </c>
      <c r="BU160">
        <v>0.53520000000000001</v>
      </c>
      <c r="BV160">
        <v>0.71730000000000005</v>
      </c>
      <c r="BW160">
        <v>0.89800000000000002</v>
      </c>
      <c r="BX160">
        <v>0.68869999999999998</v>
      </c>
      <c r="BY160">
        <v>0.73350000000000004</v>
      </c>
      <c r="BZ160">
        <v>0.78520000000000001</v>
      </c>
      <c r="CA160">
        <v>0.82</v>
      </c>
      <c r="CB160">
        <v>0.71579999999999999</v>
      </c>
      <c r="CC160">
        <v>0.8286</v>
      </c>
      <c r="CD160">
        <v>0.47120000000000001</v>
      </c>
      <c r="CE160">
        <v>3.3843999999999999</v>
      </c>
      <c r="CF160">
        <v>0.80810000000000004</v>
      </c>
      <c r="CG160">
        <v>3.1484000000000001</v>
      </c>
      <c r="CH160">
        <v>0.87209999999999999</v>
      </c>
      <c r="CI160">
        <v>0.73350000000000004</v>
      </c>
      <c r="CJ160">
        <v>0.73350000000000004</v>
      </c>
      <c r="CK160">
        <v>3.6208</v>
      </c>
      <c r="CL160">
        <v>0.86990000000000001</v>
      </c>
      <c r="CM160">
        <v>10.8871</v>
      </c>
      <c r="CN160">
        <v>0.87419999999999998</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t="s">
        <v>794</v>
      </c>
    </row>
    <row r="161" spans="1:114" x14ac:dyDescent="0.2">
      <c r="A161">
        <v>21005</v>
      </c>
      <c r="B161" t="s">
        <v>589</v>
      </c>
      <c r="C161">
        <v>29</v>
      </c>
      <c r="D161">
        <v>32</v>
      </c>
      <c r="E161">
        <v>1.4595</v>
      </c>
      <c r="F161">
        <v>1.5794999999999999</v>
      </c>
      <c r="G161">
        <v>35</v>
      </c>
      <c r="H161">
        <v>39</v>
      </c>
      <c r="I161">
        <v>3.3365</v>
      </c>
      <c r="J161">
        <v>3.6141999999999999</v>
      </c>
      <c r="K161">
        <v>184</v>
      </c>
      <c r="L161">
        <v>78</v>
      </c>
      <c r="M161">
        <v>22.035900000000002</v>
      </c>
      <c r="N161">
        <v>8.7292000000000005</v>
      </c>
      <c r="O161">
        <v>11</v>
      </c>
      <c r="P161">
        <v>14</v>
      </c>
      <c r="Q161">
        <v>0.69620000000000004</v>
      </c>
      <c r="R161">
        <v>0.87219999999999998</v>
      </c>
      <c r="S161">
        <v>59</v>
      </c>
      <c r="T161">
        <v>52</v>
      </c>
      <c r="U161">
        <v>3.3986000000000001</v>
      </c>
      <c r="V161">
        <v>2.8853</v>
      </c>
      <c r="W161">
        <v>126</v>
      </c>
      <c r="X161">
        <v>62</v>
      </c>
      <c r="Y161">
        <v>5.7221000000000002</v>
      </c>
      <c r="Z161">
        <v>2.5764999999999998</v>
      </c>
      <c r="AA161">
        <v>471</v>
      </c>
      <c r="AB161">
        <v>155</v>
      </c>
      <c r="AC161">
        <v>21.389600000000002</v>
      </c>
      <c r="AD161">
        <v>5.6151</v>
      </c>
      <c r="AE161">
        <v>121</v>
      </c>
      <c r="AF161">
        <v>44</v>
      </c>
      <c r="AG161">
        <v>6.97</v>
      </c>
      <c r="AH161">
        <v>1.9238</v>
      </c>
      <c r="AI161">
        <v>68</v>
      </c>
      <c r="AJ161">
        <v>55</v>
      </c>
      <c r="AK161">
        <v>8.1437000000000008</v>
      </c>
      <c r="AL161">
        <v>6.508</v>
      </c>
      <c r="AM161">
        <v>26</v>
      </c>
      <c r="AN161">
        <v>59</v>
      </c>
      <c r="AO161">
        <v>1.3026</v>
      </c>
      <c r="AP161">
        <v>2.9285999999999999</v>
      </c>
      <c r="AQ161">
        <v>1149</v>
      </c>
      <c r="AR161">
        <v>505</v>
      </c>
      <c r="AS161">
        <v>52.1798</v>
      </c>
      <c r="AT161">
        <v>20.485800000000001</v>
      </c>
      <c r="AU161">
        <v>89</v>
      </c>
      <c r="AV161">
        <v>62</v>
      </c>
      <c r="AW161">
        <v>9.3881999999999994</v>
      </c>
      <c r="AX161">
        <v>6.3703000000000003</v>
      </c>
      <c r="AY161">
        <v>0</v>
      </c>
      <c r="AZ161">
        <v>14</v>
      </c>
      <c r="BA161">
        <v>0</v>
      </c>
      <c r="BB161">
        <v>1.4767999999999999</v>
      </c>
      <c r="BC161">
        <v>0</v>
      </c>
      <c r="BD161">
        <v>20</v>
      </c>
      <c r="BE161">
        <v>0</v>
      </c>
      <c r="BF161">
        <v>2.3711000000000002</v>
      </c>
      <c r="BG161">
        <v>9</v>
      </c>
      <c r="BH161">
        <v>14</v>
      </c>
      <c r="BI161">
        <v>1.0778000000000001</v>
      </c>
      <c r="BJ161">
        <v>1.6686000000000001</v>
      </c>
      <c r="BK161">
        <v>215</v>
      </c>
      <c r="BL161">
        <v>43</v>
      </c>
      <c r="BM161">
        <v>9.7638999999999996</v>
      </c>
      <c r="BN161">
        <v>0.2422</v>
      </c>
      <c r="BO161">
        <v>8.1900000000000001E-2</v>
      </c>
      <c r="BP161">
        <v>0.4078</v>
      </c>
      <c r="BQ161">
        <v>0.5857</v>
      </c>
      <c r="BR161">
        <v>0.1111</v>
      </c>
      <c r="BS161">
        <v>0.47970000000000002</v>
      </c>
      <c r="BT161">
        <v>6.1800000000000001E-2</v>
      </c>
      <c r="BU161">
        <v>0.48830000000000001</v>
      </c>
      <c r="BV161">
        <v>0.13489999999999999</v>
      </c>
      <c r="BW161">
        <v>0.82210000000000005</v>
      </c>
      <c r="BX161">
        <v>0.63749999999999996</v>
      </c>
      <c r="BY161">
        <v>0.74199999999999999</v>
      </c>
      <c r="BZ161">
        <v>0.71799999999999997</v>
      </c>
      <c r="CA161">
        <v>0</v>
      </c>
      <c r="CB161">
        <v>0</v>
      </c>
      <c r="CC161">
        <v>0.2928</v>
      </c>
      <c r="CD161">
        <v>0.94030000000000002</v>
      </c>
      <c r="CE161">
        <v>1.6661999999999999</v>
      </c>
      <c r="CF161">
        <v>0.24310000000000001</v>
      </c>
      <c r="CG161">
        <v>2.1446000000000001</v>
      </c>
      <c r="CH161">
        <v>0.31559999999999999</v>
      </c>
      <c r="CI161">
        <v>0.74199999999999999</v>
      </c>
      <c r="CJ161">
        <v>0.74199999999999999</v>
      </c>
      <c r="CK161">
        <v>1.9511000000000001</v>
      </c>
      <c r="CL161">
        <v>0.39660000000000001</v>
      </c>
      <c r="CM161">
        <v>6.5038999999999998</v>
      </c>
      <c r="CN161">
        <v>0.34329999999999999</v>
      </c>
      <c r="CO161">
        <v>0</v>
      </c>
      <c r="CP161">
        <v>0</v>
      </c>
      <c r="CQ161">
        <v>0</v>
      </c>
      <c r="CR161">
        <v>0</v>
      </c>
      <c r="CS161">
        <v>0</v>
      </c>
      <c r="CT161">
        <v>0</v>
      </c>
      <c r="CU161">
        <v>0</v>
      </c>
      <c r="CV161">
        <v>0</v>
      </c>
      <c r="CW161">
        <v>0</v>
      </c>
      <c r="CX161">
        <v>0</v>
      </c>
      <c r="CY161">
        <v>0</v>
      </c>
      <c r="CZ161">
        <v>0</v>
      </c>
      <c r="DA161">
        <v>0</v>
      </c>
      <c r="DB161">
        <v>0</v>
      </c>
      <c r="DC161">
        <v>0</v>
      </c>
      <c r="DD161">
        <v>1</v>
      </c>
      <c r="DE161">
        <v>0</v>
      </c>
      <c r="DF161">
        <v>0</v>
      </c>
      <c r="DG161">
        <v>0</v>
      </c>
      <c r="DH161">
        <v>1</v>
      </c>
      <c r="DI161">
        <v>1</v>
      </c>
      <c r="DJ161" t="s">
        <v>796</v>
      </c>
    </row>
    <row r="162" spans="1:114" x14ac:dyDescent="0.2">
      <c r="A162">
        <v>21009</v>
      </c>
      <c r="B162" t="s">
        <v>589</v>
      </c>
      <c r="C162">
        <v>2977</v>
      </c>
      <c r="D162">
        <v>679</v>
      </c>
      <c r="E162">
        <v>8.8443000000000005</v>
      </c>
      <c r="F162">
        <v>1.9489000000000001</v>
      </c>
      <c r="G162">
        <v>709</v>
      </c>
      <c r="H162">
        <v>174</v>
      </c>
      <c r="I162">
        <v>3.6560000000000001</v>
      </c>
      <c r="J162">
        <v>0.86519999999999997</v>
      </c>
      <c r="K162">
        <v>2064</v>
      </c>
      <c r="L162">
        <v>335</v>
      </c>
      <c r="M162">
        <v>15.9505</v>
      </c>
      <c r="N162">
        <v>2.4538000000000002</v>
      </c>
      <c r="O162">
        <v>882</v>
      </c>
      <c r="P162">
        <v>217</v>
      </c>
      <c r="Q162">
        <v>3.7683</v>
      </c>
      <c r="R162">
        <v>0.89910000000000001</v>
      </c>
      <c r="S162">
        <v>958</v>
      </c>
      <c r="T162">
        <v>350</v>
      </c>
      <c r="U162">
        <v>2.8740999999999999</v>
      </c>
      <c r="V162">
        <v>1.0361</v>
      </c>
      <c r="W162">
        <v>4110</v>
      </c>
      <c r="X162">
        <v>341</v>
      </c>
      <c r="Y162">
        <v>12.2035</v>
      </c>
      <c r="Z162">
        <v>0.71479999999999999</v>
      </c>
      <c r="AA162">
        <v>7344</v>
      </c>
      <c r="AB162">
        <v>676</v>
      </c>
      <c r="AC162">
        <v>21.805900000000001</v>
      </c>
      <c r="AD162">
        <v>1.5449999999999999</v>
      </c>
      <c r="AE162">
        <v>2688</v>
      </c>
      <c r="AF162">
        <v>402</v>
      </c>
      <c r="AG162">
        <v>8.0642999999999994</v>
      </c>
      <c r="AH162">
        <v>1.1068</v>
      </c>
      <c r="AI162">
        <v>728</v>
      </c>
      <c r="AJ162">
        <v>202</v>
      </c>
      <c r="AK162">
        <v>5.6260000000000003</v>
      </c>
      <c r="AL162">
        <v>1.5324</v>
      </c>
      <c r="AM162">
        <v>248</v>
      </c>
      <c r="AN162">
        <v>153</v>
      </c>
      <c r="AO162">
        <v>0.79590000000000005</v>
      </c>
      <c r="AP162">
        <v>0.49020000000000002</v>
      </c>
      <c r="AQ162">
        <v>10243</v>
      </c>
      <c r="AR162">
        <v>2610</v>
      </c>
      <c r="AS162">
        <v>30.413599999999999</v>
      </c>
      <c r="AT162">
        <v>7.5393999999999997</v>
      </c>
      <c r="AU162">
        <v>1542</v>
      </c>
      <c r="AV162">
        <v>257</v>
      </c>
      <c r="AW162">
        <v>11.6325</v>
      </c>
      <c r="AX162">
        <v>1.8509</v>
      </c>
      <c r="AY162">
        <v>137</v>
      </c>
      <c r="AZ162">
        <v>77</v>
      </c>
      <c r="BA162">
        <v>1.0335000000000001</v>
      </c>
      <c r="BB162">
        <v>0.57850000000000001</v>
      </c>
      <c r="BC162">
        <v>118</v>
      </c>
      <c r="BD162">
        <v>88</v>
      </c>
      <c r="BE162">
        <v>0.91190000000000004</v>
      </c>
      <c r="BF162">
        <v>0.67910000000000004</v>
      </c>
      <c r="BG162">
        <v>430</v>
      </c>
      <c r="BH162">
        <v>155</v>
      </c>
      <c r="BI162">
        <v>3.323</v>
      </c>
      <c r="BJ162">
        <v>1.1855</v>
      </c>
      <c r="BK162">
        <v>37</v>
      </c>
      <c r="BL162">
        <v>8</v>
      </c>
      <c r="BM162">
        <v>0.1099</v>
      </c>
      <c r="BN162">
        <v>2.29E-2</v>
      </c>
      <c r="BO162">
        <v>0.3664</v>
      </c>
      <c r="BP162">
        <v>0.45989999999999998</v>
      </c>
      <c r="BQ162">
        <v>0.39479999999999998</v>
      </c>
      <c r="BR162">
        <v>0.27779999999999999</v>
      </c>
      <c r="BS162">
        <v>0.41539999999999999</v>
      </c>
      <c r="BT162">
        <v>0.14929999999999999</v>
      </c>
      <c r="BU162">
        <v>0.54369999999999996</v>
      </c>
      <c r="BV162">
        <v>0.19270000000000001</v>
      </c>
      <c r="BW162">
        <v>0.62909999999999999</v>
      </c>
      <c r="BX162">
        <v>0.52669999999999995</v>
      </c>
      <c r="BY162">
        <v>0.54159999999999997</v>
      </c>
      <c r="BZ162">
        <v>0.74839999999999995</v>
      </c>
      <c r="CA162">
        <v>0.61819999999999997</v>
      </c>
      <c r="CB162">
        <v>0.55969999999999998</v>
      </c>
      <c r="CC162">
        <v>0.5141</v>
      </c>
      <c r="CD162">
        <v>0.3881</v>
      </c>
      <c r="CE162">
        <v>1.9142999999999999</v>
      </c>
      <c r="CF162">
        <v>0.3241</v>
      </c>
      <c r="CG162">
        <v>2.0415000000000001</v>
      </c>
      <c r="CH162">
        <v>0.27079999999999999</v>
      </c>
      <c r="CI162">
        <v>0.54159999999999997</v>
      </c>
      <c r="CJ162">
        <v>0.54159999999999997</v>
      </c>
      <c r="CK162">
        <v>2.8285</v>
      </c>
      <c r="CL162">
        <v>0.63970000000000005</v>
      </c>
      <c r="CM162">
        <v>7.3258999999999999</v>
      </c>
      <c r="CN162">
        <v>0.44350000000000001</v>
      </c>
      <c r="CO162">
        <v>0</v>
      </c>
      <c r="CP162">
        <v>0</v>
      </c>
      <c r="CQ162">
        <v>0</v>
      </c>
      <c r="CR162">
        <v>0</v>
      </c>
      <c r="CS162">
        <v>0</v>
      </c>
      <c r="CT162">
        <v>0</v>
      </c>
      <c r="CU162">
        <v>0</v>
      </c>
      <c r="CV162">
        <v>0</v>
      </c>
      <c r="CW162">
        <v>0</v>
      </c>
      <c r="CX162">
        <v>0</v>
      </c>
      <c r="CY162">
        <v>0</v>
      </c>
      <c r="CZ162">
        <v>0</v>
      </c>
      <c r="DA162">
        <v>0</v>
      </c>
      <c r="DB162">
        <v>0</v>
      </c>
      <c r="DC162">
        <v>0</v>
      </c>
      <c r="DD162">
        <v>0</v>
      </c>
      <c r="DE162">
        <v>0</v>
      </c>
      <c r="DF162">
        <v>0</v>
      </c>
      <c r="DG162">
        <v>0</v>
      </c>
      <c r="DH162">
        <v>0</v>
      </c>
      <c r="DI162">
        <v>0</v>
      </c>
      <c r="DJ162" t="s">
        <v>796</v>
      </c>
    </row>
    <row r="163" spans="1:114" x14ac:dyDescent="0.2">
      <c r="A163">
        <v>21010</v>
      </c>
      <c r="B163" t="s">
        <v>589</v>
      </c>
      <c r="C163">
        <v>0</v>
      </c>
      <c r="D163">
        <v>14</v>
      </c>
      <c r="E163">
        <v>0</v>
      </c>
      <c r="F163">
        <v>5.8577000000000004</v>
      </c>
      <c r="G163">
        <v>0</v>
      </c>
      <c r="H163">
        <v>14</v>
      </c>
      <c r="I163">
        <v>0</v>
      </c>
      <c r="J163">
        <v>25.454499999999999</v>
      </c>
      <c r="K163">
        <v>0</v>
      </c>
      <c r="L163">
        <v>28</v>
      </c>
      <c r="M163">
        <v>0</v>
      </c>
      <c r="N163">
        <v>50.909100000000002</v>
      </c>
      <c r="O163">
        <v>0</v>
      </c>
      <c r="P163">
        <v>14</v>
      </c>
      <c r="Q163">
        <v>0</v>
      </c>
      <c r="R163">
        <v>15.9091</v>
      </c>
      <c r="S163">
        <v>0</v>
      </c>
      <c r="T163">
        <v>14</v>
      </c>
      <c r="U163">
        <v>0</v>
      </c>
      <c r="V163">
        <v>6.1947000000000001</v>
      </c>
      <c r="W163">
        <v>0</v>
      </c>
      <c r="X163">
        <v>14</v>
      </c>
      <c r="Y163">
        <v>0</v>
      </c>
      <c r="Z163">
        <v>5.8577000000000004</v>
      </c>
      <c r="AA163">
        <v>109</v>
      </c>
      <c r="AB163">
        <v>156</v>
      </c>
      <c r="AC163">
        <v>45.606699999999996</v>
      </c>
      <c r="AD163">
        <v>39.072400000000002</v>
      </c>
      <c r="AE163">
        <v>34</v>
      </c>
      <c r="AF163">
        <v>41</v>
      </c>
      <c r="AG163">
        <v>15.0442</v>
      </c>
      <c r="AH163">
        <v>25.7254</v>
      </c>
      <c r="AI163">
        <v>0</v>
      </c>
      <c r="AJ163">
        <v>20</v>
      </c>
      <c r="AK163">
        <v>0</v>
      </c>
      <c r="AL163">
        <v>35.998199999999997</v>
      </c>
      <c r="AM163">
        <v>0</v>
      </c>
      <c r="AN163">
        <v>56</v>
      </c>
      <c r="AO163">
        <v>0</v>
      </c>
      <c r="AP163">
        <v>23.431000000000001</v>
      </c>
      <c r="AQ163">
        <v>49</v>
      </c>
      <c r="AR163">
        <v>347</v>
      </c>
      <c r="AS163">
        <v>20.502099999999999</v>
      </c>
      <c r="AT163">
        <v>100</v>
      </c>
      <c r="AU163">
        <v>18</v>
      </c>
      <c r="AV163">
        <v>27</v>
      </c>
      <c r="AW163">
        <v>15.384600000000001</v>
      </c>
      <c r="AX163">
        <v>21.570499999999999</v>
      </c>
      <c r="AY163">
        <v>0</v>
      </c>
      <c r="AZ163">
        <v>14</v>
      </c>
      <c r="BA163">
        <v>0</v>
      </c>
      <c r="BB163">
        <v>11.9658</v>
      </c>
      <c r="BC163">
        <v>0</v>
      </c>
      <c r="BD163">
        <v>20</v>
      </c>
      <c r="BE163">
        <v>0</v>
      </c>
      <c r="BF163">
        <v>35.998199999999997</v>
      </c>
      <c r="BG163">
        <v>0</v>
      </c>
      <c r="BH163">
        <v>14</v>
      </c>
      <c r="BI163">
        <v>0</v>
      </c>
      <c r="BJ163">
        <v>25.454499999999999</v>
      </c>
      <c r="BK163">
        <v>0</v>
      </c>
      <c r="BL163">
        <v>14</v>
      </c>
      <c r="BM163">
        <v>0</v>
      </c>
      <c r="BN163">
        <v>5.8577000000000004</v>
      </c>
      <c r="BO163">
        <v>0</v>
      </c>
      <c r="BP163">
        <v>0</v>
      </c>
      <c r="BQ163">
        <v>0</v>
      </c>
      <c r="BR163">
        <v>0</v>
      </c>
      <c r="BS163">
        <v>0</v>
      </c>
      <c r="BT163">
        <v>0</v>
      </c>
      <c r="BU163">
        <v>0.99790000000000001</v>
      </c>
      <c r="BV163">
        <v>0.73880000000000001</v>
      </c>
      <c r="BW163">
        <v>0</v>
      </c>
      <c r="BX163">
        <v>0</v>
      </c>
      <c r="BY163">
        <v>0.40510000000000002</v>
      </c>
      <c r="BZ163">
        <v>0.79179999999999995</v>
      </c>
      <c r="CA163">
        <v>0</v>
      </c>
      <c r="CB163">
        <v>0</v>
      </c>
      <c r="CC163">
        <v>0</v>
      </c>
      <c r="CD163">
        <v>0</v>
      </c>
      <c r="CE163">
        <v>0</v>
      </c>
      <c r="CF163">
        <v>0</v>
      </c>
      <c r="CG163">
        <v>1.7366999999999999</v>
      </c>
      <c r="CH163">
        <v>0.14710000000000001</v>
      </c>
      <c r="CI163">
        <v>0.40510000000000002</v>
      </c>
      <c r="CJ163">
        <v>0.40510000000000002</v>
      </c>
      <c r="CK163">
        <v>0.79179999999999995</v>
      </c>
      <c r="CL163">
        <v>0.16200000000000001</v>
      </c>
      <c r="CM163">
        <v>2.9336000000000002</v>
      </c>
      <c r="CN163">
        <v>5.9700000000000003E-2</v>
      </c>
      <c r="CO163">
        <v>0</v>
      </c>
      <c r="CP163">
        <v>0</v>
      </c>
      <c r="CQ163">
        <v>0</v>
      </c>
      <c r="CR163">
        <v>0</v>
      </c>
      <c r="CS163">
        <v>0</v>
      </c>
      <c r="CT163">
        <v>0</v>
      </c>
      <c r="CU163">
        <v>1</v>
      </c>
      <c r="CV163">
        <v>0</v>
      </c>
      <c r="CW163">
        <v>0</v>
      </c>
      <c r="CX163">
        <v>0</v>
      </c>
      <c r="CY163">
        <v>0</v>
      </c>
      <c r="CZ163">
        <v>0</v>
      </c>
      <c r="DA163">
        <v>0</v>
      </c>
      <c r="DB163">
        <v>0</v>
      </c>
      <c r="DC163">
        <v>0</v>
      </c>
      <c r="DD163">
        <v>0</v>
      </c>
      <c r="DE163">
        <v>0</v>
      </c>
      <c r="DF163">
        <v>1</v>
      </c>
      <c r="DG163">
        <v>0</v>
      </c>
      <c r="DH163">
        <v>0</v>
      </c>
      <c r="DI163">
        <v>1</v>
      </c>
      <c r="DJ163" t="s">
        <v>795</v>
      </c>
    </row>
    <row r="164" spans="1:114" x14ac:dyDescent="0.2">
      <c r="A164">
        <v>21012</v>
      </c>
      <c r="B164" t="s">
        <v>589</v>
      </c>
      <c r="C164">
        <v>1559</v>
      </c>
      <c r="D164">
        <v>555</v>
      </c>
      <c r="E164">
        <v>6.9436999999999998</v>
      </c>
      <c r="F164">
        <v>2.4199000000000002</v>
      </c>
      <c r="G164">
        <v>321</v>
      </c>
      <c r="H164">
        <v>184</v>
      </c>
      <c r="I164">
        <v>2.6659000000000002</v>
      </c>
      <c r="J164">
        <v>1.5074000000000001</v>
      </c>
      <c r="K164">
        <v>1215</v>
      </c>
      <c r="L164">
        <v>280</v>
      </c>
      <c r="M164">
        <v>14.6828</v>
      </c>
      <c r="N164">
        <v>3.2465999999999999</v>
      </c>
      <c r="O164">
        <v>306</v>
      </c>
      <c r="P164">
        <v>132</v>
      </c>
      <c r="Q164">
        <v>2.0032999999999999</v>
      </c>
      <c r="R164">
        <v>0.85289999999999999</v>
      </c>
      <c r="S164">
        <v>527</v>
      </c>
      <c r="T164">
        <v>208</v>
      </c>
      <c r="U164">
        <v>2.3715000000000002</v>
      </c>
      <c r="V164">
        <v>0.91979999999999995</v>
      </c>
      <c r="W164">
        <v>3483</v>
      </c>
      <c r="X164">
        <v>351</v>
      </c>
      <c r="Y164">
        <v>15.432</v>
      </c>
      <c r="Z164">
        <v>1.0818000000000001</v>
      </c>
      <c r="AA164">
        <v>5711</v>
      </c>
      <c r="AB164">
        <v>646</v>
      </c>
      <c r="AC164">
        <v>25.3035</v>
      </c>
      <c r="AD164">
        <v>2.1991999999999998</v>
      </c>
      <c r="AE164">
        <v>1985</v>
      </c>
      <c r="AF164">
        <v>325</v>
      </c>
      <c r="AG164">
        <v>8.9326000000000008</v>
      </c>
      <c r="AH164">
        <v>1.3085</v>
      </c>
      <c r="AI164">
        <v>561</v>
      </c>
      <c r="AJ164">
        <v>203</v>
      </c>
      <c r="AK164">
        <v>6.7794999999999996</v>
      </c>
      <c r="AL164">
        <v>2.4127000000000001</v>
      </c>
      <c r="AM164">
        <v>64</v>
      </c>
      <c r="AN164">
        <v>90</v>
      </c>
      <c r="AO164">
        <v>0.30249999999999999</v>
      </c>
      <c r="AP164">
        <v>0.4244</v>
      </c>
      <c r="AQ164">
        <v>5075</v>
      </c>
      <c r="AR164">
        <v>2002</v>
      </c>
      <c r="AS164">
        <v>22.485600000000002</v>
      </c>
      <c r="AT164">
        <v>8.7175999999999991</v>
      </c>
      <c r="AU164">
        <v>258</v>
      </c>
      <c r="AV164">
        <v>106</v>
      </c>
      <c r="AW164">
        <v>3.0204</v>
      </c>
      <c r="AX164">
        <v>1.2283999999999999</v>
      </c>
      <c r="AY164">
        <v>31</v>
      </c>
      <c r="AZ164">
        <v>34</v>
      </c>
      <c r="BA164">
        <v>0.3629</v>
      </c>
      <c r="BB164">
        <v>0.39739999999999998</v>
      </c>
      <c r="BC164">
        <v>37</v>
      </c>
      <c r="BD164">
        <v>36</v>
      </c>
      <c r="BE164">
        <v>0.4471</v>
      </c>
      <c r="BF164">
        <v>0.4294</v>
      </c>
      <c r="BG164">
        <v>131</v>
      </c>
      <c r="BH164">
        <v>77</v>
      </c>
      <c r="BI164">
        <v>1.5831</v>
      </c>
      <c r="BJ164">
        <v>0.92500000000000004</v>
      </c>
      <c r="BK164">
        <v>189</v>
      </c>
      <c r="BL164">
        <v>16</v>
      </c>
      <c r="BM164">
        <v>0.83740000000000003</v>
      </c>
      <c r="BN164">
        <v>3.6700000000000003E-2</v>
      </c>
      <c r="BO164">
        <v>0.2737</v>
      </c>
      <c r="BP164">
        <v>0.31890000000000002</v>
      </c>
      <c r="BQ164">
        <v>0.3579</v>
      </c>
      <c r="BR164">
        <v>0.17519999999999999</v>
      </c>
      <c r="BS164">
        <v>0.32979999999999998</v>
      </c>
      <c r="BT164">
        <v>0.31979999999999997</v>
      </c>
      <c r="BU164">
        <v>0.81659999999999999</v>
      </c>
      <c r="BV164">
        <v>0.25480000000000003</v>
      </c>
      <c r="BW164">
        <v>0.70930000000000004</v>
      </c>
      <c r="BX164">
        <v>0.39660000000000001</v>
      </c>
      <c r="BY164">
        <v>0.435</v>
      </c>
      <c r="BZ164">
        <v>0.5575</v>
      </c>
      <c r="CA164">
        <v>0.51629999999999998</v>
      </c>
      <c r="CB164">
        <v>0.44030000000000002</v>
      </c>
      <c r="CC164">
        <v>0.34920000000000001</v>
      </c>
      <c r="CD164">
        <v>0.67379999999999995</v>
      </c>
      <c r="CE164">
        <v>1.4555</v>
      </c>
      <c r="CF164">
        <v>0.1855</v>
      </c>
      <c r="CG164">
        <v>2.4971000000000001</v>
      </c>
      <c r="CH164">
        <v>0.49680000000000002</v>
      </c>
      <c r="CI164">
        <v>0.435</v>
      </c>
      <c r="CJ164">
        <v>0.435</v>
      </c>
      <c r="CK164">
        <v>2.5371000000000001</v>
      </c>
      <c r="CL164">
        <v>0.54369999999999996</v>
      </c>
      <c r="CM164">
        <v>6.9246999999999996</v>
      </c>
      <c r="CN164">
        <v>0.39660000000000001</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c r="DJ164" t="s">
        <v>796</v>
      </c>
    </row>
    <row r="165" spans="1:114" x14ac:dyDescent="0.2">
      <c r="A165">
        <v>21013</v>
      </c>
      <c r="B165" t="s">
        <v>589</v>
      </c>
      <c r="C165">
        <v>212</v>
      </c>
      <c r="D165">
        <v>171</v>
      </c>
      <c r="E165">
        <v>3.7945000000000002</v>
      </c>
      <c r="F165">
        <v>2.9958</v>
      </c>
      <c r="G165">
        <v>17</v>
      </c>
      <c r="H165">
        <v>26</v>
      </c>
      <c r="I165">
        <v>0.5655</v>
      </c>
      <c r="J165">
        <v>0.85499999999999998</v>
      </c>
      <c r="K165">
        <v>227</v>
      </c>
      <c r="L165">
        <v>127</v>
      </c>
      <c r="M165">
        <v>12.3169</v>
      </c>
      <c r="N165">
        <v>6.6806000000000001</v>
      </c>
      <c r="O165">
        <v>171</v>
      </c>
      <c r="P165">
        <v>120</v>
      </c>
      <c r="Q165">
        <v>4.4928999999999997</v>
      </c>
      <c r="R165">
        <v>3.1009000000000002</v>
      </c>
      <c r="S165">
        <v>3</v>
      </c>
      <c r="T165">
        <v>9</v>
      </c>
      <c r="U165">
        <v>5.3800000000000001E-2</v>
      </c>
      <c r="V165">
        <v>0.16120000000000001</v>
      </c>
      <c r="W165">
        <v>1320</v>
      </c>
      <c r="X165">
        <v>210</v>
      </c>
      <c r="Y165">
        <v>23.529399999999999</v>
      </c>
      <c r="Z165">
        <v>5.3819999999999997</v>
      </c>
      <c r="AA165">
        <v>1325</v>
      </c>
      <c r="AB165">
        <v>346</v>
      </c>
      <c r="AC165">
        <v>23.618500000000001</v>
      </c>
      <c r="AD165">
        <v>4.7927999999999997</v>
      </c>
      <c r="AE165">
        <v>396</v>
      </c>
      <c r="AF165">
        <v>123</v>
      </c>
      <c r="AG165">
        <v>7.1056999999999997</v>
      </c>
      <c r="AH165">
        <v>1.8711</v>
      </c>
      <c r="AI165">
        <v>90</v>
      </c>
      <c r="AJ165">
        <v>94</v>
      </c>
      <c r="AK165">
        <v>4.8833000000000002</v>
      </c>
      <c r="AL165">
        <v>5.0549999999999997</v>
      </c>
      <c r="AM165">
        <v>20</v>
      </c>
      <c r="AN165">
        <v>75</v>
      </c>
      <c r="AO165">
        <v>0.38250000000000001</v>
      </c>
      <c r="AP165">
        <v>1.4348000000000001</v>
      </c>
      <c r="AQ165">
        <v>659</v>
      </c>
      <c r="AR165">
        <v>1284</v>
      </c>
      <c r="AS165">
        <v>11.7469</v>
      </c>
      <c r="AT165">
        <v>22.8108</v>
      </c>
      <c r="AU165">
        <v>0</v>
      </c>
      <c r="AV165">
        <v>27</v>
      </c>
      <c r="AW165">
        <v>0</v>
      </c>
      <c r="AX165">
        <v>1.4187000000000001</v>
      </c>
      <c r="AY165">
        <v>0</v>
      </c>
      <c r="AZ165">
        <v>19</v>
      </c>
      <c r="BA165">
        <v>0</v>
      </c>
      <c r="BB165">
        <v>1.0032000000000001</v>
      </c>
      <c r="BC165">
        <v>0</v>
      </c>
      <c r="BD165">
        <v>27</v>
      </c>
      <c r="BE165">
        <v>0</v>
      </c>
      <c r="BF165">
        <v>1.458</v>
      </c>
      <c r="BG165">
        <v>11</v>
      </c>
      <c r="BH165">
        <v>15</v>
      </c>
      <c r="BI165">
        <v>0.59689999999999999</v>
      </c>
      <c r="BJ165">
        <v>0.81</v>
      </c>
      <c r="BK165">
        <v>16</v>
      </c>
      <c r="BL165">
        <v>2</v>
      </c>
      <c r="BM165">
        <v>0.28520000000000001</v>
      </c>
      <c r="BN165">
        <v>5.8900000000000001E-2</v>
      </c>
      <c r="BO165">
        <v>0.1573</v>
      </c>
      <c r="BP165">
        <v>0.15179999999999999</v>
      </c>
      <c r="BQ165">
        <v>0.28199999999999997</v>
      </c>
      <c r="BR165">
        <v>0.34189999999999998</v>
      </c>
      <c r="BS165">
        <v>0.14990000000000001</v>
      </c>
      <c r="BT165">
        <v>0.76119999999999999</v>
      </c>
      <c r="BU165">
        <v>0.69720000000000004</v>
      </c>
      <c r="BV165">
        <v>0.14130000000000001</v>
      </c>
      <c r="BW165">
        <v>0.55100000000000005</v>
      </c>
      <c r="BX165">
        <v>0.41789999999999999</v>
      </c>
      <c r="BY165">
        <v>0.2324</v>
      </c>
      <c r="BZ165">
        <v>0</v>
      </c>
      <c r="CA165">
        <v>0</v>
      </c>
      <c r="CB165">
        <v>0</v>
      </c>
      <c r="CC165">
        <v>0.2495</v>
      </c>
      <c r="CD165">
        <v>0.47760000000000002</v>
      </c>
      <c r="CE165">
        <v>1.0829</v>
      </c>
      <c r="CF165">
        <v>0.1087</v>
      </c>
      <c r="CG165">
        <v>2.5686</v>
      </c>
      <c r="CH165">
        <v>0.54159999999999997</v>
      </c>
      <c r="CI165">
        <v>0.2324</v>
      </c>
      <c r="CJ165">
        <v>0.2324</v>
      </c>
      <c r="CK165">
        <v>0.72710000000000008</v>
      </c>
      <c r="CL165">
        <v>0.1535</v>
      </c>
      <c r="CM165">
        <v>4.6110000000000007</v>
      </c>
      <c r="CN165">
        <v>0.16200000000000001</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c r="DJ165" t="s">
        <v>795</v>
      </c>
    </row>
    <row r="166" spans="1:114" x14ac:dyDescent="0.2">
      <c r="A166">
        <v>21014</v>
      </c>
      <c r="B166" t="s">
        <v>589</v>
      </c>
      <c r="C166">
        <v>3870</v>
      </c>
      <c r="D166">
        <v>672</v>
      </c>
      <c r="E166">
        <v>10.1357</v>
      </c>
      <c r="F166">
        <v>1.72</v>
      </c>
      <c r="G166">
        <v>493</v>
      </c>
      <c r="H166">
        <v>198</v>
      </c>
      <c r="I166">
        <v>2.4100999999999999</v>
      </c>
      <c r="J166">
        <v>0.96109999999999995</v>
      </c>
      <c r="K166">
        <v>3152</v>
      </c>
      <c r="L166">
        <v>426</v>
      </c>
      <c r="M166">
        <v>20.814900000000002</v>
      </c>
      <c r="N166">
        <v>2.7080000000000002</v>
      </c>
      <c r="O166">
        <v>1374</v>
      </c>
      <c r="P166">
        <v>345</v>
      </c>
      <c r="Q166">
        <v>5.0429000000000004</v>
      </c>
      <c r="R166">
        <v>1.2549999999999999</v>
      </c>
      <c r="S166">
        <v>1267</v>
      </c>
      <c r="T166">
        <v>397</v>
      </c>
      <c r="U166">
        <v>3.3199000000000001</v>
      </c>
      <c r="V166">
        <v>1.0329999999999999</v>
      </c>
      <c r="W166">
        <v>7261</v>
      </c>
      <c r="X166">
        <v>420</v>
      </c>
      <c r="Y166">
        <v>18.758900000000001</v>
      </c>
      <c r="Z166">
        <v>0.84330000000000005</v>
      </c>
      <c r="AA166">
        <v>8716</v>
      </c>
      <c r="AB166">
        <v>852</v>
      </c>
      <c r="AC166">
        <v>22.517900000000001</v>
      </c>
      <c r="AD166">
        <v>2.0428000000000002</v>
      </c>
      <c r="AE166">
        <v>4156</v>
      </c>
      <c r="AF166">
        <v>378</v>
      </c>
      <c r="AG166">
        <v>10.889799999999999</v>
      </c>
      <c r="AH166">
        <v>0.9052</v>
      </c>
      <c r="AI166">
        <v>487</v>
      </c>
      <c r="AJ166">
        <v>178</v>
      </c>
      <c r="AK166">
        <v>3.2160000000000002</v>
      </c>
      <c r="AL166">
        <v>1.1674</v>
      </c>
      <c r="AM166">
        <v>648</v>
      </c>
      <c r="AN166">
        <v>297</v>
      </c>
      <c r="AO166">
        <v>1.7681</v>
      </c>
      <c r="AP166">
        <v>0.80889999999999995</v>
      </c>
      <c r="AQ166">
        <v>8749</v>
      </c>
      <c r="AR166">
        <v>1920</v>
      </c>
      <c r="AS166">
        <v>22.603100000000001</v>
      </c>
      <c r="AT166">
        <v>4.8929</v>
      </c>
      <c r="AU166">
        <v>2980</v>
      </c>
      <c r="AV166">
        <v>368</v>
      </c>
      <c r="AW166">
        <v>19.222100000000001</v>
      </c>
      <c r="AX166">
        <v>2.2778999999999998</v>
      </c>
      <c r="AY166">
        <v>82</v>
      </c>
      <c r="AZ166">
        <v>77</v>
      </c>
      <c r="BA166">
        <v>0.52890000000000004</v>
      </c>
      <c r="BB166">
        <v>0.49630000000000002</v>
      </c>
      <c r="BC166">
        <v>102</v>
      </c>
      <c r="BD166">
        <v>65</v>
      </c>
      <c r="BE166">
        <v>0.67359999999999998</v>
      </c>
      <c r="BF166">
        <v>0.42980000000000002</v>
      </c>
      <c r="BG166">
        <v>839</v>
      </c>
      <c r="BH166">
        <v>201</v>
      </c>
      <c r="BI166">
        <v>5.5404999999999998</v>
      </c>
      <c r="BJ166">
        <v>1.3121</v>
      </c>
      <c r="BK166">
        <v>612</v>
      </c>
      <c r="BL166">
        <v>14</v>
      </c>
      <c r="BM166">
        <v>1.5810999999999999</v>
      </c>
      <c r="BN166">
        <v>6.8000000000000005E-2</v>
      </c>
      <c r="BO166">
        <v>0.41810000000000003</v>
      </c>
      <c r="BP166">
        <v>0.29070000000000001</v>
      </c>
      <c r="BQ166">
        <v>0.55310000000000004</v>
      </c>
      <c r="BR166">
        <v>0.38679999999999998</v>
      </c>
      <c r="BS166">
        <v>0.47320000000000001</v>
      </c>
      <c r="BT166">
        <v>0.55649999999999999</v>
      </c>
      <c r="BU166">
        <v>0.58850000000000002</v>
      </c>
      <c r="BV166">
        <v>0.43469999999999998</v>
      </c>
      <c r="BW166">
        <v>0.3861</v>
      </c>
      <c r="BX166">
        <v>0.69299999999999995</v>
      </c>
      <c r="BY166">
        <v>0.44140000000000001</v>
      </c>
      <c r="BZ166">
        <v>0.84599999999999997</v>
      </c>
      <c r="CA166">
        <v>0.54879999999999995</v>
      </c>
      <c r="CB166">
        <v>0.49669999999999997</v>
      </c>
      <c r="CC166">
        <v>0.67030000000000001</v>
      </c>
      <c r="CD166">
        <v>0.7974</v>
      </c>
      <c r="CE166">
        <v>2.1219000000000001</v>
      </c>
      <c r="CF166">
        <v>0.39450000000000002</v>
      </c>
      <c r="CG166">
        <v>2.6587999999999998</v>
      </c>
      <c r="CH166">
        <v>0.58209999999999995</v>
      </c>
      <c r="CI166">
        <v>0.44140000000000001</v>
      </c>
      <c r="CJ166">
        <v>0.44140000000000001</v>
      </c>
      <c r="CK166">
        <v>3.3592</v>
      </c>
      <c r="CL166">
        <v>0.79100000000000004</v>
      </c>
      <c r="CM166">
        <v>8.5812999999999988</v>
      </c>
      <c r="CN166">
        <v>0.63970000000000005</v>
      </c>
      <c r="CO166">
        <v>0</v>
      </c>
      <c r="CP166">
        <v>0</v>
      </c>
      <c r="CQ166">
        <v>0</v>
      </c>
      <c r="CR166">
        <v>0</v>
      </c>
      <c r="CS166">
        <v>0</v>
      </c>
      <c r="CT166">
        <v>0</v>
      </c>
      <c r="CU166">
        <v>0</v>
      </c>
      <c r="CV166">
        <v>0</v>
      </c>
      <c r="CW166">
        <v>0</v>
      </c>
      <c r="CX166">
        <v>0</v>
      </c>
      <c r="CY166">
        <v>0</v>
      </c>
      <c r="CZ166">
        <v>0</v>
      </c>
      <c r="DA166">
        <v>0</v>
      </c>
      <c r="DB166">
        <v>0</v>
      </c>
      <c r="DC166">
        <v>0</v>
      </c>
      <c r="DD166">
        <v>0</v>
      </c>
      <c r="DE166">
        <v>0</v>
      </c>
      <c r="DF166">
        <v>0</v>
      </c>
      <c r="DG166">
        <v>0</v>
      </c>
      <c r="DH166">
        <v>0</v>
      </c>
      <c r="DI166">
        <v>0</v>
      </c>
      <c r="DJ166" t="s">
        <v>793</v>
      </c>
    </row>
    <row r="167" spans="1:114" x14ac:dyDescent="0.2">
      <c r="A167">
        <v>21015</v>
      </c>
      <c r="B167" t="s">
        <v>589</v>
      </c>
      <c r="C167">
        <v>2391</v>
      </c>
      <c r="D167">
        <v>592</v>
      </c>
      <c r="E167">
        <v>8.0251000000000001</v>
      </c>
      <c r="F167">
        <v>1.9328000000000001</v>
      </c>
      <c r="G167">
        <v>660</v>
      </c>
      <c r="H167">
        <v>172</v>
      </c>
      <c r="I167">
        <v>4.1387</v>
      </c>
      <c r="J167">
        <v>1.0407</v>
      </c>
      <c r="K167">
        <v>1806</v>
      </c>
      <c r="L167">
        <v>311</v>
      </c>
      <c r="M167">
        <v>16.400300000000001</v>
      </c>
      <c r="N167">
        <v>2.7244000000000002</v>
      </c>
      <c r="O167">
        <v>686</v>
      </c>
      <c r="P167">
        <v>189</v>
      </c>
      <c r="Q167">
        <v>3.4055</v>
      </c>
      <c r="R167">
        <v>0.92490000000000006</v>
      </c>
      <c r="S167">
        <v>858</v>
      </c>
      <c r="T167">
        <v>293</v>
      </c>
      <c r="U167">
        <v>2.8851</v>
      </c>
      <c r="V167">
        <v>0.97130000000000005</v>
      </c>
      <c r="W167">
        <v>4806</v>
      </c>
      <c r="X167">
        <v>357</v>
      </c>
      <c r="Y167">
        <v>16.013100000000001</v>
      </c>
      <c r="Z167">
        <v>0.7651</v>
      </c>
      <c r="AA167">
        <v>7630</v>
      </c>
      <c r="AB167">
        <v>874</v>
      </c>
      <c r="AC167">
        <v>25.4223</v>
      </c>
      <c r="AD167">
        <v>2.5278</v>
      </c>
      <c r="AE167">
        <v>2815</v>
      </c>
      <c r="AF167">
        <v>444</v>
      </c>
      <c r="AG167">
        <v>9.4657</v>
      </c>
      <c r="AH167">
        <v>1.3915</v>
      </c>
      <c r="AI167">
        <v>489</v>
      </c>
      <c r="AJ167">
        <v>202</v>
      </c>
      <c r="AK167">
        <v>4.4405999999999999</v>
      </c>
      <c r="AL167">
        <v>1.827</v>
      </c>
      <c r="AM167">
        <v>179</v>
      </c>
      <c r="AN167">
        <v>125</v>
      </c>
      <c r="AO167">
        <v>0.626</v>
      </c>
      <c r="AP167">
        <v>0.43730000000000002</v>
      </c>
      <c r="AQ167">
        <v>5340</v>
      </c>
      <c r="AR167">
        <v>2321</v>
      </c>
      <c r="AS167">
        <v>17.792300000000001</v>
      </c>
      <c r="AT167">
        <v>7.6676000000000002</v>
      </c>
      <c r="AU167">
        <v>1301</v>
      </c>
      <c r="AV167">
        <v>226</v>
      </c>
      <c r="AW167">
        <v>11.404299999999999</v>
      </c>
      <c r="AX167">
        <v>1.9158999999999999</v>
      </c>
      <c r="AY167">
        <v>128</v>
      </c>
      <c r="AZ167">
        <v>61</v>
      </c>
      <c r="BA167">
        <v>1.1220000000000001</v>
      </c>
      <c r="BB167">
        <v>0.5323</v>
      </c>
      <c r="BC167">
        <v>88</v>
      </c>
      <c r="BD167">
        <v>85</v>
      </c>
      <c r="BE167">
        <v>0.79910000000000003</v>
      </c>
      <c r="BF167">
        <v>0.77239999999999998</v>
      </c>
      <c r="BG167">
        <v>357</v>
      </c>
      <c r="BH167">
        <v>134</v>
      </c>
      <c r="BI167">
        <v>3.2418999999999998</v>
      </c>
      <c r="BJ167">
        <v>1.2078</v>
      </c>
      <c r="BK167">
        <v>108</v>
      </c>
      <c r="BL167">
        <v>8</v>
      </c>
      <c r="BM167">
        <v>0.35980000000000001</v>
      </c>
      <c r="BN167">
        <v>1.7100000000000001E-2</v>
      </c>
      <c r="BO167">
        <v>0.33410000000000001</v>
      </c>
      <c r="BP167">
        <v>0.53800000000000003</v>
      </c>
      <c r="BQ167">
        <v>0.40350000000000003</v>
      </c>
      <c r="BR167">
        <v>0.24360000000000001</v>
      </c>
      <c r="BS167">
        <v>0.41760000000000003</v>
      </c>
      <c r="BT167">
        <v>0.36030000000000001</v>
      </c>
      <c r="BU167">
        <v>0.82299999999999995</v>
      </c>
      <c r="BV167">
        <v>0.29759999999999998</v>
      </c>
      <c r="BW167">
        <v>0.52059999999999995</v>
      </c>
      <c r="BX167">
        <v>0.49469999999999997</v>
      </c>
      <c r="BY167">
        <v>0.34539999999999998</v>
      </c>
      <c r="BZ167">
        <v>0.74399999999999999</v>
      </c>
      <c r="CA167">
        <v>0.62909999999999999</v>
      </c>
      <c r="CB167">
        <v>0.51839999999999997</v>
      </c>
      <c r="CC167">
        <v>0.50539999999999996</v>
      </c>
      <c r="CD167">
        <v>0.52029999999999998</v>
      </c>
      <c r="CE167">
        <v>1.9368000000000001</v>
      </c>
      <c r="CF167">
        <v>0.33050000000000002</v>
      </c>
      <c r="CG167">
        <v>2.4962</v>
      </c>
      <c r="CH167">
        <v>0.49469999999999997</v>
      </c>
      <c r="CI167">
        <v>0.34539999999999998</v>
      </c>
      <c r="CJ167">
        <v>0.34539999999999998</v>
      </c>
      <c r="CK167">
        <v>2.9171999999999998</v>
      </c>
      <c r="CL167">
        <v>0.66520000000000001</v>
      </c>
      <c r="CM167">
        <v>7.6955999999999998</v>
      </c>
      <c r="CN167">
        <v>0.50109999999999999</v>
      </c>
      <c r="CO167">
        <v>0</v>
      </c>
      <c r="CP167">
        <v>0</v>
      </c>
      <c r="CQ167">
        <v>0</v>
      </c>
      <c r="CR167">
        <v>0</v>
      </c>
      <c r="CS167">
        <v>0</v>
      </c>
      <c r="CT167">
        <v>0</v>
      </c>
      <c r="CU167">
        <v>0</v>
      </c>
      <c r="CV167">
        <v>0</v>
      </c>
      <c r="CW167">
        <v>0</v>
      </c>
      <c r="CX167">
        <v>0</v>
      </c>
      <c r="CY167">
        <v>0</v>
      </c>
      <c r="CZ167">
        <v>0</v>
      </c>
      <c r="DA167">
        <v>0</v>
      </c>
      <c r="DB167">
        <v>0</v>
      </c>
      <c r="DC167">
        <v>0</v>
      </c>
      <c r="DD167">
        <v>0</v>
      </c>
      <c r="DE167">
        <v>0</v>
      </c>
      <c r="DF167">
        <v>0</v>
      </c>
      <c r="DG167">
        <v>0</v>
      </c>
      <c r="DH167">
        <v>0</v>
      </c>
      <c r="DI167">
        <v>0</v>
      </c>
      <c r="DJ167" t="s">
        <v>793</v>
      </c>
    </row>
    <row r="168" spans="1:114" x14ac:dyDescent="0.2">
      <c r="A168">
        <v>21017</v>
      </c>
      <c r="B168" t="s">
        <v>589</v>
      </c>
      <c r="C168">
        <v>722</v>
      </c>
      <c r="D168">
        <v>248</v>
      </c>
      <c r="E168">
        <v>11.028</v>
      </c>
      <c r="F168">
        <v>3.6678000000000002</v>
      </c>
      <c r="G168">
        <v>92</v>
      </c>
      <c r="H168">
        <v>71</v>
      </c>
      <c r="I168">
        <v>2.2688000000000001</v>
      </c>
      <c r="J168">
        <v>1.7362</v>
      </c>
      <c r="K168">
        <v>422</v>
      </c>
      <c r="L168">
        <v>125</v>
      </c>
      <c r="M168">
        <v>15.811199999999999</v>
      </c>
      <c r="N168">
        <v>4.5606999999999998</v>
      </c>
      <c r="O168">
        <v>149</v>
      </c>
      <c r="P168">
        <v>67</v>
      </c>
      <c r="Q168">
        <v>3.0198999999999998</v>
      </c>
      <c r="R168">
        <v>1.3360000000000001</v>
      </c>
      <c r="S168">
        <v>97</v>
      </c>
      <c r="T168">
        <v>68</v>
      </c>
      <c r="U168">
        <v>1.4816</v>
      </c>
      <c r="V168">
        <v>1.0307999999999999</v>
      </c>
      <c r="W168">
        <v>895</v>
      </c>
      <c r="X168">
        <v>189</v>
      </c>
      <c r="Y168">
        <v>13.4627</v>
      </c>
      <c r="Z168">
        <v>2.6052</v>
      </c>
      <c r="AA168">
        <v>1255</v>
      </c>
      <c r="AB168">
        <v>212</v>
      </c>
      <c r="AC168">
        <v>18.8779</v>
      </c>
      <c r="AD168">
        <v>2.7608999999999999</v>
      </c>
      <c r="AE168">
        <v>893</v>
      </c>
      <c r="AF168">
        <v>164</v>
      </c>
      <c r="AG168">
        <v>13.639799999999999</v>
      </c>
      <c r="AH168">
        <v>2.2145000000000001</v>
      </c>
      <c r="AI168">
        <v>113</v>
      </c>
      <c r="AJ168">
        <v>76</v>
      </c>
      <c r="AK168">
        <v>4.2337999999999996</v>
      </c>
      <c r="AL168">
        <v>2.8346</v>
      </c>
      <c r="AM168">
        <v>0</v>
      </c>
      <c r="AN168">
        <v>76</v>
      </c>
      <c r="AO168">
        <v>0</v>
      </c>
      <c r="AP168">
        <v>1.2024999999999999</v>
      </c>
      <c r="AQ168">
        <v>2917</v>
      </c>
      <c r="AR168">
        <v>702</v>
      </c>
      <c r="AS168">
        <v>43.877899999999997</v>
      </c>
      <c r="AT168">
        <v>9.8802000000000003</v>
      </c>
      <c r="AU168">
        <v>472</v>
      </c>
      <c r="AV168">
        <v>109</v>
      </c>
      <c r="AW168">
        <v>17.6845</v>
      </c>
      <c r="AX168">
        <v>3.9121000000000001</v>
      </c>
      <c r="AY168">
        <v>20</v>
      </c>
      <c r="AZ168">
        <v>21</v>
      </c>
      <c r="BA168">
        <v>0.74929999999999997</v>
      </c>
      <c r="BB168">
        <v>0.78520000000000001</v>
      </c>
      <c r="BC168">
        <v>41</v>
      </c>
      <c r="BD168">
        <v>55</v>
      </c>
      <c r="BE168">
        <v>1.5362</v>
      </c>
      <c r="BF168">
        <v>2.0718000000000001</v>
      </c>
      <c r="BG168">
        <v>112</v>
      </c>
      <c r="BH168">
        <v>74</v>
      </c>
      <c r="BI168">
        <v>4.1962999999999999</v>
      </c>
      <c r="BJ168">
        <v>2.7585999999999999</v>
      </c>
      <c r="BK168">
        <v>157</v>
      </c>
      <c r="BL168">
        <v>8</v>
      </c>
      <c r="BM168">
        <v>2.3616000000000001</v>
      </c>
      <c r="BN168">
        <v>0.2331</v>
      </c>
      <c r="BO168">
        <v>0.45469999999999999</v>
      </c>
      <c r="BP168">
        <v>0.27110000000000001</v>
      </c>
      <c r="BQ168">
        <v>0.38829999999999998</v>
      </c>
      <c r="BR168">
        <v>0.2286</v>
      </c>
      <c r="BS168">
        <v>0.23769999999999999</v>
      </c>
      <c r="BT168">
        <v>0.21540000000000001</v>
      </c>
      <c r="BU168">
        <v>0.32200000000000001</v>
      </c>
      <c r="BV168">
        <v>0.66600000000000004</v>
      </c>
      <c r="BW168">
        <v>0.49890000000000001</v>
      </c>
      <c r="BX168">
        <v>0</v>
      </c>
      <c r="BY168">
        <v>0.66949999999999998</v>
      </c>
      <c r="BZ168">
        <v>0.82210000000000005</v>
      </c>
      <c r="CA168">
        <v>0.59219999999999995</v>
      </c>
      <c r="CB168">
        <v>0.66159999999999997</v>
      </c>
      <c r="CC168">
        <v>0.58789999999999998</v>
      </c>
      <c r="CD168">
        <v>0.85070000000000001</v>
      </c>
      <c r="CE168">
        <v>1.5804</v>
      </c>
      <c r="CF168">
        <v>0.2175</v>
      </c>
      <c r="CG168">
        <v>1.7022999999999999</v>
      </c>
      <c r="CH168">
        <v>0.13220000000000001</v>
      </c>
      <c r="CI168">
        <v>0.66949999999999998</v>
      </c>
      <c r="CJ168">
        <v>0.66949999999999998</v>
      </c>
      <c r="CK168">
        <v>3.5145</v>
      </c>
      <c r="CL168">
        <v>0.84219999999999995</v>
      </c>
      <c r="CM168">
        <v>7.4667000000000003</v>
      </c>
      <c r="CN168">
        <v>0.46910000000000002</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c r="DJ168" t="s">
        <v>796</v>
      </c>
    </row>
    <row r="169" spans="1:114" x14ac:dyDescent="0.2">
      <c r="A169">
        <v>21023</v>
      </c>
      <c r="B169" t="s">
        <v>589</v>
      </c>
      <c r="C169">
        <v>0</v>
      </c>
      <c r="D169">
        <v>14</v>
      </c>
      <c r="E169">
        <v>0</v>
      </c>
      <c r="F169">
        <v>21.2121</v>
      </c>
      <c r="G169">
        <v>0</v>
      </c>
      <c r="H169">
        <v>14</v>
      </c>
      <c r="I169">
        <v>0</v>
      </c>
      <c r="J169">
        <v>40</v>
      </c>
      <c r="K169">
        <v>0</v>
      </c>
      <c r="L169">
        <v>28</v>
      </c>
      <c r="M169">
        <v>0</v>
      </c>
      <c r="N169">
        <v>93.333299999999994</v>
      </c>
      <c r="O169">
        <v>0</v>
      </c>
      <c r="P169">
        <v>14</v>
      </c>
      <c r="Q169">
        <v>0</v>
      </c>
      <c r="R169">
        <v>40</v>
      </c>
      <c r="S169">
        <v>0</v>
      </c>
      <c r="T169">
        <v>14</v>
      </c>
      <c r="U169">
        <v>0</v>
      </c>
      <c r="V169">
        <v>21.2121</v>
      </c>
      <c r="W169">
        <v>6</v>
      </c>
      <c r="X169">
        <v>9</v>
      </c>
      <c r="Y169">
        <v>9.0908999999999995</v>
      </c>
      <c r="Z169">
        <v>11.6877</v>
      </c>
      <c r="AA169">
        <v>31</v>
      </c>
      <c r="AB169">
        <v>26</v>
      </c>
      <c r="AC169">
        <v>46.969700000000003</v>
      </c>
      <c r="AD169">
        <v>15.315799999999999</v>
      </c>
      <c r="AE169">
        <v>0</v>
      </c>
      <c r="AF169">
        <v>14</v>
      </c>
      <c r="AG169">
        <v>0</v>
      </c>
      <c r="AH169">
        <v>21.2121</v>
      </c>
      <c r="AI169">
        <v>0</v>
      </c>
      <c r="AJ169">
        <v>20</v>
      </c>
      <c r="AK169">
        <v>0</v>
      </c>
      <c r="AL169">
        <v>65.996600000000001</v>
      </c>
      <c r="AM169">
        <v>0</v>
      </c>
      <c r="AN169">
        <v>56</v>
      </c>
      <c r="AO169">
        <v>0</v>
      </c>
      <c r="AP169">
        <v>84.848500000000001</v>
      </c>
      <c r="AQ169">
        <v>0</v>
      </c>
      <c r="AR169">
        <v>72</v>
      </c>
      <c r="AS169">
        <v>0</v>
      </c>
      <c r="AT169">
        <v>100</v>
      </c>
      <c r="AU169">
        <v>0</v>
      </c>
      <c r="AV169">
        <v>20</v>
      </c>
      <c r="AW169">
        <v>0</v>
      </c>
      <c r="AX169">
        <v>65.996600000000001</v>
      </c>
      <c r="AY169">
        <v>0</v>
      </c>
      <c r="AZ169">
        <v>14</v>
      </c>
      <c r="BA169">
        <v>0</v>
      </c>
      <c r="BB169">
        <v>46.666699999999999</v>
      </c>
      <c r="BC169">
        <v>0</v>
      </c>
      <c r="BD169">
        <v>20</v>
      </c>
      <c r="BE169">
        <v>0</v>
      </c>
      <c r="BF169">
        <v>65.996600000000001</v>
      </c>
      <c r="BG169">
        <v>0</v>
      </c>
      <c r="BH169">
        <v>14</v>
      </c>
      <c r="BI169">
        <v>0</v>
      </c>
      <c r="BJ169">
        <v>46.666699999999999</v>
      </c>
      <c r="BK169">
        <v>0</v>
      </c>
      <c r="BL169">
        <v>14</v>
      </c>
      <c r="BM169">
        <v>0</v>
      </c>
      <c r="BN169">
        <v>21.2121</v>
      </c>
      <c r="BO169">
        <v>0</v>
      </c>
      <c r="BP169">
        <v>0</v>
      </c>
      <c r="BQ169">
        <v>0</v>
      </c>
      <c r="BR169">
        <v>0</v>
      </c>
      <c r="BS169">
        <v>0</v>
      </c>
      <c r="BT169">
        <v>8.5300000000000001E-2</v>
      </c>
      <c r="BU169">
        <v>1</v>
      </c>
      <c r="BV169">
        <v>0</v>
      </c>
      <c r="BW169">
        <v>0</v>
      </c>
      <c r="BX169">
        <v>0</v>
      </c>
      <c r="BY169">
        <v>0</v>
      </c>
      <c r="BZ169">
        <v>0</v>
      </c>
      <c r="CA169">
        <v>0</v>
      </c>
      <c r="CB169">
        <v>0</v>
      </c>
      <c r="CC169">
        <v>0</v>
      </c>
      <c r="CD169">
        <v>0</v>
      </c>
      <c r="CE169">
        <v>0</v>
      </c>
      <c r="CF169">
        <v>0</v>
      </c>
      <c r="CG169">
        <v>1.0852999999999999</v>
      </c>
      <c r="CH169">
        <v>5.9700000000000003E-2</v>
      </c>
      <c r="CI169">
        <v>0</v>
      </c>
      <c r="CJ169">
        <v>0</v>
      </c>
      <c r="CK169">
        <v>0</v>
      </c>
      <c r="CL169">
        <v>0</v>
      </c>
      <c r="CM169">
        <v>1.0852999999999999</v>
      </c>
      <c r="CN169">
        <v>6.4000000000000003E-3</v>
      </c>
      <c r="CO169">
        <v>0</v>
      </c>
      <c r="CP169">
        <v>0</v>
      </c>
      <c r="CQ169">
        <v>0</v>
      </c>
      <c r="CR169">
        <v>0</v>
      </c>
      <c r="CS169">
        <v>0</v>
      </c>
      <c r="CT169">
        <v>0</v>
      </c>
      <c r="CU169">
        <v>1</v>
      </c>
      <c r="CV169">
        <v>0</v>
      </c>
      <c r="CW169">
        <v>0</v>
      </c>
      <c r="CX169">
        <v>0</v>
      </c>
      <c r="CY169">
        <v>0</v>
      </c>
      <c r="CZ169">
        <v>0</v>
      </c>
      <c r="DA169">
        <v>0</v>
      </c>
      <c r="DB169">
        <v>0</v>
      </c>
      <c r="DC169">
        <v>0</v>
      </c>
      <c r="DD169">
        <v>0</v>
      </c>
      <c r="DE169">
        <v>0</v>
      </c>
      <c r="DF169">
        <v>1</v>
      </c>
      <c r="DG169">
        <v>0</v>
      </c>
      <c r="DH169">
        <v>0</v>
      </c>
      <c r="DI169">
        <v>1</v>
      </c>
      <c r="DJ169" t="s">
        <v>795</v>
      </c>
    </row>
    <row r="170" spans="1:114" x14ac:dyDescent="0.2">
      <c r="A170">
        <v>21028</v>
      </c>
      <c r="B170" t="s">
        <v>589</v>
      </c>
      <c r="C170">
        <v>124</v>
      </c>
      <c r="D170">
        <v>69</v>
      </c>
      <c r="E170">
        <v>3.9961000000000002</v>
      </c>
      <c r="F170">
        <v>2.1551999999999998</v>
      </c>
      <c r="G170">
        <v>38</v>
      </c>
      <c r="H170">
        <v>34</v>
      </c>
      <c r="I170">
        <v>2.3199000000000001</v>
      </c>
      <c r="J170">
        <v>2.0386000000000002</v>
      </c>
      <c r="K170">
        <v>161</v>
      </c>
      <c r="L170">
        <v>94</v>
      </c>
      <c r="M170">
        <v>15.103199999999999</v>
      </c>
      <c r="N170">
        <v>8.6229999999999993</v>
      </c>
      <c r="O170">
        <v>84</v>
      </c>
      <c r="P170">
        <v>50</v>
      </c>
      <c r="Q170">
        <v>3.8147000000000002</v>
      </c>
      <c r="R170">
        <v>2.2227000000000001</v>
      </c>
      <c r="S170">
        <v>106</v>
      </c>
      <c r="T170">
        <v>79</v>
      </c>
      <c r="U170">
        <v>3.4438</v>
      </c>
      <c r="V170">
        <v>2.5230000000000001</v>
      </c>
      <c r="W170">
        <v>624</v>
      </c>
      <c r="X170">
        <v>149</v>
      </c>
      <c r="Y170">
        <v>20.1096</v>
      </c>
      <c r="Z170">
        <v>3.9333</v>
      </c>
      <c r="AA170">
        <v>543</v>
      </c>
      <c r="AB170">
        <v>146</v>
      </c>
      <c r="AC170">
        <v>17.499199999999998</v>
      </c>
      <c r="AD170">
        <v>4.0488999999999997</v>
      </c>
      <c r="AE170">
        <v>240</v>
      </c>
      <c r="AF170">
        <v>70</v>
      </c>
      <c r="AG170">
        <v>7.7972999999999999</v>
      </c>
      <c r="AH170">
        <v>2.0085999999999999</v>
      </c>
      <c r="AI170">
        <v>36</v>
      </c>
      <c r="AJ170">
        <v>29</v>
      </c>
      <c r="AK170">
        <v>3.3771</v>
      </c>
      <c r="AL170">
        <v>2.6484000000000001</v>
      </c>
      <c r="AM170">
        <v>18</v>
      </c>
      <c r="AN170">
        <v>57</v>
      </c>
      <c r="AO170">
        <v>0.5958</v>
      </c>
      <c r="AP170">
        <v>1.8713</v>
      </c>
      <c r="AQ170">
        <v>559</v>
      </c>
      <c r="AR170">
        <v>592</v>
      </c>
      <c r="AS170">
        <v>18.014800000000001</v>
      </c>
      <c r="AT170">
        <v>18.915500000000002</v>
      </c>
      <c r="AU170">
        <v>0</v>
      </c>
      <c r="AV170">
        <v>20</v>
      </c>
      <c r="AW170">
        <v>0</v>
      </c>
      <c r="AX170">
        <v>1.7459</v>
      </c>
      <c r="AY170">
        <v>0</v>
      </c>
      <c r="AZ170">
        <v>14</v>
      </c>
      <c r="BA170">
        <v>0</v>
      </c>
      <c r="BB170">
        <v>1.2345999999999999</v>
      </c>
      <c r="BC170">
        <v>7</v>
      </c>
      <c r="BD170">
        <v>17</v>
      </c>
      <c r="BE170">
        <v>0.65669999999999995</v>
      </c>
      <c r="BF170">
        <v>1.6114999999999999</v>
      </c>
      <c r="BG170">
        <v>4</v>
      </c>
      <c r="BH170">
        <v>6</v>
      </c>
      <c r="BI170">
        <v>0.37519999999999998</v>
      </c>
      <c r="BJ170">
        <v>0.5605</v>
      </c>
      <c r="BK170">
        <v>3</v>
      </c>
      <c r="BL170">
        <v>4</v>
      </c>
      <c r="BM170">
        <v>9.6699999999999994E-2</v>
      </c>
      <c r="BN170">
        <v>0.12820000000000001</v>
      </c>
      <c r="BO170">
        <v>0.16159999999999999</v>
      </c>
      <c r="BP170">
        <v>0.2777</v>
      </c>
      <c r="BQ170">
        <v>0.3644</v>
      </c>
      <c r="BR170">
        <v>0.27989999999999998</v>
      </c>
      <c r="BS170">
        <v>0.48609999999999998</v>
      </c>
      <c r="BT170">
        <v>0.629</v>
      </c>
      <c r="BU170">
        <v>0.26440000000000002</v>
      </c>
      <c r="BV170">
        <v>0.17560000000000001</v>
      </c>
      <c r="BW170">
        <v>0.40560000000000002</v>
      </c>
      <c r="BX170">
        <v>0.48609999999999998</v>
      </c>
      <c r="BY170">
        <v>0.35389999999999999</v>
      </c>
      <c r="BZ170">
        <v>0</v>
      </c>
      <c r="CA170">
        <v>0</v>
      </c>
      <c r="CB170">
        <v>0.4924</v>
      </c>
      <c r="CC170">
        <v>0.22559999999999999</v>
      </c>
      <c r="CD170">
        <v>0.37530000000000002</v>
      </c>
      <c r="CE170">
        <v>1.5697000000000001</v>
      </c>
      <c r="CF170">
        <v>0.21540000000000001</v>
      </c>
      <c r="CG170">
        <v>1.9607000000000001</v>
      </c>
      <c r="CH170">
        <v>0.21540000000000001</v>
      </c>
      <c r="CI170">
        <v>0.35389999999999999</v>
      </c>
      <c r="CJ170">
        <v>0.35389999999999999</v>
      </c>
      <c r="CK170">
        <v>1.0932999999999999</v>
      </c>
      <c r="CL170">
        <v>0.2601</v>
      </c>
      <c r="CM170">
        <v>4.9775999999999998</v>
      </c>
      <c r="CN170">
        <v>0.19620000000000001</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c r="DJ170" t="s">
        <v>795</v>
      </c>
    </row>
    <row r="171" spans="1:114" x14ac:dyDescent="0.2">
      <c r="A171">
        <v>21029</v>
      </c>
      <c r="B171" t="s">
        <v>589</v>
      </c>
      <c r="C171">
        <v>325</v>
      </c>
      <c r="D171">
        <v>162</v>
      </c>
      <c r="E171">
        <v>2.3887999999999998</v>
      </c>
      <c r="F171">
        <v>1.1657999999999999</v>
      </c>
      <c r="G171">
        <v>138</v>
      </c>
      <c r="H171">
        <v>72</v>
      </c>
      <c r="I171">
        <v>1.8804000000000001</v>
      </c>
      <c r="J171">
        <v>0.96220000000000006</v>
      </c>
      <c r="K171">
        <v>296</v>
      </c>
      <c r="L171">
        <v>117</v>
      </c>
      <c r="M171">
        <v>7.2977999999999996</v>
      </c>
      <c r="N171">
        <v>2.7976999999999999</v>
      </c>
      <c r="O171">
        <v>121</v>
      </c>
      <c r="P171">
        <v>73</v>
      </c>
      <c r="Q171">
        <v>1.3744000000000001</v>
      </c>
      <c r="R171">
        <v>0.8206</v>
      </c>
      <c r="S171">
        <v>343</v>
      </c>
      <c r="T171">
        <v>169</v>
      </c>
      <c r="U171">
        <v>2.5245000000000002</v>
      </c>
      <c r="V171">
        <v>1.2169000000000001</v>
      </c>
      <c r="W171">
        <v>1742</v>
      </c>
      <c r="X171">
        <v>293</v>
      </c>
      <c r="Y171">
        <v>12.802199999999999</v>
      </c>
      <c r="Z171">
        <v>1.7163999999999999</v>
      </c>
      <c r="AA171">
        <v>3767</v>
      </c>
      <c r="AB171">
        <v>610</v>
      </c>
      <c r="AC171">
        <v>27.6843</v>
      </c>
      <c r="AD171">
        <v>3.4916</v>
      </c>
      <c r="AE171">
        <v>561</v>
      </c>
      <c r="AF171">
        <v>143</v>
      </c>
      <c r="AG171">
        <v>4.1288999999999998</v>
      </c>
      <c r="AH171">
        <v>0.9647</v>
      </c>
      <c r="AI171">
        <v>141</v>
      </c>
      <c r="AJ171">
        <v>86</v>
      </c>
      <c r="AK171">
        <v>3.4763000000000002</v>
      </c>
      <c r="AL171">
        <v>2.1040999999999999</v>
      </c>
      <c r="AM171">
        <v>604</v>
      </c>
      <c r="AN171">
        <v>252</v>
      </c>
      <c r="AO171">
        <v>4.5789</v>
      </c>
      <c r="AP171">
        <v>1.8544</v>
      </c>
      <c r="AQ171">
        <v>8030</v>
      </c>
      <c r="AR171">
        <v>1625</v>
      </c>
      <c r="AS171">
        <v>59.0137</v>
      </c>
      <c r="AT171">
        <v>10.325699999999999</v>
      </c>
      <c r="AU171">
        <v>121</v>
      </c>
      <c r="AV171">
        <v>50</v>
      </c>
      <c r="AW171">
        <v>2.9340000000000002</v>
      </c>
      <c r="AX171">
        <v>1.1881999999999999</v>
      </c>
      <c r="AY171">
        <v>0</v>
      </c>
      <c r="AZ171">
        <v>21</v>
      </c>
      <c r="BA171">
        <v>0</v>
      </c>
      <c r="BB171">
        <v>0.50919999999999999</v>
      </c>
      <c r="BC171">
        <v>29</v>
      </c>
      <c r="BD171">
        <v>35</v>
      </c>
      <c r="BE171">
        <v>0.71499999999999997</v>
      </c>
      <c r="BF171">
        <v>0.86050000000000004</v>
      </c>
      <c r="BG171">
        <v>39</v>
      </c>
      <c r="BH171">
        <v>27</v>
      </c>
      <c r="BI171">
        <v>0.96150000000000002</v>
      </c>
      <c r="BJ171">
        <v>0.66</v>
      </c>
      <c r="BK171">
        <v>13</v>
      </c>
      <c r="BL171">
        <v>3</v>
      </c>
      <c r="BM171">
        <v>9.5500000000000002E-2</v>
      </c>
      <c r="BN171">
        <v>1.9800000000000002E-2</v>
      </c>
      <c r="BO171">
        <v>0.1056</v>
      </c>
      <c r="BP171">
        <v>0.2278</v>
      </c>
      <c r="BQ171">
        <v>0.13880000000000001</v>
      </c>
      <c r="BR171">
        <v>0.1303</v>
      </c>
      <c r="BS171">
        <v>0.36399999999999999</v>
      </c>
      <c r="BT171">
        <v>0.1812</v>
      </c>
      <c r="BU171">
        <v>0.92110000000000003</v>
      </c>
      <c r="BV171">
        <v>4.4999999999999998E-2</v>
      </c>
      <c r="BW171">
        <v>0.42080000000000001</v>
      </c>
      <c r="BX171">
        <v>0.86990000000000001</v>
      </c>
      <c r="BY171">
        <v>0.7974</v>
      </c>
      <c r="BZ171">
        <v>0.55530000000000002</v>
      </c>
      <c r="CA171">
        <v>0</v>
      </c>
      <c r="CB171">
        <v>0.50980000000000003</v>
      </c>
      <c r="CC171">
        <v>0.27550000000000002</v>
      </c>
      <c r="CD171">
        <v>0.37309999999999999</v>
      </c>
      <c r="CE171">
        <v>0.96650000000000003</v>
      </c>
      <c r="CF171">
        <v>8.1000000000000003E-2</v>
      </c>
      <c r="CG171">
        <v>2.4380000000000002</v>
      </c>
      <c r="CH171">
        <v>0.4627</v>
      </c>
      <c r="CI171">
        <v>0.7974</v>
      </c>
      <c r="CJ171">
        <v>0.7974</v>
      </c>
      <c r="CK171">
        <v>1.7137</v>
      </c>
      <c r="CL171">
        <v>0.36670000000000003</v>
      </c>
      <c r="CM171">
        <v>5.9156000000000004</v>
      </c>
      <c r="CN171">
        <v>0.27510000000000001</v>
      </c>
      <c r="CO171">
        <v>0</v>
      </c>
      <c r="CP171">
        <v>0</v>
      </c>
      <c r="CQ171">
        <v>0</v>
      </c>
      <c r="CR171">
        <v>0</v>
      </c>
      <c r="CS171">
        <v>0</v>
      </c>
      <c r="CT171">
        <v>0</v>
      </c>
      <c r="CU171">
        <v>1</v>
      </c>
      <c r="CV171">
        <v>0</v>
      </c>
      <c r="CW171">
        <v>0</v>
      </c>
      <c r="CX171">
        <v>0</v>
      </c>
      <c r="CY171">
        <v>0</v>
      </c>
      <c r="CZ171">
        <v>0</v>
      </c>
      <c r="DA171">
        <v>0</v>
      </c>
      <c r="DB171">
        <v>0</v>
      </c>
      <c r="DC171">
        <v>0</v>
      </c>
      <c r="DD171">
        <v>0</v>
      </c>
      <c r="DE171">
        <v>0</v>
      </c>
      <c r="DF171">
        <v>1</v>
      </c>
      <c r="DG171">
        <v>0</v>
      </c>
      <c r="DH171">
        <v>0</v>
      </c>
      <c r="DI171">
        <v>1</v>
      </c>
      <c r="DJ171" t="s">
        <v>796</v>
      </c>
    </row>
    <row r="172" spans="1:114" x14ac:dyDescent="0.2">
      <c r="A172">
        <v>21030</v>
      </c>
      <c r="B172" t="s">
        <v>589</v>
      </c>
      <c r="C172">
        <v>4389</v>
      </c>
      <c r="D172">
        <v>831</v>
      </c>
      <c r="E172">
        <v>17.494399999999999</v>
      </c>
      <c r="F172">
        <v>3.0931999999999999</v>
      </c>
      <c r="G172">
        <v>767</v>
      </c>
      <c r="H172">
        <v>258</v>
      </c>
      <c r="I172">
        <v>5.1848999999999998</v>
      </c>
      <c r="J172">
        <v>1.6782999999999999</v>
      </c>
      <c r="K172">
        <v>3538</v>
      </c>
      <c r="L172">
        <v>556</v>
      </c>
      <c r="M172">
        <v>32.4587</v>
      </c>
      <c r="N172">
        <v>4.7084999999999999</v>
      </c>
      <c r="O172">
        <v>1475</v>
      </c>
      <c r="P172">
        <v>435</v>
      </c>
      <c r="Q172">
        <v>8.0111000000000008</v>
      </c>
      <c r="R172">
        <v>2.3041</v>
      </c>
      <c r="S172">
        <v>1565</v>
      </c>
      <c r="T172">
        <v>568</v>
      </c>
      <c r="U172">
        <v>6.1803999999999997</v>
      </c>
      <c r="V172">
        <v>2.2006000000000001</v>
      </c>
      <c r="W172">
        <v>4390</v>
      </c>
      <c r="X172">
        <v>427</v>
      </c>
      <c r="Y172">
        <v>16.997699999999998</v>
      </c>
      <c r="Z172">
        <v>1.1633</v>
      </c>
      <c r="AA172">
        <v>5302</v>
      </c>
      <c r="AB172">
        <v>758</v>
      </c>
      <c r="AC172">
        <v>20.5289</v>
      </c>
      <c r="AD172">
        <v>2.5691999999999999</v>
      </c>
      <c r="AE172">
        <v>2664</v>
      </c>
      <c r="AF172">
        <v>413</v>
      </c>
      <c r="AG172">
        <v>10.5205</v>
      </c>
      <c r="AH172">
        <v>1.4535</v>
      </c>
      <c r="AI172">
        <v>780</v>
      </c>
      <c r="AJ172">
        <v>308</v>
      </c>
      <c r="AK172">
        <v>7.1559999999999997</v>
      </c>
      <c r="AL172">
        <v>2.7948</v>
      </c>
      <c r="AM172">
        <v>929</v>
      </c>
      <c r="AN172">
        <v>333</v>
      </c>
      <c r="AO172">
        <v>3.7675000000000001</v>
      </c>
      <c r="AP172">
        <v>1.3272999999999999</v>
      </c>
      <c r="AQ172">
        <v>12048</v>
      </c>
      <c r="AR172">
        <v>2209</v>
      </c>
      <c r="AS172">
        <v>46.648899999999998</v>
      </c>
      <c r="AT172">
        <v>7.9238</v>
      </c>
      <c r="AU172">
        <v>4395</v>
      </c>
      <c r="AV172">
        <v>574</v>
      </c>
      <c r="AW172">
        <v>38.481699999999996</v>
      </c>
      <c r="AX172">
        <v>4.4855999999999998</v>
      </c>
      <c r="AY172">
        <v>16</v>
      </c>
      <c r="AZ172">
        <v>30</v>
      </c>
      <c r="BA172">
        <v>0.1401</v>
      </c>
      <c r="BB172">
        <v>0.26250000000000001</v>
      </c>
      <c r="BC172">
        <v>331</v>
      </c>
      <c r="BD172">
        <v>147</v>
      </c>
      <c r="BE172">
        <v>3.0367000000000002</v>
      </c>
      <c r="BF172">
        <v>1.3372999999999999</v>
      </c>
      <c r="BG172">
        <v>602</v>
      </c>
      <c r="BH172">
        <v>212</v>
      </c>
      <c r="BI172">
        <v>5.5228999999999999</v>
      </c>
      <c r="BJ172">
        <v>1.9158999999999999</v>
      </c>
      <c r="BK172">
        <v>528</v>
      </c>
      <c r="BL172">
        <v>43</v>
      </c>
      <c r="BM172">
        <v>2.0444</v>
      </c>
      <c r="BN172">
        <v>8.8099999999999998E-2</v>
      </c>
      <c r="BO172">
        <v>0.68100000000000005</v>
      </c>
      <c r="BP172">
        <v>0.66590000000000005</v>
      </c>
      <c r="BQ172">
        <v>0.84599999999999997</v>
      </c>
      <c r="BR172">
        <v>0.62390000000000001</v>
      </c>
      <c r="BS172">
        <v>0.76019999999999999</v>
      </c>
      <c r="BT172">
        <v>0.4264</v>
      </c>
      <c r="BU172">
        <v>0.42</v>
      </c>
      <c r="BV172">
        <v>0.39610000000000001</v>
      </c>
      <c r="BW172">
        <v>0.73970000000000002</v>
      </c>
      <c r="BX172">
        <v>0.84219999999999995</v>
      </c>
      <c r="BY172">
        <v>0.70150000000000001</v>
      </c>
      <c r="BZ172">
        <v>0.95009999999999994</v>
      </c>
      <c r="CA172">
        <v>0.45340000000000003</v>
      </c>
      <c r="CB172">
        <v>0.84160000000000001</v>
      </c>
      <c r="CC172">
        <v>0.66810000000000003</v>
      </c>
      <c r="CD172">
        <v>0.83160000000000001</v>
      </c>
      <c r="CE172">
        <v>3.577</v>
      </c>
      <c r="CF172">
        <v>0.83579999999999999</v>
      </c>
      <c r="CG172">
        <v>2.8243999999999998</v>
      </c>
      <c r="CH172">
        <v>0.70579999999999998</v>
      </c>
      <c r="CI172">
        <v>0.70150000000000001</v>
      </c>
      <c r="CJ172">
        <v>0.70150000000000001</v>
      </c>
      <c r="CK172">
        <v>3.7448000000000001</v>
      </c>
      <c r="CL172">
        <v>0.91900000000000004</v>
      </c>
      <c r="CM172">
        <v>10.8477</v>
      </c>
      <c r="CN172">
        <v>0.86990000000000001</v>
      </c>
      <c r="CO172">
        <v>0</v>
      </c>
      <c r="CP172">
        <v>0</v>
      </c>
      <c r="CQ172">
        <v>0</v>
      </c>
      <c r="CR172">
        <v>0</v>
      </c>
      <c r="CS172">
        <v>0</v>
      </c>
      <c r="CT172">
        <v>0</v>
      </c>
      <c r="CU172">
        <v>0</v>
      </c>
      <c r="CV172">
        <v>0</v>
      </c>
      <c r="CW172">
        <v>0</v>
      </c>
      <c r="CX172">
        <v>0</v>
      </c>
      <c r="CY172">
        <v>0</v>
      </c>
      <c r="CZ172">
        <v>1</v>
      </c>
      <c r="DA172">
        <v>0</v>
      </c>
      <c r="DB172">
        <v>0</v>
      </c>
      <c r="DC172">
        <v>0</v>
      </c>
      <c r="DD172">
        <v>0</v>
      </c>
      <c r="DE172">
        <v>0</v>
      </c>
      <c r="DF172">
        <v>0</v>
      </c>
      <c r="DG172">
        <v>0</v>
      </c>
      <c r="DH172">
        <v>1</v>
      </c>
      <c r="DI172">
        <v>1</v>
      </c>
      <c r="DJ172" t="s">
        <v>794</v>
      </c>
    </row>
    <row r="173" spans="1:114" x14ac:dyDescent="0.2">
      <c r="A173">
        <v>21031</v>
      </c>
      <c r="B173" t="s">
        <v>589</v>
      </c>
      <c r="C173">
        <v>0</v>
      </c>
      <c r="D173">
        <v>14</v>
      </c>
      <c r="E173">
        <v>0</v>
      </c>
      <c r="F173">
        <v>53.846200000000003</v>
      </c>
      <c r="G173">
        <v>0</v>
      </c>
      <c r="H173">
        <v>14</v>
      </c>
      <c r="I173">
        <v>0</v>
      </c>
      <c r="J173">
        <v>73.684200000000004</v>
      </c>
      <c r="K173">
        <v>0</v>
      </c>
      <c r="L173">
        <v>28</v>
      </c>
      <c r="M173">
        <v>0</v>
      </c>
      <c r="N173">
        <v>100</v>
      </c>
      <c r="O173">
        <v>0</v>
      </c>
      <c r="P173">
        <v>14</v>
      </c>
      <c r="Q173">
        <v>0</v>
      </c>
      <c r="R173">
        <v>73.684200000000004</v>
      </c>
      <c r="S173">
        <v>0</v>
      </c>
      <c r="T173">
        <v>14</v>
      </c>
      <c r="U173">
        <v>0</v>
      </c>
      <c r="V173">
        <v>53.846200000000003</v>
      </c>
      <c r="W173">
        <v>0</v>
      </c>
      <c r="X173">
        <v>14</v>
      </c>
      <c r="Y173">
        <v>0</v>
      </c>
      <c r="Z173">
        <v>53.846200000000003</v>
      </c>
      <c r="AA173">
        <v>7</v>
      </c>
      <c r="AB173">
        <v>12</v>
      </c>
      <c r="AC173">
        <v>26.923100000000002</v>
      </c>
      <c r="AD173">
        <v>15.4499</v>
      </c>
      <c r="AE173">
        <v>0</v>
      </c>
      <c r="AF173">
        <v>14</v>
      </c>
      <c r="AG173">
        <v>0</v>
      </c>
      <c r="AH173">
        <v>53.846200000000003</v>
      </c>
      <c r="AI173">
        <v>19</v>
      </c>
      <c r="AJ173">
        <v>34</v>
      </c>
      <c r="AK173">
        <v>100</v>
      </c>
      <c r="AL173">
        <v>73.684200000000004</v>
      </c>
      <c r="AM173">
        <v>0</v>
      </c>
      <c r="AN173">
        <v>56</v>
      </c>
      <c r="AO173">
        <v>0</v>
      </c>
      <c r="AP173">
        <v>100</v>
      </c>
      <c r="AQ173">
        <v>26</v>
      </c>
      <c r="AR173">
        <v>44</v>
      </c>
      <c r="AS173">
        <v>100</v>
      </c>
      <c r="AT173">
        <v>53.846200000000003</v>
      </c>
      <c r="AU173">
        <v>0</v>
      </c>
      <c r="AV173">
        <v>20</v>
      </c>
      <c r="AW173">
        <v>0</v>
      </c>
      <c r="AX173">
        <v>100</v>
      </c>
      <c r="AY173">
        <v>0</v>
      </c>
      <c r="AZ173">
        <v>14</v>
      </c>
      <c r="BA173">
        <v>0</v>
      </c>
      <c r="BB173">
        <v>73.684200000000004</v>
      </c>
      <c r="BC173">
        <v>0</v>
      </c>
      <c r="BD173">
        <v>20</v>
      </c>
      <c r="BE173">
        <v>0</v>
      </c>
      <c r="BF173">
        <v>100</v>
      </c>
      <c r="BG173">
        <v>0</v>
      </c>
      <c r="BH173">
        <v>14</v>
      </c>
      <c r="BI173">
        <v>0</v>
      </c>
      <c r="BJ173">
        <v>73.684200000000004</v>
      </c>
      <c r="BK173">
        <v>0</v>
      </c>
      <c r="BL173">
        <v>14</v>
      </c>
      <c r="BM173">
        <v>0</v>
      </c>
      <c r="BN173">
        <v>53.846200000000003</v>
      </c>
      <c r="BO173">
        <v>0</v>
      </c>
      <c r="BP173">
        <v>0</v>
      </c>
      <c r="BQ173">
        <v>0</v>
      </c>
      <c r="BR173">
        <v>0</v>
      </c>
      <c r="BS173">
        <v>0</v>
      </c>
      <c r="BT173">
        <v>0</v>
      </c>
      <c r="BU173">
        <v>0.88490000000000002</v>
      </c>
      <c r="BV173">
        <v>0</v>
      </c>
      <c r="BW173">
        <v>1</v>
      </c>
      <c r="BX173">
        <v>0</v>
      </c>
      <c r="BY173">
        <v>0.99360000000000004</v>
      </c>
      <c r="BZ173">
        <v>0</v>
      </c>
      <c r="CA173">
        <v>0</v>
      </c>
      <c r="CB173">
        <v>0</v>
      </c>
      <c r="CC173">
        <v>0</v>
      </c>
      <c r="CD173">
        <v>0</v>
      </c>
      <c r="CE173">
        <v>0</v>
      </c>
      <c r="CF173">
        <v>0</v>
      </c>
      <c r="CG173">
        <v>1.8849</v>
      </c>
      <c r="CH173">
        <v>0.1855</v>
      </c>
      <c r="CI173">
        <v>0.99360000000000004</v>
      </c>
      <c r="CJ173">
        <v>0.99360000000000004</v>
      </c>
      <c r="CK173">
        <v>0</v>
      </c>
      <c r="CL173">
        <v>0</v>
      </c>
      <c r="CM173">
        <v>2.8784999999999998</v>
      </c>
      <c r="CN173">
        <v>5.5399999999999998E-2</v>
      </c>
      <c r="CO173">
        <v>0</v>
      </c>
      <c r="CP173">
        <v>0</v>
      </c>
      <c r="CQ173">
        <v>0</v>
      </c>
      <c r="CR173">
        <v>0</v>
      </c>
      <c r="CS173">
        <v>0</v>
      </c>
      <c r="CT173">
        <v>0</v>
      </c>
      <c r="CU173">
        <v>0</v>
      </c>
      <c r="CV173">
        <v>0</v>
      </c>
      <c r="CW173">
        <v>1</v>
      </c>
      <c r="CX173">
        <v>0</v>
      </c>
      <c r="CY173">
        <v>1</v>
      </c>
      <c r="CZ173">
        <v>0</v>
      </c>
      <c r="DA173">
        <v>0</v>
      </c>
      <c r="DB173">
        <v>0</v>
      </c>
      <c r="DC173">
        <v>0</v>
      </c>
      <c r="DD173">
        <v>0</v>
      </c>
      <c r="DE173">
        <v>0</v>
      </c>
      <c r="DF173">
        <v>1</v>
      </c>
      <c r="DG173">
        <v>1</v>
      </c>
      <c r="DH173">
        <v>0</v>
      </c>
      <c r="DI173">
        <v>2</v>
      </c>
      <c r="DJ173" t="s">
        <v>795</v>
      </c>
    </row>
    <row r="174" spans="1:114" x14ac:dyDescent="0.2">
      <c r="A174">
        <v>21032</v>
      </c>
      <c r="B174" t="s">
        <v>589</v>
      </c>
      <c r="C174">
        <v>289</v>
      </c>
      <c r="D174">
        <v>146</v>
      </c>
      <c r="E174">
        <v>3.2871000000000001</v>
      </c>
      <c r="F174">
        <v>1.6237999999999999</v>
      </c>
      <c r="G174">
        <v>145</v>
      </c>
      <c r="H174">
        <v>78</v>
      </c>
      <c r="I174">
        <v>2.7688000000000001</v>
      </c>
      <c r="J174">
        <v>1.4218</v>
      </c>
      <c r="K174">
        <v>175</v>
      </c>
      <c r="L174">
        <v>88</v>
      </c>
      <c r="M174">
        <v>5.5572999999999997</v>
      </c>
      <c r="N174">
        <v>2.7467999999999999</v>
      </c>
      <c r="O174">
        <v>193</v>
      </c>
      <c r="P174">
        <v>77</v>
      </c>
      <c r="Q174">
        <v>2.9388999999999998</v>
      </c>
      <c r="R174">
        <v>1.1225000000000001</v>
      </c>
      <c r="S174">
        <v>147</v>
      </c>
      <c r="T174">
        <v>89</v>
      </c>
      <c r="U174">
        <v>1.6738999999999999</v>
      </c>
      <c r="V174">
        <v>0.99770000000000003</v>
      </c>
      <c r="W174">
        <v>1715</v>
      </c>
      <c r="X174">
        <v>276</v>
      </c>
      <c r="Y174">
        <v>19.378499999999999</v>
      </c>
      <c r="Z174">
        <v>2.3751000000000002</v>
      </c>
      <c r="AA174">
        <v>1672</v>
      </c>
      <c r="AB174">
        <v>304</v>
      </c>
      <c r="AC174">
        <v>18.892700000000001</v>
      </c>
      <c r="AD174">
        <v>2.8136999999999999</v>
      </c>
      <c r="AE174">
        <v>814</v>
      </c>
      <c r="AF174">
        <v>202</v>
      </c>
      <c r="AG174">
        <v>9.2690000000000001</v>
      </c>
      <c r="AH174">
        <v>2.0787</v>
      </c>
      <c r="AI174">
        <v>52</v>
      </c>
      <c r="AJ174">
        <v>83</v>
      </c>
      <c r="AK174">
        <v>1.6513</v>
      </c>
      <c r="AL174">
        <v>2.6387</v>
      </c>
      <c r="AM174">
        <v>41</v>
      </c>
      <c r="AN174">
        <v>84</v>
      </c>
      <c r="AO174">
        <v>0.47860000000000003</v>
      </c>
      <c r="AP174">
        <v>0.98470000000000002</v>
      </c>
      <c r="AQ174">
        <v>1585</v>
      </c>
      <c r="AR174">
        <v>1294</v>
      </c>
      <c r="AS174">
        <v>17.909600000000001</v>
      </c>
      <c r="AT174">
        <v>14.5023</v>
      </c>
      <c r="AU174">
        <v>12</v>
      </c>
      <c r="AV174">
        <v>27</v>
      </c>
      <c r="AW174">
        <v>0.36820000000000003</v>
      </c>
      <c r="AX174">
        <v>0.82399999999999995</v>
      </c>
      <c r="AY174">
        <v>23</v>
      </c>
      <c r="AZ174">
        <v>37</v>
      </c>
      <c r="BA174">
        <v>0.70569999999999999</v>
      </c>
      <c r="BB174">
        <v>1.1339999999999999</v>
      </c>
      <c r="BC174">
        <v>0</v>
      </c>
      <c r="BD174">
        <v>27</v>
      </c>
      <c r="BE174">
        <v>0</v>
      </c>
      <c r="BF174">
        <v>0.85329999999999995</v>
      </c>
      <c r="BG174">
        <v>28</v>
      </c>
      <c r="BH174">
        <v>32</v>
      </c>
      <c r="BI174">
        <v>0.88919999999999999</v>
      </c>
      <c r="BJ174">
        <v>1.0136000000000001</v>
      </c>
      <c r="BK174">
        <v>175</v>
      </c>
      <c r="BL174">
        <v>48</v>
      </c>
      <c r="BM174">
        <v>1.9774</v>
      </c>
      <c r="BN174">
        <v>0.50160000000000005</v>
      </c>
      <c r="BO174">
        <v>0.12720000000000001</v>
      </c>
      <c r="BP174">
        <v>0.33189999999999997</v>
      </c>
      <c r="BQ174">
        <v>0.115</v>
      </c>
      <c r="BR174">
        <v>0.21790000000000001</v>
      </c>
      <c r="BS174">
        <v>0.25269999999999998</v>
      </c>
      <c r="BT174">
        <v>0.59699999999999998</v>
      </c>
      <c r="BU174">
        <v>0.32619999999999999</v>
      </c>
      <c r="BV174">
        <v>0.28910000000000002</v>
      </c>
      <c r="BW174">
        <v>0.28849999999999998</v>
      </c>
      <c r="BX174">
        <v>0.45419999999999999</v>
      </c>
      <c r="BY174">
        <v>0.34970000000000001</v>
      </c>
      <c r="BZ174">
        <v>0.42730000000000001</v>
      </c>
      <c r="CA174">
        <v>0.57920000000000005</v>
      </c>
      <c r="CB174">
        <v>0</v>
      </c>
      <c r="CC174">
        <v>0.26900000000000002</v>
      </c>
      <c r="CD174">
        <v>0.82520000000000004</v>
      </c>
      <c r="CE174">
        <v>1.0447</v>
      </c>
      <c r="CF174">
        <v>0.1002</v>
      </c>
      <c r="CG174">
        <v>1.9550000000000001</v>
      </c>
      <c r="CH174">
        <v>0.21110000000000001</v>
      </c>
      <c r="CI174">
        <v>0.34970000000000001</v>
      </c>
      <c r="CJ174">
        <v>0.34970000000000001</v>
      </c>
      <c r="CK174">
        <v>2.1006999999999998</v>
      </c>
      <c r="CL174">
        <v>0.44990000000000002</v>
      </c>
      <c r="CM174">
        <v>5.4500999999999999</v>
      </c>
      <c r="CN174">
        <v>0.2281</v>
      </c>
      <c r="CO174">
        <v>0</v>
      </c>
      <c r="CP174">
        <v>0</v>
      </c>
      <c r="CQ174">
        <v>0</v>
      </c>
      <c r="CR174">
        <v>0</v>
      </c>
      <c r="CS174">
        <v>0</v>
      </c>
      <c r="CT174">
        <v>0</v>
      </c>
      <c r="CU174">
        <v>0</v>
      </c>
      <c r="CV174">
        <v>0</v>
      </c>
      <c r="CW174">
        <v>0</v>
      </c>
      <c r="CX174">
        <v>0</v>
      </c>
      <c r="CY174">
        <v>0</v>
      </c>
      <c r="CZ174">
        <v>0</v>
      </c>
      <c r="DA174">
        <v>0</v>
      </c>
      <c r="DB174">
        <v>0</v>
      </c>
      <c r="DC174">
        <v>0</v>
      </c>
      <c r="DD174">
        <v>0</v>
      </c>
      <c r="DE174">
        <v>0</v>
      </c>
      <c r="DF174">
        <v>0</v>
      </c>
      <c r="DG174">
        <v>0</v>
      </c>
      <c r="DH174">
        <v>0</v>
      </c>
      <c r="DI174">
        <v>0</v>
      </c>
      <c r="DJ174" t="s">
        <v>795</v>
      </c>
    </row>
    <row r="175" spans="1:114" x14ac:dyDescent="0.2">
      <c r="A175">
        <v>21034</v>
      </c>
      <c r="B175" t="s">
        <v>589</v>
      </c>
      <c r="C175">
        <v>797</v>
      </c>
      <c r="D175">
        <v>404</v>
      </c>
      <c r="E175">
        <v>28.162500000000001</v>
      </c>
      <c r="F175">
        <v>13.7065</v>
      </c>
      <c r="G175">
        <v>5</v>
      </c>
      <c r="H175">
        <v>8</v>
      </c>
      <c r="I175">
        <v>0.39429999999999998</v>
      </c>
      <c r="J175">
        <v>0.62719999999999998</v>
      </c>
      <c r="K175">
        <v>232</v>
      </c>
      <c r="L175">
        <v>96</v>
      </c>
      <c r="M175">
        <v>20.494700000000002</v>
      </c>
      <c r="N175">
        <v>7.9950000000000001</v>
      </c>
      <c r="O175">
        <v>264</v>
      </c>
      <c r="P175">
        <v>111</v>
      </c>
      <c r="Q175">
        <v>12.8093</v>
      </c>
      <c r="R175">
        <v>5.1733000000000002</v>
      </c>
      <c r="S175">
        <v>69</v>
      </c>
      <c r="T175">
        <v>39</v>
      </c>
      <c r="U175">
        <v>2.4245000000000001</v>
      </c>
      <c r="V175">
        <v>1.3258000000000001</v>
      </c>
      <c r="W175">
        <v>602</v>
      </c>
      <c r="X175">
        <v>149</v>
      </c>
      <c r="Y175">
        <v>21.1525</v>
      </c>
      <c r="Z175">
        <v>4.2731000000000003</v>
      </c>
      <c r="AA175">
        <v>638</v>
      </c>
      <c r="AB175">
        <v>198</v>
      </c>
      <c r="AC175">
        <v>22.417400000000001</v>
      </c>
      <c r="AD175">
        <v>6.1745000000000001</v>
      </c>
      <c r="AE175">
        <v>520</v>
      </c>
      <c r="AF175">
        <v>145</v>
      </c>
      <c r="AG175">
        <v>18.2713</v>
      </c>
      <c r="AH175">
        <v>4.3738000000000001</v>
      </c>
      <c r="AI175">
        <v>14</v>
      </c>
      <c r="AJ175">
        <v>26</v>
      </c>
      <c r="AK175">
        <v>1.2366999999999999</v>
      </c>
      <c r="AL175">
        <v>2.2974999999999999</v>
      </c>
      <c r="AM175">
        <v>3</v>
      </c>
      <c r="AN175">
        <v>55</v>
      </c>
      <c r="AO175">
        <v>0.1124</v>
      </c>
      <c r="AP175">
        <v>2.0482999999999998</v>
      </c>
      <c r="AQ175">
        <v>341</v>
      </c>
      <c r="AR175">
        <v>586</v>
      </c>
      <c r="AS175">
        <v>11.9817</v>
      </c>
      <c r="AT175">
        <v>20.503699999999998</v>
      </c>
      <c r="AU175">
        <v>20</v>
      </c>
      <c r="AV175">
        <v>29</v>
      </c>
      <c r="AW175">
        <v>1.7376</v>
      </c>
      <c r="AX175">
        <v>2.4788999999999999</v>
      </c>
      <c r="AY175">
        <v>172</v>
      </c>
      <c r="AZ175">
        <v>66</v>
      </c>
      <c r="BA175">
        <v>14.9435</v>
      </c>
      <c r="BB175">
        <v>5.3886000000000003</v>
      </c>
      <c r="BC175">
        <v>14</v>
      </c>
      <c r="BD175">
        <v>26</v>
      </c>
      <c r="BE175">
        <v>1.2366999999999999</v>
      </c>
      <c r="BF175">
        <v>2.2974999999999999</v>
      </c>
      <c r="BG175">
        <v>25</v>
      </c>
      <c r="BH175">
        <v>26</v>
      </c>
      <c r="BI175">
        <v>2.2084999999999999</v>
      </c>
      <c r="BJ175">
        <v>2.2770999999999999</v>
      </c>
      <c r="BK175">
        <v>3</v>
      </c>
      <c r="BL175">
        <v>1</v>
      </c>
      <c r="BM175">
        <v>0.10539999999999999</v>
      </c>
      <c r="BN175">
        <v>3.1699999999999999E-2</v>
      </c>
      <c r="BO175">
        <v>0.87719999999999998</v>
      </c>
      <c r="BP175">
        <v>0.14099999999999999</v>
      </c>
      <c r="BQ175">
        <v>0.5423</v>
      </c>
      <c r="BR175">
        <v>0.81410000000000005</v>
      </c>
      <c r="BS175">
        <v>0.3448</v>
      </c>
      <c r="BT175">
        <v>0.68440000000000001</v>
      </c>
      <c r="BU175">
        <v>0.57779999999999998</v>
      </c>
      <c r="BV175">
        <v>0.86080000000000001</v>
      </c>
      <c r="BW175">
        <v>0.25600000000000001</v>
      </c>
      <c r="BX175">
        <v>0.35610000000000003</v>
      </c>
      <c r="BY175">
        <v>0.2409</v>
      </c>
      <c r="BZ175">
        <v>0.50329999999999997</v>
      </c>
      <c r="CA175">
        <v>0.95009999999999994</v>
      </c>
      <c r="CB175">
        <v>0.60299999999999998</v>
      </c>
      <c r="CC175">
        <v>0.41649999999999998</v>
      </c>
      <c r="CD175">
        <v>0.38379999999999997</v>
      </c>
      <c r="CE175">
        <v>2.7193999999999998</v>
      </c>
      <c r="CF175">
        <v>0.57569999999999999</v>
      </c>
      <c r="CG175">
        <v>2.735100000000001</v>
      </c>
      <c r="CH175">
        <v>0.64610000000000001</v>
      </c>
      <c r="CI175">
        <v>0.2409</v>
      </c>
      <c r="CJ175">
        <v>0.2409</v>
      </c>
      <c r="CK175">
        <v>2.8567</v>
      </c>
      <c r="CL175">
        <v>0.6482</v>
      </c>
      <c r="CM175">
        <v>8.5521000000000011</v>
      </c>
      <c r="CN175">
        <v>0.63329999999999997</v>
      </c>
      <c r="CO175">
        <v>0</v>
      </c>
      <c r="CP175">
        <v>0</v>
      </c>
      <c r="CQ175">
        <v>0</v>
      </c>
      <c r="CR175">
        <v>0</v>
      </c>
      <c r="CS175">
        <v>0</v>
      </c>
      <c r="CT175">
        <v>0</v>
      </c>
      <c r="CU175">
        <v>0</v>
      </c>
      <c r="CV175">
        <v>0</v>
      </c>
      <c r="CW175">
        <v>0</v>
      </c>
      <c r="CX175">
        <v>0</v>
      </c>
      <c r="CY175">
        <v>0</v>
      </c>
      <c r="CZ175">
        <v>0</v>
      </c>
      <c r="DA175">
        <v>1</v>
      </c>
      <c r="DB175">
        <v>0</v>
      </c>
      <c r="DC175">
        <v>0</v>
      </c>
      <c r="DD175">
        <v>0</v>
      </c>
      <c r="DE175">
        <v>0</v>
      </c>
      <c r="DF175">
        <v>0</v>
      </c>
      <c r="DG175">
        <v>0</v>
      </c>
      <c r="DH175">
        <v>1</v>
      </c>
      <c r="DI175">
        <v>1</v>
      </c>
      <c r="DJ175" t="s">
        <v>793</v>
      </c>
    </row>
    <row r="176" spans="1:114" x14ac:dyDescent="0.2">
      <c r="A176">
        <v>21035</v>
      </c>
      <c r="B176" t="s">
        <v>589</v>
      </c>
      <c r="C176">
        <v>304</v>
      </c>
      <c r="D176">
        <v>226</v>
      </c>
      <c r="E176">
        <v>3.8607999999999998</v>
      </c>
      <c r="F176">
        <v>2.8420000000000001</v>
      </c>
      <c r="G176">
        <v>148</v>
      </c>
      <c r="H176">
        <v>91</v>
      </c>
      <c r="I176">
        <v>3.4897</v>
      </c>
      <c r="J176">
        <v>2.0969000000000002</v>
      </c>
      <c r="K176">
        <v>234</v>
      </c>
      <c r="L176">
        <v>112</v>
      </c>
      <c r="M176">
        <v>8.7607999999999997</v>
      </c>
      <c r="N176">
        <v>4.0692000000000004</v>
      </c>
      <c r="O176">
        <v>111</v>
      </c>
      <c r="P176">
        <v>69</v>
      </c>
      <c r="Q176">
        <v>1.9577</v>
      </c>
      <c r="R176">
        <v>1.1976</v>
      </c>
      <c r="S176">
        <v>53</v>
      </c>
      <c r="T176">
        <v>49</v>
      </c>
      <c r="U176">
        <v>0.67490000000000006</v>
      </c>
      <c r="V176">
        <v>0.62</v>
      </c>
      <c r="W176">
        <v>1363</v>
      </c>
      <c r="X176">
        <v>200</v>
      </c>
      <c r="Y176">
        <v>17.299099999999999</v>
      </c>
      <c r="Z176">
        <v>1.7938000000000001</v>
      </c>
      <c r="AA176">
        <v>1662</v>
      </c>
      <c r="AB176">
        <v>369</v>
      </c>
      <c r="AC176">
        <v>21.094000000000001</v>
      </c>
      <c r="AD176">
        <v>4.1398000000000001</v>
      </c>
      <c r="AE176">
        <v>868</v>
      </c>
      <c r="AF176">
        <v>279</v>
      </c>
      <c r="AG176">
        <v>11.053100000000001</v>
      </c>
      <c r="AH176">
        <v>3.3624999999999998</v>
      </c>
      <c r="AI176">
        <v>101</v>
      </c>
      <c r="AJ176">
        <v>70</v>
      </c>
      <c r="AK176">
        <v>3.7814000000000001</v>
      </c>
      <c r="AL176">
        <v>2.5775999999999999</v>
      </c>
      <c r="AM176">
        <v>38</v>
      </c>
      <c r="AN176">
        <v>80</v>
      </c>
      <c r="AO176">
        <v>0.49880000000000002</v>
      </c>
      <c r="AP176">
        <v>1.0434000000000001</v>
      </c>
      <c r="AQ176">
        <v>1089</v>
      </c>
      <c r="AR176">
        <v>1146</v>
      </c>
      <c r="AS176">
        <v>13.8216</v>
      </c>
      <c r="AT176">
        <v>14.468500000000001</v>
      </c>
      <c r="AU176">
        <v>87</v>
      </c>
      <c r="AV176">
        <v>100</v>
      </c>
      <c r="AW176">
        <v>3.0356000000000001</v>
      </c>
      <c r="AX176">
        <v>3.4619</v>
      </c>
      <c r="AY176">
        <v>0</v>
      </c>
      <c r="AZ176">
        <v>19</v>
      </c>
      <c r="BA176">
        <v>0</v>
      </c>
      <c r="BB176">
        <v>0.66290000000000004</v>
      </c>
      <c r="BC176">
        <v>0</v>
      </c>
      <c r="BD176">
        <v>27</v>
      </c>
      <c r="BE176">
        <v>0</v>
      </c>
      <c r="BF176">
        <v>1.006</v>
      </c>
      <c r="BG176">
        <v>0</v>
      </c>
      <c r="BH176">
        <v>19</v>
      </c>
      <c r="BI176">
        <v>0</v>
      </c>
      <c r="BJ176">
        <v>0.71130000000000004</v>
      </c>
      <c r="BK176">
        <v>31</v>
      </c>
      <c r="BL176">
        <v>4</v>
      </c>
      <c r="BM176">
        <v>0.39350000000000002</v>
      </c>
      <c r="BN176">
        <v>3.0099999999999998E-2</v>
      </c>
      <c r="BO176">
        <v>0.1595</v>
      </c>
      <c r="BP176">
        <v>0.42949999999999999</v>
      </c>
      <c r="BQ176">
        <v>0.16270000000000001</v>
      </c>
      <c r="BR176">
        <v>0.1709</v>
      </c>
      <c r="BS176">
        <v>0.16700000000000001</v>
      </c>
      <c r="BT176">
        <v>0.44779999999999998</v>
      </c>
      <c r="BU176">
        <v>0.46910000000000002</v>
      </c>
      <c r="BV176">
        <v>0.45179999999999998</v>
      </c>
      <c r="BW176">
        <v>0.4642</v>
      </c>
      <c r="BX176">
        <v>0.46479999999999999</v>
      </c>
      <c r="BY176">
        <v>0.27289999999999998</v>
      </c>
      <c r="BZ176">
        <v>0.55969999999999998</v>
      </c>
      <c r="CA176">
        <v>0</v>
      </c>
      <c r="CB176">
        <v>0</v>
      </c>
      <c r="CC176">
        <v>0</v>
      </c>
      <c r="CD176">
        <v>0.53300000000000003</v>
      </c>
      <c r="CE176">
        <v>1.0895999999999999</v>
      </c>
      <c r="CF176">
        <v>0.1109</v>
      </c>
      <c r="CG176">
        <v>2.2976999999999999</v>
      </c>
      <c r="CH176">
        <v>0.3881</v>
      </c>
      <c r="CI176">
        <v>0.27289999999999998</v>
      </c>
      <c r="CJ176">
        <v>0.27289999999999998</v>
      </c>
      <c r="CK176">
        <v>1.0927</v>
      </c>
      <c r="CL176">
        <v>0.25800000000000001</v>
      </c>
      <c r="CM176">
        <v>4.7528999999999986</v>
      </c>
      <c r="CN176">
        <v>0.17699999999999999</v>
      </c>
      <c r="CO176">
        <v>0</v>
      </c>
      <c r="CP176">
        <v>0</v>
      </c>
      <c r="CQ176">
        <v>0</v>
      </c>
      <c r="CR176">
        <v>0</v>
      </c>
      <c r="CS176">
        <v>0</v>
      </c>
      <c r="CT176">
        <v>0</v>
      </c>
      <c r="CU176">
        <v>0</v>
      </c>
      <c r="CV176">
        <v>0</v>
      </c>
      <c r="CW176">
        <v>0</v>
      </c>
      <c r="CX176">
        <v>0</v>
      </c>
      <c r="CY176">
        <v>0</v>
      </c>
      <c r="CZ176">
        <v>0</v>
      </c>
      <c r="DA176">
        <v>0</v>
      </c>
      <c r="DB176">
        <v>0</v>
      </c>
      <c r="DC176">
        <v>0</v>
      </c>
      <c r="DD176">
        <v>0</v>
      </c>
      <c r="DE176">
        <v>0</v>
      </c>
      <c r="DF176">
        <v>0</v>
      </c>
      <c r="DG176">
        <v>0</v>
      </c>
      <c r="DH176">
        <v>0</v>
      </c>
      <c r="DI176">
        <v>0</v>
      </c>
      <c r="DJ176" t="s">
        <v>795</v>
      </c>
    </row>
    <row r="177" spans="1:114" x14ac:dyDescent="0.2">
      <c r="A177">
        <v>21036</v>
      </c>
      <c r="B177" t="s">
        <v>589</v>
      </c>
      <c r="C177">
        <v>59</v>
      </c>
      <c r="D177">
        <v>52</v>
      </c>
      <c r="E177">
        <v>2.3109999999999999</v>
      </c>
      <c r="F177">
        <v>1.9866999999999999</v>
      </c>
      <c r="G177">
        <v>94</v>
      </c>
      <c r="H177">
        <v>86</v>
      </c>
      <c r="I177">
        <v>7.4661999999999997</v>
      </c>
      <c r="J177">
        <v>6.6303999999999998</v>
      </c>
      <c r="K177">
        <v>120</v>
      </c>
      <c r="L177">
        <v>129</v>
      </c>
      <c r="M177">
        <v>13.605399999999999</v>
      </c>
      <c r="N177">
        <v>14.296799999999999</v>
      </c>
      <c r="O177">
        <v>62</v>
      </c>
      <c r="P177">
        <v>53</v>
      </c>
      <c r="Q177">
        <v>3.4291999999999998</v>
      </c>
      <c r="R177">
        <v>2.8645999999999998</v>
      </c>
      <c r="S177">
        <v>16</v>
      </c>
      <c r="T177">
        <v>16</v>
      </c>
      <c r="U177">
        <v>0.62790000000000001</v>
      </c>
      <c r="V177">
        <v>0.61599999999999999</v>
      </c>
      <c r="W177">
        <v>648</v>
      </c>
      <c r="X177">
        <v>216</v>
      </c>
      <c r="Y177">
        <v>25.223800000000001</v>
      </c>
      <c r="Z177">
        <v>6.8539000000000003</v>
      </c>
      <c r="AA177">
        <v>557</v>
      </c>
      <c r="AB177">
        <v>194</v>
      </c>
      <c r="AC177">
        <v>21.6816</v>
      </c>
      <c r="AD177">
        <v>6.2850999999999999</v>
      </c>
      <c r="AE177">
        <v>407</v>
      </c>
      <c r="AF177">
        <v>179</v>
      </c>
      <c r="AG177">
        <v>15.9733</v>
      </c>
      <c r="AH177">
        <v>6.3026</v>
      </c>
      <c r="AI177">
        <v>14</v>
      </c>
      <c r="AJ177">
        <v>26</v>
      </c>
      <c r="AK177">
        <v>1.5872999999999999</v>
      </c>
      <c r="AL177">
        <v>2.9337</v>
      </c>
      <c r="AM177">
        <v>28</v>
      </c>
      <c r="AN177">
        <v>60</v>
      </c>
      <c r="AO177">
        <v>1.1354</v>
      </c>
      <c r="AP177">
        <v>2.4396</v>
      </c>
      <c r="AQ177">
        <v>575</v>
      </c>
      <c r="AR177">
        <v>651</v>
      </c>
      <c r="AS177">
        <v>22.382200000000001</v>
      </c>
      <c r="AT177">
        <v>24.9785</v>
      </c>
      <c r="AU177">
        <v>6</v>
      </c>
      <c r="AV177">
        <v>17</v>
      </c>
      <c r="AW177">
        <v>0.66300000000000003</v>
      </c>
      <c r="AX177">
        <v>1.8953</v>
      </c>
      <c r="AY177">
        <v>0</v>
      </c>
      <c r="AZ177">
        <v>14</v>
      </c>
      <c r="BA177">
        <v>0</v>
      </c>
      <c r="BB177">
        <v>1.5469999999999999</v>
      </c>
      <c r="BC177">
        <v>0</v>
      </c>
      <c r="BD177">
        <v>20</v>
      </c>
      <c r="BE177">
        <v>0</v>
      </c>
      <c r="BF177">
        <v>2.2448000000000001</v>
      </c>
      <c r="BG177">
        <v>105</v>
      </c>
      <c r="BH177">
        <v>123</v>
      </c>
      <c r="BI177">
        <v>11.9048</v>
      </c>
      <c r="BJ177">
        <v>13.670999999999999</v>
      </c>
      <c r="BK177">
        <v>44</v>
      </c>
      <c r="BL177">
        <v>4</v>
      </c>
      <c r="BM177">
        <v>1.7126999999999999</v>
      </c>
      <c r="BN177">
        <v>0.36549999999999999</v>
      </c>
      <c r="BO177">
        <v>9.9099999999999994E-2</v>
      </c>
      <c r="BP177">
        <v>0.84160000000000001</v>
      </c>
      <c r="BQ177">
        <v>0.3145</v>
      </c>
      <c r="BR177">
        <v>0.24790000000000001</v>
      </c>
      <c r="BS177">
        <v>0.16059999999999999</v>
      </c>
      <c r="BT177">
        <v>0.80810000000000004</v>
      </c>
      <c r="BU177">
        <v>0.5181</v>
      </c>
      <c r="BV177">
        <v>0.78590000000000004</v>
      </c>
      <c r="BW177">
        <v>0.28199999999999997</v>
      </c>
      <c r="BX177">
        <v>0.60129999999999995</v>
      </c>
      <c r="BY177">
        <v>0.42859999999999998</v>
      </c>
      <c r="BZ177">
        <v>0.45119999999999999</v>
      </c>
      <c r="CA177">
        <v>0</v>
      </c>
      <c r="CB177">
        <v>0</v>
      </c>
      <c r="CC177">
        <v>0.89149999999999996</v>
      </c>
      <c r="CD177">
        <v>0.80600000000000005</v>
      </c>
      <c r="CE177">
        <v>1.6637</v>
      </c>
      <c r="CF177">
        <v>0.2409</v>
      </c>
      <c r="CG177">
        <v>2.9954000000000001</v>
      </c>
      <c r="CH177">
        <v>0.8337</v>
      </c>
      <c r="CI177">
        <v>0.42859999999999998</v>
      </c>
      <c r="CJ177">
        <v>0.42859999999999998</v>
      </c>
      <c r="CK177">
        <v>2.1486999999999998</v>
      </c>
      <c r="CL177">
        <v>0.46060000000000001</v>
      </c>
      <c r="CM177">
        <v>7.2364000000000006</v>
      </c>
      <c r="CN177">
        <v>0.43070000000000003</v>
      </c>
      <c r="CO177">
        <v>0</v>
      </c>
      <c r="CP177">
        <v>0</v>
      </c>
      <c r="CQ177">
        <v>0</v>
      </c>
      <c r="CR177">
        <v>0</v>
      </c>
      <c r="CS177">
        <v>0</v>
      </c>
      <c r="CT177">
        <v>0</v>
      </c>
      <c r="CU177">
        <v>0</v>
      </c>
      <c r="CV177">
        <v>0</v>
      </c>
      <c r="CW177">
        <v>0</v>
      </c>
      <c r="CX177">
        <v>0</v>
      </c>
      <c r="CY177">
        <v>0</v>
      </c>
      <c r="CZ177">
        <v>0</v>
      </c>
      <c r="DA177">
        <v>0</v>
      </c>
      <c r="DB177">
        <v>0</v>
      </c>
      <c r="DC177">
        <v>0</v>
      </c>
      <c r="DD177">
        <v>0</v>
      </c>
      <c r="DE177">
        <v>0</v>
      </c>
      <c r="DF177">
        <v>0</v>
      </c>
      <c r="DG177">
        <v>0</v>
      </c>
      <c r="DH177">
        <v>0</v>
      </c>
      <c r="DI177">
        <v>0</v>
      </c>
      <c r="DJ177" t="s">
        <v>796</v>
      </c>
    </row>
    <row r="178" spans="1:114" x14ac:dyDescent="0.2">
      <c r="A178">
        <v>21037</v>
      </c>
      <c r="B178" t="s">
        <v>589</v>
      </c>
      <c r="C178">
        <v>1294</v>
      </c>
      <c r="D178">
        <v>381</v>
      </c>
      <c r="E178">
        <v>6.2466999999999997</v>
      </c>
      <c r="F178">
        <v>1.7891999999999999</v>
      </c>
      <c r="G178">
        <v>395</v>
      </c>
      <c r="H178">
        <v>170</v>
      </c>
      <c r="I178">
        <v>3.4782999999999999</v>
      </c>
      <c r="J178">
        <v>1.4759</v>
      </c>
      <c r="K178">
        <v>1098</v>
      </c>
      <c r="L178">
        <v>220</v>
      </c>
      <c r="M178">
        <v>13.897</v>
      </c>
      <c r="N178">
        <v>2.6427999999999998</v>
      </c>
      <c r="O178">
        <v>675</v>
      </c>
      <c r="P178">
        <v>217</v>
      </c>
      <c r="Q178">
        <v>4.5316999999999998</v>
      </c>
      <c r="R178">
        <v>1.4278</v>
      </c>
      <c r="S178">
        <v>360</v>
      </c>
      <c r="T178">
        <v>172</v>
      </c>
      <c r="U178">
        <v>1.7405999999999999</v>
      </c>
      <c r="V178">
        <v>0.82289999999999996</v>
      </c>
      <c r="W178">
        <v>3621</v>
      </c>
      <c r="X178">
        <v>472</v>
      </c>
      <c r="Y178">
        <v>17.363600000000002</v>
      </c>
      <c r="Z178">
        <v>1.9340999999999999</v>
      </c>
      <c r="AA178">
        <v>4710</v>
      </c>
      <c r="AB178">
        <v>616</v>
      </c>
      <c r="AC178">
        <v>22.585599999999999</v>
      </c>
      <c r="AD178">
        <v>2.5272000000000001</v>
      </c>
      <c r="AE178">
        <v>2245</v>
      </c>
      <c r="AF178">
        <v>409</v>
      </c>
      <c r="AG178">
        <v>10.8543</v>
      </c>
      <c r="AH178">
        <v>1.831</v>
      </c>
      <c r="AI178">
        <v>345</v>
      </c>
      <c r="AJ178">
        <v>130</v>
      </c>
      <c r="AK178">
        <v>4.3665000000000003</v>
      </c>
      <c r="AL178">
        <v>1.6244000000000001</v>
      </c>
      <c r="AM178">
        <v>156</v>
      </c>
      <c r="AN178">
        <v>108</v>
      </c>
      <c r="AO178">
        <v>0.80520000000000003</v>
      </c>
      <c r="AP178">
        <v>0.55300000000000005</v>
      </c>
      <c r="AQ178">
        <v>3214</v>
      </c>
      <c r="AR178">
        <v>1951</v>
      </c>
      <c r="AS178">
        <v>15.411899999999999</v>
      </c>
      <c r="AT178">
        <v>9.2959999999999994</v>
      </c>
      <c r="AU178">
        <v>221</v>
      </c>
      <c r="AV178">
        <v>95</v>
      </c>
      <c r="AW178">
        <v>2.5948000000000002</v>
      </c>
      <c r="AX178">
        <v>1.0992999999999999</v>
      </c>
      <c r="AY178">
        <v>87</v>
      </c>
      <c r="AZ178">
        <v>99</v>
      </c>
      <c r="BA178">
        <v>1.0215000000000001</v>
      </c>
      <c r="BB178">
        <v>1.1607000000000001</v>
      </c>
      <c r="BC178">
        <v>14</v>
      </c>
      <c r="BD178">
        <v>35</v>
      </c>
      <c r="BE178">
        <v>0.1772</v>
      </c>
      <c r="BF178">
        <v>0.4385</v>
      </c>
      <c r="BG178">
        <v>253</v>
      </c>
      <c r="BH178">
        <v>117</v>
      </c>
      <c r="BI178">
        <v>3.2021000000000002</v>
      </c>
      <c r="BJ178">
        <v>1.4663999999999999</v>
      </c>
      <c r="BK178">
        <v>138</v>
      </c>
      <c r="BL178">
        <v>25</v>
      </c>
      <c r="BM178">
        <v>0.66169999999999995</v>
      </c>
      <c r="BN178">
        <v>0.11119999999999999</v>
      </c>
      <c r="BO178">
        <v>0.2414</v>
      </c>
      <c r="BP178">
        <v>0.42730000000000001</v>
      </c>
      <c r="BQ178">
        <v>0.32750000000000001</v>
      </c>
      <c r="BR178">
        <v>0.3483</v>
      </c>
      <c r="BS178">
        <v>0.2591</v>
      </c>
      <c r="BT178">
        <v>0.45839999999999997</v>
      </c>
      <c r="BU178">
        <v>0.59279999999999999</v>
      </c>
      <c r="BV178">
        <v>0.42830000000000001</v>
      </c>
      <c r="BW178">
        <v>0.51629999999999998</v>
      </c>
      <c r="BX178">
        <v>0.53090000000000004</v>
      </c>
      <c r="BY178">
        <v>0.30059999999999998</v>
      </c>
      <c r="BZ178">
        <v>0.54010000000000002</v>
      </c>
      <c r="CA178">
        <v>0.61609999999999998</v>
      </c>
      <c r="CB178">
        <v>0.40350000000000003</v>
      </c>
      <c r="CC178">
        <v>0.49890000000000001</v>
      </c>
      <c r="CD178">
        <v>0.62260000000000004</v>
      </c>
      <c r="CE178">
        <v>1.6035999999999999</v>
      </c>
      <c r="CF178">
        <v>0.21959999999999999</v>
      </c>
      <c r="CG178">
        <v>2.5266999999999999</v>
      </c>
      <c r="CH178">
        <v>0.5181</v>
      </c>
      <c r="CI178">
        <v>0.30059999999999998</v>
      </c>
      <c r="CJ178">
        <v>0.30059999999999998</v>
      </c>
      <c r="CK178">
        <v>2.6812</v>
      </c>
      <c r="CL178">
        <v>0.58640000000000003</v>
      </c>
      <c r="CM178">
        <v>7.1121000000000008</v>
      </c>
      <c r="CN178">
        <v>0.42</v>
      </c>
      <c r="CO178">
        <v>0</v>
      </c>
      <c r="CP178">
        <v>0</v>
      </c>
      <c r="CQ178">
        <v>0</v>
      </c>
      <c r="CR178">
        <v>0</v>
      </c>
      <c r="CS178">
        <v>0</v>
      </c>
      <c r="CT178">
        <v>0</v>
      </c>
      <c r="CU178">
        <v>0</v>
      </c>
      <c r="CV178">
        <v>0</v>
      </c>
      <c r="CW178">
        <v>0</v>
      </c>
      <c r="CX178">
        <v>0</v>
      </c>
      <c r="CY178">
        <v>0</v>
      </c>
      <c r="CZ178">
        <v>0</v>
      </c>
      <c r="DA178">
        <v>0</v>
      </c>
      <c r="DB178">
        <v>0</v>
      </c>
      <c r="DC178">
        <v>0</v>
      </c>
      <c r="DD178">
        <v>0</v>
      </c>
      <c r="DE178">
        <v>0</v>
      </c>
      <c r="DF178">
        <v>0</v>
      </c>
      <c r="DG178">
        <v>0</v>
      </c>
      <c r="DH178">
        <v>0</v>
      </c>
      <c r="DI178">
        <v>0</v>
      </c>
      <c r="DJ178" t="s">
        <v>796</v>
      </c>
    </row>
    <row r="179" spans="1:114" x14ac:dyDescent="0.2">
      <c r="A179">
        <v>21040</v>
      </c>
      <c r="B179" t="s">
        <v>589</v>
      </c>
      <c r="C179">
        <v>4877</v>
      </c>
      <c r="D179">
        <v>1316</v>
      </c>
      <c r="E179">
        <v>19.565899999999999</v>
      </c>
      <c r="F179">
        <v>5.0552000000000001</v>
      </c>
      <c r="G179">
        <v>1099</v>
      </c>
      <c r="H179">
        <v>349</v>
      </c>
      <c r="I179">
        <v>8.0008999999999997</v>
      </c>
      <c r="J179">
        <v>2.4375</v>
      </c>
      <c r="K179">
        <v>3147</v>
      </c>
      <c r="L179">
        <v>660</v>
      </c>
      <c r="M179">
        <v>32.128599999999999</v>
      </c>
      <c r="N179">
        <v>6.3170999999999999</v>
      </c>
      <c r="O179">
        <v>864</v>
      </c>
      <c r="P179">
        <v>246</v>
      </c>
      <c r="Q179">
        <v>5.2205000000000004</v>
      </c>
      <c r="R179">
        <v>1.4262999999999999</v>
      </c>
      <c r="S179">
        <v>2164</v>
      </c>
      <c r="T179">
        <v>621</v>
      </c>
      <c r="U179">
        <v>8.6893999999999991</v>
      </c>
      <c r="V179">
        <v>2.4005999999999998</v>
      </c>
      <c r="W179">
        <v>3551</v>
      </c>
      <c r="X179">
        <v>739</v>
      </c>
      <c r="Y179">
        <v>14.226800000000001</v>
      </c>
      <c r="Z179">
        <v>2.7467000000000001</v>
      </c>
      <c r="AA179">
        <v>6406</v>
      </c>
      <c r="AB179">
        <v>892</v>
      </c>
      <c r="AC179">
        <v>25.665099999999999</v>
      </c>
      <c r="AD179">
        <v>2.9659</v>
      </c>
      <c r="AE179">
        <v>3480</v>
      </c>
      <c r="AF179">
        <v>677</v>
      </c>
      <c r="AG179">
        <v>13.973699999999999</v>
      </c>
      <c r="AH179">
        <v>2.4927000000000001</v>
      </c>
      <c r="AI179">
        <v>1050</v>
      </c>
      <c r="AJ179">
        <v>447</v>
      </c>
      <c r="AK179">
        <v>10.719799999999999</v>
      </c>
      <c r="AL179">
        <v>4.4934000000000003</v>
      </c>
      <c r="AM179">
        <v>336</v>
      </c>
      <c r="AN179">
        <v>193</v>
      </c>
      <c r="AO179">
        <v>1.4545999999999999</v>
      </c>
      <c r="AP179">
        <v>0.82940000000000003</v>
      </c>
      <c r="AQ179">
        <v>15177</v>
      </c>
      <c r="AR179">
        <v>2424</v>
      </c>
      <c r="AS179">
        <v>60.805300000000003</v>
      </c>
      <c r="AT179">
        <v>8.4863</v>
      </c>
      <c r="AU179">
        <v>838</v>
      </c>
      <c r="AV179">
        <v>317</v>
      </c>
      <c r="AW179">
        <v>8.1828000000000003</v>
      </c>
      <c r="AX179">
        <v>3.0423</v>
      </c>
      <c r="AY179">
        <v>498</v>
      </c>
      <c r="AZ179">
        <v>121</v>
      </c>
      <c r="BA179">
        <v>4.8628</v>
      </c>
      <c r="BB179">
        <v>1.1353</v>
      </c>
      <c r="BC179">
        <v>154</v>
      </c>
      <c r="BD179">
        <v>152</v>
      </c>
      <c r="BE179">
        <v>1.5722</v>
      </c>
      <c r="BF179">
        <v>1.5483</v>
      </c>
      <c r="BG179">
        <v>788</v>
      </c>
      <c r="BH179">
        <v>366</v>
      </c>
      <c r="BI179">
        <v>8.0449000000000002</v>
      </c>
      <c r="BJ179">
        <v>3.6901999999999999</v>
      </c>
      <c r="BK179">
        <v>64</v>
      </c>
      <c r="BL179">
        <v>8</v>
      </c>
      <c r="BM179">
        <v>0.25640000000000002</v>
      </c>
      <c r="BN179">
        <v>2.5100000000000001E-2</v>
      </c>
      <c r="BO179">
        <v>0.73709999999999998</v>
      </c>
      <c r="BP179">
        <v>0.86980000000000002</v>
      </c>
      <c r="BQ179">
        <v>0.8286</v>
      </c>
      <c r="BR179">
        <v>0.41239999999999999</v>
      </c>
      <c r="BS179">
        <v>0.87580000000000002</v>
      </c>
      <c r="BT179">
        <v>0.25369999999999998</v>
      </c>
      <c r="BU179">
        <v>0.83160000000000001</v>
      </c>
      <c r="BV179">
        <v>0.69159999999999999</v>
      </c>
      <c r="BW179">
        <v>0.92620000000000002</v>
      </c>
      <c r="BX179">
        <v>0.66100000000000003</v>
      </c>
      <c r="BY179">
        <v>0.81020000000000003</v>
      </c>
      <c r="BZ179">
        <v>0.68759999999999999</v>
      </c>
      <c r="CA179">
        <v>0.81130000000000002</v>
      </c>
      <c r="CB179">
        <v>0.66810000000000003</v>
      </c>
      <c r="CC179">
        <v>0.78959999999999997</v>
      </c>
      <c r="CD179">
        <v>0.46479999999999999</v>
      </c>
      <c r="CE179">
        <v>3.7237</v>
      </c>
      <c r="CF179">
        <v>0.85929999999999995</v>
      </c>
      <c r="CG179">
        <v>3.3641000000000001</v>
      </c>
      <c r="CH179">
        <v>0.93389999999999995</v>
      </c>
      <c r="CI179">
        <v>0.81020000000000003</v>
      </c>
      <c r="CJ179">
        <v>0.81020000000000003</v>
      </c>
      <c r="CK179">
        <v>3.4214000000000002</v>
      </c>
      <c r="CL179">
        <v>0.8145</v>
      </c>
      <c r="CM179">
        <v>11.3194</v>
      </c>
      <c r="CN179">
        <v>0.91679999999999995</v>
      </c>
      <c r="CO179">
        <v>0</v>
      </c>
      <c r="CP179">
        <v>0</v>
      </c>
      <c r="CQ179">
        <v>0</v>
      </c>
      <c r="CR179">
        <v>0</v>
      </c>
      <c r="CS179">
        <v>0</v>
      </c>
      <c r="CT179">
        <v>0</v>
      </c>
      <c r="CU179">
        <v>0</v>
      </c>
      <c r="CV179">
        <v>0</v>
      </c>
      <c r="CW179">
        <v>1</v>
      </c>
      <c r="CX179">
        <v>0</v>
      </c>
      <c r="CY179">
        <v>0</v>
      </c>
      <c r="CZ179">
        <v>0</v>
      </c>
      <c r="DA179">
        <v>0</v>
      </c>
      <c r="DB179">
        <v>0</v>
      </c>
      <c r="DC179">
        <v>0</v>
      </c>
      <c r="DD179">
        <v>0</v>
      </c>
      <c r="DE179">
        <v>0</v>
      </c>
      <c r="DF179">
        <v>1</v>
      </c>
      <c r="DG179">
        <v>0</v>
      </c>
      <c r="DH179">
        <v>0</v>
      </c>
      <c r="DI179">
        <v>1</v>
      </c>
      <c r="DJ179" t="s">
        <v>794</v>
      </c>
    </row>
    <row r="180" spans="1:114" x14ac:dyDescent="0.2">
      <c r="A180">
        <v>21042</v>
      </c>
      <c r="B180" t="s">
        <v>589</v>
      </c>
      <c r="C180">
        <v>2894</v>
      </c>
      <c r="D180">
        <v>810</v>
      </c>
      <c r="E180">
        <v>6.7161999999999997</v>
      </c>
      <c r="F180">
        <v>1.8553999999999999</v>
      </c>
      <c r="G180">
        <v>423</v>
      </c>
      <c r="H180">
        <v>149</v>
      </c>
      <c r="I180">
        <v>1.9590000000000001</v>
      </c>
      <c r="J180">
        <v>0.68289999999999995</v>
      </c>
      <c r="K180">
        <v>2118</v>
      </c>
      <c r="L180">
        <v>336</v>
      </c>
      <c r="M180">
        <v>14.0274</v>
      </c>
      <c r="N180">
        <v>2.1387999999999998</v>
      </c>
      <c r="O180">
        <v>887</v>
      </c>
      <c r="P180">
        <v>253</v>
      </c>
      <c r="Q180">
        <v>2.9578000000000002</v>
      </c>
      <c r="R180">
        <v>0.83450000000000002</v>
      </c>
      <c r="S180">
        <v>1274</v>
      </c>
      <c r="T180">
        <v>528</v>
      </c>
      <c r="U180">
        <v>2.9613</v>
      </c>
      <c r="V180">
        <v>1.2199</v>
      </c>
      <c r="W180">
        <v>8637</v>
      </c>
      <c r="X180">
        <v>563</v>
      </c>
      <c r="Y180">
        <v>19.9345</v>
      </c>
      <c r="Z180">
        <v>0.94520000000000004</v>
      </c>
      <c r="AA180">
        <v>10933</v>
      </c>
      <c r="AB180">
        <v>793</v>
      </c>
      <c r="AC180">
        <v>25.233699999999999</v>
      </c>
      <c r="AD180">
        <v>1.4408000000000001</v>
      </c>
      <c r="AE180">
        <v>3487</v>
      </c>
      <c r="AF180">
        <v>503</v>
      </c>
      <c r="AG180">
        <v>8.1052</v>
      </c>
      <c r="AH180">
        <v>1.1099000000000001</v>
      </c>
      <c r="AI180">
        <v>565</v>
      </c>
      <c r="AJ180">
        <v>200</v>
      </c>
      <c r="AK180">
        <v>3.742</v>
      </c>
      <c r="AL180">
        <v>1.3109999999999999</v>
      </c>
      <c r="AM180">
        <v>1378</v>
      </c>
      <c r="AN180">
        <v>421</v>
      </c>
      <c r="AO180">
        <v>3.3279000000000001</v>
      </c>
      <c r="AP180">
        <v>1.0048999999999999</v>
      </c>
      <c r="AQ180">
        <v>19197</v>
      </c>
      <c r="AR180">
        <v>2497</v>
      </c>
      <c r="AS180">
        <v>44.307200000000002</v>
      </c>
      <c r="AT180">
        <v>5.4123999999999999</v>
      </c>
      <c r="AU180">
        <v>1286</v>
      </c>
      <c r="AV180">
        <v>323</v>
      </c>
      <c r="AW180">
        <v>8.3680000000000003</v>
      </c>
      <c r="AX180">
        <v>2.0712000000000002</v>
      </c>
      <c r="AY180">
        <v>0</v>
      </c>
      <c r="AZ180">
        <v>29</v>
      </c>
      <c r="BA180">
        <v>0</v>
      </c>
      <c r="BB180">
        <v>0.18870000000000001</v>
      </c>
      <c r="BC180">
        <v>145</v>
      </c>
      <c r="BD180">
        <v>65</v>
      </c>
      <c r="BE180">
        <v>0.96030000000000004</v>
      </c>
      <c r="BF180">
        <v>0.42720000000000002</v>
      </c>
      <c r="BG180">
        <v>358</v>
      </c>
      <c r="BH180">
        <v>235</v>
      </c>
      <c r="BI180">
        <v>2.371</v>
      </c>
      <c r="BJ180">
        <v>1.5528</v>
      </c>
      <c r="BK180">
        <v>213</v>
      </c>
      <c r="BL180">
        <v>23</v>
      </c>
      <c r="BM180">
        <v>0.49159999999999998</v>
      </c>
      <c r="BN180">
        <v>4.8300000000000003E-2</v>
      </c>
      <c r="BO180">
        <v>0.25430000000000003</v>
      </c>
      <c r="BP180">
        <v>0.23430000000000001</v>
      </c>
      <c r="BQ180">
        <v>0.33410000000000001</v>
      </c>
      <c r="BR180">
        <v>0.22009999999999999</v>
      </c>
      <c r="BS180">
        <v>0.41970000000000002</v>
      </c>
      <c r="BT180">
        <v>0.62470000000000003</v>
      </c>
      <c r="BU180">
        <v>0.80379999999999996</v>
      </c>
      <c r="BV180">
        <v>0.19700000000000001</v>
      </c>
      <c r="BW180">
        <v>0.45989999999999998</v>
      </c>
      <c r="BX180">
        <v>0.82089999999999996</v>
      </c>
      <c r="BY180">
        <v>0.67379999999999995</v>
      </c>
      <c r="BZ180">
        <v>0.69199999999999995</v>
      </c>
      <c r="CA180">
        <v>0</v>
      </c>
      <c r="CB180">
        <v>0.56399999999999995</v>
      </c>
      <c r="CC180">
        <v>0.42949999999999999</v>
      </c>
      <c r="CD180">
        <v>0.57779999999999998</v>
      </c>
      <c r="CE180">
        <v>1.4624999999999999</v>
      </c>
      <c r="CF180">
        <v>0.18759999999999999</v>
      </c>
      <c r="CG180">
        <v>2.9062999999999999</v>
      </c>
      <c r="CH180">
        <v>0.77829999999999999</v>
      </c>
      <c r="CI180">
        <v>0.67379999999999995</v>
      </c>
      <c r="CJ180">
        <v>0.67379999999999995</v>
      </c>
      <c r="CK180">
        <v>2.2633000000000001</v>
      </c>
      <c r="CL180">
        <v>0.4904</v>
      </c>
      <c r="CM180">
        <v>7.3058999999999994</v>
      </c>
      <c r="CN180">
        <v>0.43919999999999998</v>
      </c>
      <c r="CO180">
        <v>0</v>
      </c>
      <c r="CP180">
        <v>0</v>
      </c>
      <c r="CQ180">
        <v>0</v>
      </c>
      <c r="CR180">
        <v>0</v>
      </c>
      <c r="CS180">
        <v>0</v>
      </c>
      <c r="CT180">
        <v>0</v>
      </c>
      <c r="CU180">
        <v>0</v>
      </c>
      <c r="CV180">
        <v>0</v>
      </c>
      <c r="CW180">
        <v>0</v>
      </c>
      <c r="CX180">
        <v>0</v>
      </c>
      <c r="CY180">
        <v>0</v>
      </c>
      <c r="CZ180">
        <v>0</v>
      </c>
      <c r="DA180">
        <v>0</v>
      </c>
      <c r="DB180">
        <v>0</v>
      </c>
      <c r="DC180">
        <v>0</v>
      </c>
      <c r="DD180">
        <v>0</v>
      </c>
      <c r="DE180">
        <v>0</v>
      </c>
      <c r="DF180">
        <v>0</v>
      </c>
      <c r="DG180">
        <v>0</v>
      </c>
      <c r="DH180">
        <v>0</v>
      </c>
      <c r="DI180">
        <v>0</v>
      </c>
      <c r="DJ180" t="s">
        <v>796</v>
      </c>
    </row>
    <row r="181" spans="1:114" x14ac:dyDescent="0.2">
      <c r="A181">
        <v>21043</v>
      </c>
      <c r="B181" t="s">
        <v>589</v>
      </c>
      <c r="C181">
        <v>3441</v>
      </c>
      <c r="D181">
        <v>771</v>
      </c>
      <c r="E181">
        <v>7.1597999999999997</v>
      </c>
      <c r="F181">
        <v>1.5745</v>
      </c>
      <c r="G181">
        <v>961</v>
      </c>
      <c r="H181">
        <v>251</v>
      </c>
      <c r="I181">
        <v>3.7467000000000001</v>
      </c>
      <c r="J181">
        <v>0.9617</v>
      </c>
      <c r="K181">
        <v>3168</v>
      </c>
      <c r="L181">
        <v>450</v>
      </c>
      <c r="M181">
        <v>18.032800000000002</v>
      </c>
      <c r="N181">
        <v>2.4569000000000001</v>
      </c>
      <c r="O181">
        <v>1974</v>
      </c>
      <c r="P181">
        <v>555</v>
      </c>
      <c r="Q181">
        <v>6.0274999999999999</v>
      </c>
      <c r="R181">
        <v>1.6765000000000001</v>
      </c>
      <c r="S181">
        <v>2001</v>
      </c>
      <c r="T181">
        <v>626</v>
      </c>
      <c r="U181">
        <v>4.1832000000000003</v>
      </c>
      <c r="V181">
        <v>1.2957000000000001</v>
      </c>
      <c r="W181">
        <v>7310</v>
      </c>
      <c r="X181">
        <v>656</v>
      </c>
      <c r="Y181">
        <v>15.064399999999999</v>
      </c>
      <c r="Z181">
        <v>1.1828000000000001</v>
      </c>
      <c r="AA181">
        <v>12017</v>
      </c>
      <c r="AB181">
        <v>941</v>
      </c>
      <c r="AC181">
        <v>24.764600000000002</v>
      </c>
      <c r="AD181">
        <v>1.6131</v>
      </c>
      <c r="AE181">
        <v>4382</v>
      </c>
      <c r="AF181">
        <v>729</v>
      </c>
      <c r="AG181">
        <v>9.1608000000000001</v>
      </c>
      <c r="AH181">
        <v>1.4699</v>
      </c>
      <c r="AI181">
        <v>1029</v>
      </c>
      <c r="AJ181">
        <v>350</v>
      </c>
      <c r="AK181">
        <v>5.8571999999999997</v>
      </c>
      <c r="AL181">
        <v>1.9794</v>
      </c>
      <c r="AM181">
        <v>2167</v>
      </c>
      <c r="AN181">
        <v>498</v>
      </c>
      <c r="AO181">
        <v>4.6622000000000003</v>
      </c>
      <c r="AP181">
        <v>1.0527</v>
      </c>
      <c r="AQ181">
        <v>25253</v>
      </c>
      <c r="AR181">
        <v>2606</v>
      </c>
      <c r="AS181">
        <v>52.041200000000003</v>
      </c>
      <c r="AT181">
        <v>4.8712</v>
      </c>
      <c r="AU181">
        <v>3648</v>
      </c>
      <c r="AV181">
        <v>491</v>
      </c>
      <c r="AW181">
        <v>20.117999999999999</v>
      </c>
      <c r="AX181">
        <v>2.6093999999999999</v>
      </c>
      <c r="AY181">
        <v>16</v>
      </c>
      <c r="AZ181">
        <v>31</v>
      </c>
      <c r="BA181">
        <v>8.8200000000000001E-2</v>
      </c>
      <c r="BB181">
        <v>0.1709</v>
      </c>
      <c r="BC181">
        <v>436</v>
      </c>
      <c r="BD181">
        <v>175</v>
      </c>
      <c r="BE181">
        <v>2.4817999999999998</v>
      </c>
      <c r="BF181">
        <v>0.99309999999999998</v>
      </c>
      <c r="BG181">
        <v>570</v>
      </c>
      <c r="BH181">
        <v>202</v>
      </c>
      <c r="BI181">
        <v>3.2444999999999999</v>
      </c>
      <c r="BJ181">
        <v>1.1423000000000001</v>
      </c>
      <c r="BK181">
        <v>378</v>
      </c>
      <c r="BL181">
        <v>38</v>
      </c>
      <c r="BM181">
        <v>0.77900000000000003</v>
      </c>
      <c r="BN181">
        <v>7.0599999999999996E-2</v>
      </c>
      <c r="BO181">
        <v>0.28449999999999998</v>
      </c>
      <c r="BP181">
        <v>0.47720000000000001</v>
      </c>
      <c r="BQ181">
        <v>0.45550000000000002</v>
      </c>
      <c r="BR181">
        <v>0.48499999999999999</v>
      </c>
      <c r="BS181">
        <v>0.58030000000000004</v>
      </c>
      <c r="BT181">
        <v>0.30280000000000001</v>
      </c>
      <c r="BU181">
        <v>0.77829999999999999</v>
      </c>
      <c r="BV181">
        <v>0.28050000000000003</v>
      </c>
      <c r="BW181">
        <v>0.64859999999999995</v>
      </c>
      <c r="BX181">
        <v>0.87419999999999998</v>
      </c>
      <c r="BY181">
        <v>0.7399</v>
      </c>
      <c r="BZ181">
        <v>0.85899999999999999</v>
      </c>
      <c r="CA181">
        <v>0.43380000000000002</v>
      </c>
      <c r="CB181">
        <v>0.78520000000000001</v>
      </c>
      <c r="CC181">
        <v>0.50760000000000005</v>
      </c>
      <c r="CD181">
        <v>0.65669999999999995</v>
      </c>
      <c r="CE181">
        <v>2.2825000000000002</v>
      </c>
      <c r="CF181">
        <v>0.43709999999999999</v>
      </c>
      <c r="CG181">
        <v>2.8843999999999999</v>
      </c>
      <c r="CH181">
        <v>0.75480000000000003</v>
      </c>
      <c r="CI181">
        <v>0.7399</v>
      </c>
      <c r="CJ181">
        <v>0.7399</v>
      </c>
      <c r="CK181">
        <v>3.2423000000000002</v>
      </c>
      <c r="CL181">
        <v>0.75480000000000003</v>
      </c>
      <c r="CM181">
        <v>9.1491000000000007</v>
      </c>
      <c r="CN181">
        <v>0.72709999999999997</v>
      </c>
      <c r="CO181">
        <v>0</v>
      </c>
      <c r="CP181">
        <v>0</v>
      </c>
      <c r="CQ181">
        <v>0</v>
      </c>
      <c r="CR181">
        <v>0</v>
      </c>
      <c r="CS181">
        <v>0</v>
      </c>
      <c r="CT181">
        <v>0</v>
      </c>
      <c r="CU181">
        <v>0</v>
      </c>
      <c r="CV181">
        <v>0</v>
      </c>
      <c r="CW181">
        <v>0</v>
      </c>
      <c r="CX181">
        <v>0</v>
      </c>
      <c r="CY181">
        <v>0</v>
      </c>
      <c r="CZ181">
        <v>0</v>
      </c>
      <c r="DA181">
        <v>0</v>
      </c>
      <c r="DB181">
        <v>0</v>
      </c>
      <c r="DC181">
        <v>0</v>
      </c>
      <c r="DD181">
        <v>0</v>
      </c>
      <c r="DE181">
        <v>0</v>
      </c>
      <c r="DF181">
        <v>0</v>
      </c>
      <c r="DG181">
        <v>0</v>
      </c>
      <c r="DH181">
        <v>0</v>
      </c>
      <c r="DI181">
        <v>0</v>
      </c>
      <c r="DJ181" t="s">
        <v>793</v>
      </c>
    </row>
    <row r="182" spans="1:114" x14ac:dyDescent="0.2">
      <c r="A182">
        <v>21044</v>
      </c>
      <c r="B182" t="s">
        <v>589</v>
      </c>
      <c r="C182">
        <v>4472</v>
      </c>
      <c r="D182">
        <v>890</v>
      </c>
      <c r="E182">
        <v>10.2264</v>
      </c>
      <c r="F182">
        <v>1.9652000000000001</v>
      </c>
      <c r="G182">
        <v>979</v>
      </c>
      <c r="H182">
        <v>481</v>
      </c>
      <c r="I182">
        <v>3.9777</v>
      </c>
      <c r="J182">
        <v>1.9374</v>
      </c>
      <c r="K182">
        <v>3330</v>
      </c>
      <c r="L182">
        <v>487</v>
      </c>
      <c r="M182">
        <v>18.203700000000001</v>
      </c>
      <c r="N182">
        <v>2.5110000000000001</v>
      </c>
      <c r="O182">
        <v>1237</v>
      </c>
      <c r="P182">
        <v>492</v>
      </c>
      <c r="Q182">
        <v>3.8401999999999998</v>
      </c>
      <c r="R182">
        <v>1.5154000000000001</v>
      </c>
      <c r="S182">
        <v>1695</v>
      </c>
      <c r="T182">
        <v>554</v>
      </c>
      <c r="U182">
        <v>3.9077000000000002</v>
      </c>
      <c r="V182">
        <v>1.2606999999999999</v>
      </c>
      <c r="W182">
        <v>8593</v>
      </c>
      <c r="X182">
        <v>683</v>
      </c>
      <c r="Y182">
        <v>19.479099999999999</v>
      </c>
      <c r="Z182">
        <v>1.1830000000000001</v>
      </c>
      <c r="AA182">
        <v>8489</v>
      </c>
      <c r="AB182">
        <v>815</v>
      </c>
      <c r="AC182">
        <v>19.243300000000001</v>
      </c>
      <c r="AD182">
        <v>1.5619000000000001</v>
      </c>
      <c r="AE182">
        <v>4502</v>
      </c>
      <c r="AF182">
        <v>688</v>
      </c>
      <c r="AG182">
        <v>10.379</v>
      </c>
      <c r="AH182">
        <v>1.4899</v>
      </c>
      <c r="AI182">
        <v>1067</v>
      </c>
      <c r="AJ182">
        <v>285</v>
      </c>
      <c r="AK182">
        <v>5.8327999999999998</v>
      </c>
      <c r="AL182">
        <v>1.5346</v>
      </c>
      <c r="AM182">
        <v>1555</v>
      </c>
      <c r="AN182">
        <v>554</v>
      </c>
      <c r="AO182">
        <v>3.6846000000000001</v>
      </c>
      <c r="AP182">
        <v>1.2988999999999999</v>
      </c>
      <c r="AQ182">
        <v>24782</v>
      </c>
      <c r="AR182">
        <v>2530</v>
      </c>
      <c r="AS182">
        <v>56.177199999999999</v>
      </c>
      <c r="AT182">
        <v>4.9589999999999996</v>
      </c>
      <c r="AU182">
        <v>6033</v>
      </c>
      <c r="AV182">
        <v>625</v>
      </c>
      <c r="AW182">
        <v>30.4528</v>
      </c>
      <c r="AX182">
        <v>2.9108999999999998</v>
      </c>
      <c r="AY182">
        <v>0</v>
      </c>
      <c r="AZ182">
        <v>29</v>
      </c>
      <c r="BA182">
        <v>0</v>
      </c>
      <c r="BB182">
        <v>0.1464</v>
      </c>
      <c r="BC182">
        <v>85</v>
      </c>
      <c r="BD182">
        <v>60</v>
      </c>
      <c r="BE182">
        <v>0.4647</v>
      </c>
      <c r="BF182">
        <v>0.32840000000000003</v>
      </c>
      <c r="BG182">
        <v>945</v>
      </c>
      <c r="BH182">
        <v>230</v>
      </c>
      <c r="BI182">
        <v>5.1658999999999997</v>
      </c>
      <c r="BJ182">
        <v>1.232</v>
      </c>
      <c r="BK182">
        <v>446</v>
      </c>
      <c r="BL182">
        <v>14</v>
      </c>
      <c r="BM182">
        <v>1.0109999999999999</v>
      </c>
      <c r="BN182">
        <v>6.08E-2</v>
      </c>
      <c r="BO182">
        <v>0.42670000000000002</v>
      </c>
      <c r="BP182">
        <v>0.51190000000000002</v>
      </c>
      <c r="BQ182">
        <v>0.4577</v>
      </c>
      <c r="BR182">
        <v>0.28210000000000002</v>
      </c>
      <c r="BS182">
        <v>0.54820000000000002</v>
      </c>
      <c r="BT182">
        <v>0.59909999999999997</v>
      </c>
      <c r="BU182">
        <v>0.33900000000000002</v>
      </c>
      <c r="BV182">
        <v>0.38119999999999998</v>
      </c>
      <c r="BW182">
        <v>0.64639999999999997</v>
      </c>
      <c r="BX182">
        <v>0.83799999999999997</v>
      </c>
      <c r="BY182">
        <v>0.76549999999999996</v>
      </c>
      <c r="BZ182">
        <v>0.9284</v>
      </c>
      <c r="CA182">
        <v>0</v>
      </c>
      <c r="CB182">
        <v>0.44690000000000002</v>
      </c>
      <c r="CC182">
        <v>0.64429999999999998</v>
      </c>
      <c r="CD182">
        <v>0.71</v>
      </c>
      <c r="CE182">
        <v>2.2265999999999999</v>
      </c>
      <c r="CF182">
        <v>0.4264</v>
      </c>
      <c r="CG182">
        <v>2.8037000000000001</v>
      </c>
      <c r="CH182">
        <v>0.68869999999999998</v>
      </c>
      <c r="CI182">
        <v>0.76549999999999996</v>
      </c>
      <c r="CJ182">
        <v>0.76549999999999996</v>
      </c>
      <c r="CK182">
        <v>2.7296</v>
      </c>
      <c r="CL182">
        <v>0.60340000000000005</v>
      </c>
      <c r="CM182">
        <v>8.5254000000000012</v>
      </c>
      <c r="CN182">
        <v>0.62690000000000001</v>
      </c>
      <c r="CO182">
        <v>0</v>
      </c>
      <c r="CP182">
        <v>0</v>
      </c>
      <c r="CQ182">
        <v>0</v>
      </c>
      <c r="CR182">
        <v>0</v>
      </c>
      <c r="CS182">
        <v>0</v>
      </c>
      <c r="CT182">
        <v>0</v>
      </c>
      <c r="CU182">
        <v>0</v>
      </c>
      <c r="CV182">
        <v>0</v>
      </c>
      <c r="CW182">
        <v>0</v>
      </c>
      <c r="CX182">
        <v>0</v>
      </c>
      <c r="CY182">
        <v>0</v>
      </c>
      <c r="CZ182">
        <v>1</v>
      </c>
      <c r="DA182">
        <v>0</v>
      </c>
      <c r="DB182">
        <v>0</v>
      </c>
      <c r="DC182">
        <v>0</v>
      </c>
      <c r="DD182">
        <v>0</v>
      </c>
      <c r="DE182">
        <v>0</v>
      </c>
      <c r="DF182">
        <v>0</v>
      </c>
      <c r="DG182">
        <v>0</v>
      </c>
      <c r="DH182">
        <v>1</v>
      </c>
      <c r="DI182">
        <v>1</v>
      </c>
      <c r="DJ182" t="s">
        <v>793</v>
      </c>
    </row>
    <row r="183" spans="1:114" x14ac:dyDescent="0.2">
      <c r="A183">
        <v>21045</v>
      </c>
      <c r="B183" t="s">
        <v>589</v>
      </c>
      <c r="C183">
        <v>5536</v>
      </c>
      <c r="D183">
        <v>1054</v>
      </c>
      <c r="E183">
        <v>13.879899999999999</v>
      </c>
      <c r="F183">
        <v>2.5798000000000001</v>
      </c>
      <c r="G183">
        <v>1195</v>
      </c>
      <c r="H183">
        <v>366</v>
      </c>
      <c r="I183">
        <v>5.3616000000000001</v>
      </c>
      <c r="J183">
        <v>1.6234</v>
      </c>
      <c r="K183">
        <v>3457</v>
      </c>
      <c r="L183">
        <v>539</v>
      </c>
      <c r="M183">
        <v>22.427700000000002</v>
      </c>
      <c r="N183">
        <v>3.3803000000000001</v>
      </c>
      <c r="O183">
        <v>1704</v>
      </c>
      <c r="P183">
        <v>453</v>
      </c>
      <c r="Q183">
        <v>6.0822000000000003</v>
      </c>
      <c r="R183">
        <v>1.6003000000000001</v>
      </c>
      <c r="S183">
        <v>2395</v>
      </c>
      <c r="T183">
        <v>586</v>
      </c>
      <c r="U183">
        <v>6.0194000000000001</v>
      </c>
      <c r="V183">
        <v>1.4515</v>
      </c>
      <c r="W183">
        <v>7346</v>
      </c>
      <c r="X183">
        <v>618</v>
      </c>
      <c r="Y183">
        <v>18.349399999999999</v>
      </c>
      <c r="Z183">
        <v>1.3424</v>
      </c>
      <c r="AA183">
        <v>9101</v>
      </c>
      <c r="AB183">
        <v>803</v>
      </c>
      <c r="AC183">
        <v>22.7332</v>
      </c>
      <c r="AD183">
        <v>1.7696000000000001</v>
      </c>
      <c r="AE183">
        <v>4968</v>
      </c>
      <c r="AF183">
        <v>748</v>
      </c>
      <c r="AG183">
        <v>12.4862</v>
      </c>
      <c r="AH183">
        <v>1.8072999999999999</v>
      </c>
      <c r="AI183">
        <v>1190</v>
      </c>
      <c r="AJ183">
        <v>311</v>
      </c>
      <c r="AK183">
        <v>7.7202999999999999</v>
      </c>
      <c r="AL183">
        <v>1.9926999999999999</v>
      </c>
      <c r="AM183">
        <v>2198</v>
      </c>
      <c r="AN183">
        <v>496</v>
      </c>
      <c r="AO183">
        <v>5.8498999999999999</v>
      </c>
      <c r="AP183">
        <v>1.2984</v>
      </c>
      <c r="AQ183">
        <v>24195</v>
      </c>
      <c r="AR183">
        <v>2073</v>
      </c>
      <c r="AS183">
        <v>60.436100000000003</v>
      </c>
      <c r="AT183">
        <v>4.5293999999999999</v>
      </c>
      <c r="AU183">
        <v>3188</v>
      </c>
      <c r="AV183">
        <v>459</v>
      </c>
      <c r="AW183">
        <v>20.2028</v>
      </c>
      <c r="AX183">
        <v>2.8018000000000001</v>
      </c>
      <c r="AY183">
        <v>0</v>
      </c>
      <c r="AZ183">
        <v>29</v>
      </c>
      <c r="BA183">
        <v>0</v>
      </c>
      <c r="BB183">
        <v>0.18379999999999999</v>
      </c>
      <c r="BC183">
        <v>256</v>
      </c>
      <c r="BD183">
        <v>129</v>
      </c>
      <c r="BE183">
        <v>1.6608000000000001</v>
      </c>
      <c r="BF183">
        <v>0.83330000000000004</v>
      </c>
      <c r="BG183">
        <v>1139</v>
      </c>
      <c r="BH183">
        <v>350</v>
      </c>
      <c r="BI183">
        <v>7.3894000000000002</v>
      </c>
      <c r="BJ183">
        <v>2.2517</v>
      </c>
      <c r="BK183">
        <v>126</v>
      </c>
      <c r="BL183">
        <v>15</v>
      </c>
      <c r="BM183">
        <v>0.31469999999999998</v>
      </c>
      <c r="BN183">
        <v>3.5099999999999999E-2</v>
      </c>
      <c r="BO183">
        <v>0.58409999999999995</v>
      </c>
      <c r="BP183">
        <v>0.67900000000000005</v>
      </c>
      <c r="BQ183">
        <v>0.60299999999999998</v>
      </c>
      <c r="BR183">
        <v>0.48720000000000002</v>
      </c>
      <c r="BS183">
        <v>0.7409</v>
      </c>
      <c r="BT183">
        <v>0.52239999999999998</v>
      </c>
      <c r="BU183">
        <v>0.61409999999999998</v>
      </c>
      <c r="BV183">
        <v>0.57169999999999999</v>
      </c>
      <c r="BW183">
        <v>0.78310000000000002</v>
      </c>
      <c r="BX183">
        <v>0.90620000000000001</v>
      </c>
      <c r="BY183">
        <v>0.80600000000000005</v>
      </c>
      <c r="BZ183">
        <v>0.86119999999999997</v>
      </c>
      <c r="CA183">
        <v>0</v>
      </c>
      <c r="CB183">
        <v>0.67679999999999996</v>
      </c>
      <c r="CC183">
        <v>0.76790000000000003</v>
      </c>
      <c r="CD183">
        <v>0.49469999999999997</v>
      </c>
      <c r="CE183">
        <v>3.0941999999999998</v>
      </c>
      <c r="CF183">
        <v>0.71640000000000004</v>
      </c>
      <c r="CG183">
        <v>3.3975</v>
      </c>
      <c r="CH183">
        <v>0.94669999999999999</v>
      </c>
      <c r="CI183">
        <v>0.80600000000000005</v>
      </c>
      <c r="CJ183">
        <v>0.80600000000000005</v>
      </c>
      <c r="CK183">
        <v>2.8006000000000002</v>
      </c>
      <c r="CL183">
        <v>0.629</v>
      </c>
      <c r="CM183">
        <v>10.0983</v>
      </c>
      <c r="CN183">
        <v>0.81240000000000001</v>
      </c>
      <c r="CO183">
        <v>0</v>
      </c>
      <c r="CP183">
        <v>0</v>
      </c>
      <c r="CQ183">
        <v>0</v>
      </c>
      <c r="CR183">
        <v>0</v>
      </c>
      <c r="CS183">
        <v>0</v>
      </c>
      <c r="CT183">
        <v>0</v>
      </c>
      <c r="CU183">
        <v>0</v>
      </c>
      <c r="CV183">
        <v>0</v>
      </c>
      <c r="CW183">
        <v>0</v>
      </c>
      <c r="CX183">
        <v>1</v>
      </c>
      <c r="CY183">
        <v>0</v>
      </c>
      <c r="CZ183">
        <v>0</v>
      </c>
      <c r="DA183">
        <v>0</v>
      </c>
      <c r="DB183">
        <v>0</v>
      </c>
      <c r="DC183">
        <v>0</v>
      </c>
      <c r="DD183">
        <v>0</v>
      </c>
      <c r="DE183">
        <v>0</v>
      </c>
      <c r="DF183">
        <v>1</v>
      </c>
      <c r="DG183">
        <v>0</v>
      </c>
      <c r="DH183">
        <v>0</v>
      </c>
      <c r="DI183">
        <v>1</v>
      </c>
      <c r="DJ183" t="s">
        <v>794</v>
      </c>
    </row>
    <row r="184" spans="1:114" x14ac:dyDescent="0.2">
      <c r="A184">
        <v>21046</v>
      </c>
      <c r="B184" t="s">
        <v>589</v>
      </c>
      <c r="C184">
        <v>1842</v>
      </c>
      <c r="D184">
        <v>768</v>
      </c>
      <c r="E184">
        <v>11.879300000000001</v>
      </c>
      <c r="F184">
        <v>4.8859000000000004</v>
      </c>
      <c r="G184">
        <v>237</v>
      </c>
      <c r="H184">
        <v>115</v>
      </c>
      <c r="I184">
        <v>2.6695000000000002</v>
      </c>
      <c r="J184">
        <v>1.2791999999999999</v>
      </c>
      <c r="K184">
        <v>1075</v>
      </c>
      <c r="L184">
        <v>291</v>
      </c>
      <c r="M184">
        <v>17.437100000000001</v>
      </c>
      <c r="N184">
        <v>4.6308999999999996</v>
      </c>
      <c r="O184">
        <v>250</v>
      </c>
      <c r="P184">
        <v>184</v>
      </c>
      <c r="Q184">
        <v>2.4424000000000001</v>
      </c>
      <c r="R184">
        <v>1.7917000000000001</v>
      </c>
      <c r="S184">
        <v>497</v>
      </c>
      <c r="T184">
        <v>279</v>
      </c>
      <c r="U184">
        <v>3.2174999999999998</v>
      </c>
      <c r="V184">
        <v>1.7924</v>
      </c>
      <c r="W184">
        <v>1961</v>
      </c>
      <c r="X184">
        <v>165</v>
      </c>
      <c r="Y184">
        <v>12.5641</v>
      </c>
      <c r="Z184">
        <v>0.61850000000000005</v>
      </c>
      <c r="AA184">
        <v>3173</v>
      </c>
      <c r="AB184">
        <v>474</v>
      </c>
      <c r="AC184">
        <v>20.3293</v>
      </c>
      <c r="AD184">
        <v>2.7016</v>
      </c>
      <c r="AE184">
        <v>1087</v>
      </c>
      <c r="AF184">
        <v>282</v>
      </c>
      <c r="AG184">
        <v>7.0369999999999999</v>
      </c>
      <c r="AH184">
        <v>1.7593000000000001</v>
      </c>
      <c r="AI184">
        <v>486</v>
      </c>
      <c r="AJ184">
        <v>211</v>
      </c>
      <c r="AK184">
        <v>7.8832000000000004</v>
      </c>
      <c r="AL184">
        <v>3.3946000000000001</v>
      </c>
      <c r="AM184">
        <v>273</v>
      </c>
      <c r="AN184">
        <v>200</v>
      </c>
      <c r="AO184">
        <v>1.8976999999999999</v>
      </c>
      <c r="AP184">
        <v>1.3817999999999999</v>
      </c>
      <c r="AQ184">
        <v>8088</v>
      </c>
      <c r="AR184">
        <v>1256</v>
      </c>
      <c r="AS184">
        <v>51.819600000000001</v>
      </c>
      <c r="AT184">
        <v>7.2256</v>
      </c>
      <c r="AU184">
        <v>1810</v>
      </c>
      <c r="AV184">
        <v>361</v>
      </c>
      <c r="AW184">
        <v>28.361000000000001</v>
      </c>
      <c r="AX184">
        <v>5.4500999999999999</v>
      </c>
      <c r="AY184">
        <v>0</v>
      </c>
      <c r="AZ184">
        <v>21</v>
      </c>
      <c r="BA184">
        <v>0</v>
      </c>
      <c r="BB184">
        <v>0.3291</v>
      </c>
      <c r="BC184">
        <v>113</v>
      </c>
      <c r="BD184">
        <v>100</v>
      </c>
      <c r="BE184">
        <v>1.8329</v>
      </c>
      <c r="BF184">
        <v>1.6161000000000001</v>
      </c>
      <c r="BG184">
        <v>239</v>
      </c>
      <c r="BH184">
        <v>141</v>
      </c>
      <c r="BI184">
        <v>3.8767</v>
      </c>
      <c r="BJ184">
        <v>2.2778</v>
      </c>
      <c r="BK184">
        <v>51</v>
      </c>
      <c r="BL184">
        <v>14</v>
      </c>
      <c r="BM184">
        <v>0.32679999999999998</v>
      </c>
      <c r="BN184">
        <v>8.6900000000000005E-2</v>
      </c>
      <c r="BO184">
        <v>0.5</v>
      </c>
      <c r="BP184">
        <v>0.32100000000000001</v>
      </c>
      <c r="BQ184">
        <v>0.43819999999999998</v>
      </c>
      <c r="BR184">
        <v>0.19869999999999999</v>
      </c>
      <c r="BS184">
        <v>0.4582</v>
      </c>
      <c r="BT184">
        <v>0.17269999999999999</v>
      </c>
      <c r="BU184">
        <v>0.40720000000000001</v>
      </c>
      <c r="BV184">
        <v>0.13919999999999999</v>
      </c>
      <c r="BW184">
        <v>0.8004</v>
      </c>
      <c r="BX184">
        <v>0.71640000000000004</v>
      </c>
      <c r="BY184">
        <v>0.73770000000000002</v>
      </c>
      <c r="BZ184">
        <v>0.91969999999999996</v>
      </c>
      <c r="CA184">
        <v>0</v>
      </c>
      <c r="CB184">
        <v>0.70930000000000004</v>
      </c>
      <c r="CC184">
        <v>0.56179999999999997</v>
      </c>
      <c r="CD184">
        <v>0.50109999999999999</v>
      </c>
      <c r="CE184">
        <v>1.9160999999999999</v>
      </c>
      <c r="CF184">
        <v>0.32619999999999999</v>
      </c>
      <c r="CG184">
        <v>2.2359</v>
      </c>
      <c r="CH184">
        <v>0.35610000000000003</v>
      </c>
      <c r="CI184">
        <v>0.73770000000000002</v>
      </c>
      <c r="CJ184">
        <v>0.73770000000000002</v>
      </c>
      <c r="CK184">
        <v>2.6919</v>
      </c>
      <c r="CL184">
        <v>0.59060000000000001</v>
      </c>
      <c r="CM184">
        <v>7.5815999999999999</v>
      </c>
      <c r="CN184">
        <v>0.48830000000000001</v>
      </c>
      <c r="CO184">
        <v>0</v>
      </c>
      <c r="CP184">
        <v>0</v>
      </c>
      <c r="CQ184">
        <v>0</v>
      </c>
      <c r="CR184">
        <v>0</v>
      </c>
      <c r="CS184">
        <v>0</v>
      </c>
      <c r="CT184">
        <v>0</v>
      </c>
      <c r="CU184">
        <v>0</v>
      </c>
      <c r="CV184">
        <v>0</v>
      </c>
      <c r="CW184">
        <v>0</v>
      </c>
      <c r="CX184">
        <v>0</v>
      </c>
      <c r="CY184">
        <v>0</v>
      </c>
      <c r="CZ184">
        <v>1</v>
      </c>
      <c r="DA184">
        <v>0</v>
      </c>
      <c r="DB184">
        <v>0</v>
      </c>
      <c r="DC184">
        <v>0</v>
      </c>
      <c r="DD184">
        <v>0</v>
      </c>
      <c r="DE184">
        <v>0</v>
      </c>
      <c r="DF184">
        <v>0</v>
      </c>
      <c r="DG184">
        <v>0</v>
      </c>
      <c r="DH184">
        <v>1</v>
      </c>
      <c r="DI184">
        <v>1</v>
      </c>
      <c r="DJ184" t="s">
        <v>796</v>
      </c>
    </row>
    <row r="185" spans="1:114" x14ac:dyDescent="0.2">
      <c r="A185">
        <v>21047</v>
      </c>
      <c r="B185" t="s">
        <v>589</v>
      </c>
      <c r="C185">
        <v>675</v>
      </c>
      <c r="D185">
        <v>355</v>
      </c>
      <c r="E185">
        <v>4.8895</v>
      </c>
      <c r="F185">
        <v>2.5211999999999999</v>
      </c>
      <c r="G185">
        <v>78</v>
      </c>
      <c r="H185">
        <v>52</v>
      </c>
      <c r="I185">
        <v>1.1628000000000001</v>
      </c>
      <c r="J185">
        <v>0.76100000000000001</v>
      </c>
      <c r="K185">
        <v>588</v>
      </c>
      <c r="L185">
        <v>197</v>
      </c>
      <c r="M185">
        <v>12.224500000000001</v>
      </c>
      <c r="N185">
        <v>3.9298999999999999</v>
      </c>
      <c r="O185">
        <v>171</v>
      </c>
      <c r="P185">
        <v>87</v>
      </c>
      <c r="Q185">
        <v>1.7966</v>
      </c>
      <c r="R185">
        <v>0.90180000000000005</v>
      </c>
      <c r="S185">
        <v>340</v>
      </c>
      <c r="T185">
        <v>203</v>
      </c>
      <c r="U185">
        <v>2.4548999999999999</v>
      </c>
      <c r="V185">
        <v>1.4436</v>
      </c>
      <c r="W185">
        <v>2754</v>
      </c>
      <c r="X185">
        <v>326</v>
      </c>
      <c r="Y185">
        <v>19.881599999999999</v>
      </c>
      <c r="Z185">
        <v>1.1516</v>
      </c>
      <c r="AA185">
        <v>3081</v>
      </c>
      <c r="AB185">
        <v>619</v>
      </c>
      <c r="AC185">
        <v>22.2423</v>
      </c>
      <c r="AD185">
        <v>3.8336000000000001</v>
      </c>
      <c r="AE185">
        <v>1248</v>
      </c>
      <c r="AF185">
        <v>356</v>
      </c>
      <c r="AG185">
        <v>9.0107999999999997</v>
      </c>
      <c r="AH185">
        <v>2.3961000000000001</v>
      </c>
      <c r="AI185">
        <v>72</v>
      </c>
      <c r="AJ185">
        <v>63</v>
      </c>
      <c r="AK185">
        <v>1.4968999999999999</v>
      </c>
      <c r="AL185">
        <v>1.3033999999999999</v>
      </c>
      <c r="AM185">
        <v>59</v>
      </c>
      <c r="AN185">
        <v>94</v>
      </c>
      <c r="AO185">
        <v>0.4476</v>
      </c>
      <c r="AP185">
        <v>0.71479999999999999</v>
      </c>
      <c r="AQ185">
        <v>2002</v>
      </c>
      <c r="AR185">
        <v>1989</v>
      </c>
      <c r="AS185">
        <v>14.4528</v>
      </c>
      <c r="AT185">
        <v>14.283899999999999</v>
      </c>
      <c r="AU185">
        <v>0</v>
      </c>
      <c r="AV185">
        <v>30</v>
      </c>
      <c r="AW185">
        <v>0</v>
      </c>
      <c r="AX185">
        <v>0.60619999999999996</v>
      </c>
      <c r="AY185">
        <v>30</v>
      </c>
      <c r="AZ185">
        <v>51</v>
      </c>
      <c r="BA185">
        <v>0.61240000000000006</v>
      </c>
      <c r="BB185">
        <v>1.0395000000000001</v>
      </c>
      <c r="BC185">
        <v>16</v>
      </c>
      <c r="BD185">
        <v>26</v>
      </c>
      <c r="BE185">
        <v>0.33260000000000001</v>
      </c>
      <c r="BF185">
        <v>0.53559999999999997</v>
      </c>
      <c r="BG185">
        <v>0</v>
      </c>
      <c r="BH185">
        <v>21</v>
      </c>
      <c r="BI185">
        <v>0</v>
      </c>
      <c r="BJ185">
        <v>0.43659999999999999</v>
      </c>
      <c r="BK185">
        <v>14</v>
      </c>
      <c r="BL185">
        <v>8</v>
      </c>
      <c r="BM185">
        <v>0.1011</v>
      </c>
      <c r="BN185">
        <v>5.6800000000000003E-2</v>
      </c>
      <c r="BO185">
        <v>0.18970000000000001</v>
      </c>
      <c r="BP185">
        <v>0.18</v>
      </c>
      <c r="BQ185">
        <v>0.26679999999999998</v>
      </c>
      <c r="BR185">
        <v>0.1517</v>
      </c>
      <c r="BS185">
        <v>0.35549999999999998</v>
      </c>
      <c r="BT185">
        <v>0.62050000000000005</v>
      </c>
      <c r="BU185">
        <v>0.56720000000000004</v>
      </c>
      <c r="BV185">
        <v>0.26119999999999999</v>
      </c>
      <c r="BW185">
        <v>0.27329999999999999</v>
      </c>
      <c r="BX185">
        <v>0.43709999999999999</v>
      </c>
      <c r="BY185">
        <v>0.28360000000000002</v>
      </c>
      <c r="BZ185">
        <v>0</v>
      </c>
      <c r="CA185">
        <v>0.55530000000000002</v>
      </c>
      <c r="CB185">
        <v>0.42520000000000002</v>
      </c>
      <c r="CC185">
        <v>0</v>
      </c>
      <c r="CD185">
        <v>0.3795</v>
      </c>
      <c r="CE185">
        <v>1.1436999999999999</v>
      </c>
      <c r="CF185">
        <v>0.13009999999999999</v>
      </c>
      <c r="CG185">
        <v>2.1593</v>
      </c>
      <c r="CH185">
        <v>0.32619999999999999</v>
      </c>
      <c r="CI185">
        <v>0.28360000000000002</v>
      </c>
      <c r="CJ185">
        <v>0.28360000000000002</v>
      </c>
      <c r="CK185">
        <v>1.36</v>
      </c>
      <c r="CL185">
        <v>0.2878</v>
      </c>
      <c r="CM185">
        <v>4.9466000000000001</v>
      </c>
      <c r="CN185">
        <v>0.18759999999999999</v>
      </c>
      <c r="CO185">
        <v>0</v>
      </c>
      <c r="CP185">
        <v>0</v>
      </c>
      <c r="CQ185">
        <v>0</v>
      </c>
      <c r="CR185">
        <v>0</v>
      </c>
      <c r="CS185">
        <v>0</v>
      </c>
      <c r="CT185">
        <v>0</v>
      </c>
      <c r="CU185">
        <v>0</v>
      </c>
      <c r="CV185">
        <v>0</v>
      </c>
      <c r="CW185">
        <v>0</v>
      </c>
      <c r="CX185">
        <v>0</v>
      </c>
      <c r="CY185">
        <v>0</v>
      </c>
      <c r="CZ185">
        <v>0</v>
      </c>
      <c r="DA185">
        <v>0</v>
      </c>
      <c r="DB185">
        <v>0</v>
      </c>
      <c r="DC185">
        <v>0</v>
      </c>
      <c r="DD185">
        <v>0</v>
      </c>
      <c r="DE185">
        <v>0</v>
      </c>
      <c r="DF185">
        <v>0</v>
      </c>
      <c r="DG185">
        <v>0</v>
      </c>
      <c r="DH185">
        <v>0</v>
      </c>
      <c r="DI185">
        <v>0</v>
      </c>
      <c r="DJ185" t="s">
        <v>795</v>
      </c>
    </row>
    <row r="186" spans="1:114" x14ac:dyDescent="0.2">
      <c r="A186">
        <v>21048</v>
      </c>
      <c r="B186" t="s">
        <v>589</v>
      </c>
      <c r="C186">
        <v>366</v>
      </c>
      <c r="D186">
        <v>153</v>
      </c>
      <c r="E186">
        <v>3.492</v>
      </c>
      <c r="F186">
        <v>1.4194</v>
      </c>
      <c r="G186">
        <v>182</v>
      </c>
      <c r="H186">
        <v>91</v>
      </c>
      <c r="I186">
        <v>3.1374</v>
      </c>
      <c r="J186">
        <v>1.5039</v>
      </c>
      <c r="K186">
        <v>396</v>
      </c>
      <c r="L186">
        <v>147</v>
      </c>
      <c r="M186">
        <v>10.6366</v>
      </c>
      <c r="N186">
        <v>3.8418000000000001</v>
      </c>
      <c r="O186">
        <v>177</v>
      </c>
      <c r="P186">
        <v>84</v>
      </c>
      <c r="Q186">
        <v>2.4072</v>
      </c>
      <c r="R186">
        <v>1.1138999999999999</v>
      </c>
      <c r="S186">
        <v>109</v>
      </c>
      <c r="T186">
        <v>95</v>
      </c>
      <c r="U186">
        <v>1.0432999999999999</v>
      </c>
      <c r="V186">
        <v>0.90339999999999998</v>
      </c>
      <c r="W186">
        <v>1828</v>
      </c>
      <c r="X186">
        <v>284</v>
      </c>
      <c r="Y186">
        <v>17.441099999999999</v>
      </c>
      <c r="Z186">
        <v>2.1082000000000001</v>
      </c>
      <c r="AA186">
        <v>2172</v>
      </c>
      <c r="AB186">
        <v>306</v>
      </c>
      <c r="AC186">
        <v>20.723199999999999</v>
      </c>
      <c r="AD186">
        <v>2.1053999999999999</v>
      </c>
      <c r="AE186">
        <v>1053</v>
      </c>
      <c r="AF186">
        <v>231</v>
      </c>
      <c r="AG186">
        <v>10.0785</v>
      </c>
      <c r="AH186">
        <v>1.9722</v>
      </c>
      <c r="AI186">
        <v>58</v>
      </c>
      <c r="AJ186">
        <v>57</v>
      </c>
      <c r="AK186">
        <v>1.5579000000000001</v>
      </c>
      <c r="AL186">
        <v>1.5354000000000001</v>
      </c>
      <c r="AM186">
        <v>30</v>
      </c>
      <c r="AN186">
        <v>92</v>
      </c>
      <c r="AO186">
        <v>0.30080000000000001</v>
      </c>
      <c r="AP186">
        <v>0.92179999999999995</v>
      </c>
      <c r="AQ186">
        <v>1393</v>
      </c>
      <c r="AR186">
        <v>1428</v>
      </c>
      <c r="AS186">
        <v>13.290699999999999</v>
      </c>
      <c r="AT186">
        <v>13.567299999999999</v>
      </c>
      <c r="AU186">
        <v>15</v>
      </c>
      <c r="AV186">
        <v>33</v>
      </c>
      <c r="AW186">
        <v>0.39229999999999998</v>
      </c>
      <c r="AX186">
        <v>0.85309999999999997</v>
      </c>
      <c r="AY186">
        <v>103</v>
      </c>
      <c r="AZ186">
        <v>62</v>
      </c>
      <c r="BA186">
        <v>2.6934999999999998</v>
      </c>
      <c r="BB186">
        <v>1.6048</v>
      </c>
      <c r="BC186">
        <v>67</v>
      </c>
      <c r="BD186">
        <v>59</v>
      </c>
      <c r="BE186">
        <v>1.7996000000000001</v>
      </c>
      <c r="BF186">
        <v>1.5736000000000001</v>
      </c>
      <c r="BG186">
        <v>67</v>
      </c>
      <c r="BH186">
        <v>65</v>
      </c>
      <c r="BI186">
        <v>1.7996000000000001</v>
      </c>
      <c r="BJ186">
        <v>1.7388999999999999</v>
      </c>
      <c r="BK186">
        <v>10</v>
      </c>
      <c r="BL186">
        <v>7</v>
      </c>
      <c r="BM186">
        <v>9.5399999999999999E-2</v>
      </c>
      <c r="BN186">
        <v>6.6100000000000006E-2</v>
      </c>
      <c r="BO186">
        <v>0.13789999999999999</v>
      </c>
      <c r="BP186">
        <v>0.37530000000000002</v>
      </c>
      <c r="BQ186">
        <v>0.2104</v>
      </c>
      <c r="BR186">
        <v>0.19439999999999999</v>
      </c>
      <c r="BS186">
        <v>0.19059999999999999</v>
      </c>
      <c r="BT186">
        <v>0.46479999999999999</v>
      </c>
      <c r="BU186">
        <v>0.44350000000000001</v>
      </c>
      <c r="BV186">
        <v>0.3533</v>
      </c>
      <c r="BW186">
        <v>0.2777</v>
      </c>
      <c r="BX186">
        <v>0.39450000000000002</v>
      </c>
      <c r="BY186">
        <v>0.26229999999999998</v>
      </c>
      <c r="BZ186">
        <v>0.42949999999999999</v>
      </c>
      <c r="CA186">
        <v>0.73750000000000004</v>
      </c>
      <c r="CB186">
        <v>0.70279999999999998</v>
      </c>
      <c r="CC186">
        <v>0.37959999999999999</v>
      </c>
      <c r="CD186">
        <v>0.371</v>
      </c>
      <c r="CE186">
        <v>1.1086</v>
      </c>
      <c r="CF186">
        <v>0.1215</v>
      </c>
      <c r="CG186">
        <v>1.9338</v>
      </c>
      <c r="CH186">
        <v>0.20039999999999999</v>
      </c>
      <c r="CI186">
        <v>0.26229999999999998</v>
      </c>
      <c r="CJ186">
        <v>0.26229999999999998</v>
      </c>
      <c r="CK186">
        <v>2.6204000000000001</v>
      </c>
      <c r="CL186">
        <v>0.57140000000000002</v>
      </c>
      <c r="CM186">
        <v>5.9250999999999996</v>
      </c>
      <c r="CN186">
        <v>0.28139999999999998</v>
      </c>
      <c r="CO186">
        <v>0</v>
      </c>
      <c r="CP186">
        <v>0</v>
      </c>
      <c r="CQ186">
        <v>0</v>
      </c>
      <c r="CR186">
        <v>0</v>
      </c>
      <c r="CS186">
        <v>0</v>
      </c>
      <c r="CT186">
        <v>0</v>
      </c>
      <c r="CU186">
        <v>0</v>
      </c>
      <c r="CV186">
        <v>0</v>
      </c>
      <c r="CW186">
        <v>0</v>
      </c>
      <c r="CX186">
        <v>0</v>
      </c>
      <c r="CY186">
        <v>0</v>
      </c>
      <c r="CZ186">
        <v>0</v>
      </c>
      <c r="DA186">
        <v>0</v>
      </c>
      <c r="DB186">
        <v>0</v>
      </c>
      <c r="DC186">
        <v>0</v>
      </c>
      <c r="DD186">
        <v>0</v>
      </c>
      <c r="DE186">
        <v>0</v>
      </c>
      <c r="DF186">
        <v>0</v>
      </c>
      <c r="DG186">
        <v>0</v>
      </c>
      <c r="DH186">
        <v>0</v>
      </c>
      <c r="DI186">
        <v>0</v>
      </c>
      <c r="DJ186" t="s">
        <v>796</v>
      </c>
    </row>
    <row r="187" spans="1:114" x14ac:dyDescent="0.2">
      <c r="A187">
        <v>21050</v>
      </c>
      <c r="B187" t="s">
        <v>589</v>
      </c>
      <c r="C187">
        <v>1000</v>
      </c>
      <c r="D187">
        <v>303</v>
      </c>
      <c r="E187">
        <v>5.8118999999999996</v>
      </c>
      <c r="F187">
        <v>1.7146999999999999</v>
      </c>
      <c r="G187">
        <v>316</v>
      </c>
      <c r="H187">
        <v>134</v>
      </c>
      <c r="I187">
        <v>3.4975000000000001</v>
      </c>
      <c r="J187">
        <v>1.4611000000000001</v>
      </c>
      <c r="K187">
        <v>790</v>
      </c>
      <c r="L187">
        <v>177</v>
      </c>
      <c r="M187">
        <v>12.301500000000001</v>
      </c>
      <c r="N187">
        <v>2.6677</v>
      </c>
      <c r="O187">
        <v>528</v>
      </c>
      <c r="P187">
        <v>202</v>
      </c>
      <c r="Q187">
        <v>4.3482000000000003</v>
      </c>
      <c r="R187">
        <v>1.6444000000000001</v>
      </c>
      <c r="S187">
        <v>313</v>
      </c>
      <c r="T187">
        <v>149</v>
      </c>
      <c r="U187">
        <v>1.8051999999999999</v>
      </c>
      <c r="V187">
        <v>0.85040000000000004</v>
      </c>
      <c r="W187">
        <v>3633</v>
      </c>
      <c r="X187">
        <v>368</v>
      </c>
      <c r="Y187">
        <v>20.8004</v>
      </c>
      <c r="Z187">
        <v>1.5602</v>
      </c>
      <c r="AA187">
        <v>4141</v>
      </c>
      <c r="AB187">
        <v>733</v>
      </c>
      <c r="AC187">
        <v>23.7089</v>
      </c>
      <c r="AD187">
        <v>3.8740000000000001</v>
      </c>
      <c r="AE187">
        <v>1826</v>
      </c>
      <c r="AF187">
        <v>327</v>
      </c>
      <c r="AG187">
        <v>10.5312</v>
      </c>
      <c r="AH187">
        <v>1.7419</v>
      </c>
      <c r="AI187">
        <v>329</v>
      </c>
      <c r="AJ187">
        <v>162</v>
      </c>
      <c r="AK187">
        <v>5.1230000000000002</v>
      </c>
      <c r="AL187">
        <v>2.5007999999999999</v>
      </c>
      <c r="AM187">
        <v>82</v>
      </c>
      <c r="AN187">
        <v>112</v>
      </c>
      <c r="AO187">
        <v>0.48649999999999999</v>
      </c>
      <c r="AP187">
        <v>0.66369999999999996</v>
      </c>
      <c r="AQ187">
        <v>1716</v>
      </c>
      <c r="AR187">
        <v>1665</v>
      </c>
      <c r="AS187">
        <v>9.8247999999999998</v>
      </c>
      <c r="AT187">
        <v>9.5111000000000008</v>
      </c>
      <c r="AU187">
        <v>578</v>
      </c>
      <c r="AV187">
        <v>140</v>
      </c>
      <c r="AW187">
        <v>8.8963999999999999</v>
      </c>
      <c r="AX187">
        <v>2.0935000000000001</v>
      </c>
      <c r="AY187">
        <v>29</v>
      </c>
      <c r="AZ187">
        <v>35</v>
      </c>
      <c r="BA187">
        <v>0.44640000000000002</v>
      </c>
      <c r="BB187">
        <v>0.53810000000000002</v>
      </c>
      <c r="BC187">
        <v>13</v>
      </c>
      <c r="BD187">
        <v>29</v>
      </c>
      <c r="BE187">
        <v>0.2024</v>
      </c>
      <c r="BF187">
        <v>0.45140000000000002</v>
      </c>
      <c r="BG187">
        <v>189</v>
      </c>
      <c r="BH187">
        <v>90</v>
      </c>
      <c r="BI187">
        <v>2.9430000000000001</v>
      </c>
      <c r="BJ187">
        <v>1.3920999999999999</v>
      </c>
      <c r="BK187">
        <v>202</v>
      </c>
      <c r="BL187">
        <v>8</v>
      </c>
      <c r="BM187">
        <v>1.1565000000000001</v>
      </c>
      <c r="BN187">
        <v>9.11E-2</v>
      </c>
      <c r="BO187">
        <v>0.2306</v>
      </c>
      <c r="BP187">
        <v>0.43169999999999997</v>
      </c>
      <c r="BQ187">
        <v>0.27550000000000002</v>
      </c>
      <c r="BR187">
        <v>0.33119999999999999</v>
      </c>
      <c r="BS187">
        <v>0.27189999999999998</v>
      </c>
      <c r="BT187">
        <v>0.66949999999999998</v>
      </c>
      <c r="BU187">
        <v>0.7036</v>
      </c>
      <c r="BV187">
        <v>0.39829999999999999</v>
      </c>
      <c r="BW187">
        <v>0.57479999999999998</v>
      </c>
      <c r="BX187">
        <v>0.45839999999999997</v>
      </c>
      <c r="BY187">
        <v>0.2026</v>
      </c>
      <c r="BZ187">
        <v>0.70720000000000005</v>
      </c>
      <c r="CA187">
        <v>0.53580000000000005</v>
      </c>
      <c r="CB187">
        <v>0.4078</v>
      </c>
      <c r="CC187">
        <v>0.47939999999999999</v>
      </c>
      <c r="CD187">
        <v>0.74409999999999998</v>
      </c>
      <c r="CE187">
        <v>1.5408999999999999</v>
      </c>
      <c r="CF187">
        <v>0.20680000000000001</v>
      </c>
      <c r="CG187">
        <v>2.8046000000000002</v>
      </c>
      <c r="CH187">
        <v>0.69079999999999997</v>
      </c>
      <c r="CI187">
        <v>0.2026</v>
      </c>
      <c r="CJ187">
        <v>0.2026</v>
      </c>
      <c r="CK187">
        <v>2.8742999999999999</v>
      </c>
      <c r="CL187">
        <v>0.65249999999999997</v>
      </c>
      <c r="CM187">
        <v>7.4223999999999997</v>
      </c>
      <c r="CN187">
        <v>0.45839999999999997</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t="s">
        <v>796</v>
      </c>
    </row>
    <row r="188" spans="1:114" x14ac:dyDescent="0.2">
      <c r="A188">
        <v>21051</v>
      </c>
      <c r="B188" t="s">
        <v>589</v>
      </c>
      <c r="C188">
        <v>0</v>
      </c>
      <c r="D188">
        <v>14</v>
      </c>
      <c r="E188">
        <v>0</v>
      </c>
      <c r="F188">
        <v>8.1395</v>
      </c>
      <c r="G188">
        <v>0</v>
      </c>
      <c r="H188">
        <v>14</v>
      </c>
      <c r="I188">
        <v>0</v>
      </c>
      <c r="J188">
        <v>13.2075</v>
      </c>
      <c r="K188">
        <v>0</v>
      </c>
      <c r="L188">
        <v>28</v>
      </c>
      <c r="M188">
        <v>0</v>
      </c>
      <c r="N188">
        <v>47.457599999999999</v>
      </c>
      <c r="O188">
        <v>5</v>
      </c>
      <c r="P188">
        <v>11</v>
      </c>
      <c r="Q188">
        <v>4.0983999999999998</v>
      </c>
      <c r="R188">
        <v>8.4944000000000006</v>
      </c>
      <c r="S188">
        <v>0</v>
      </c>
      <c r="T188">
        <v>14</v>
      </c>
      <c r="U188">
        <v>0</v>
      </c>
      <c r="V188">
        <v>8.1395</v>
      </c>
      <c r="W188">
        <v>10</v>
      </c>
      <c r="X188">
        <v>21</v>
      </c>
      <c r="Y188">
        <v>5.8140000000000001</v>
      </c>
      <c r="Z188">
        <v>11.337999999999999</v>
      </c>
      <c r="AA188">
        <v>36</v>
      </c>
      <c r="AB188">
        <v>40</v>
      </c>
      <c r="AC188">
        <v>20.930199999999999</v>
      </c>
      <c r="AD188">
        <v>16.581399999999999</v>
      </c>
      <c r="AE188">
        <v>0</v>
      </c>
      <c r="AF188">
        <v>14</v>
      </c>
      <c r="AG188">
        <v>0</v>
      </c>
      <c r="AH188">
        <v>8.1395</v>
      </c>
      <c r="AI188">
        <v>0</v>
      </c>
      <c r="AJ188">
        <v>20</v>
      </c>
      <c r="AK188">
        <v>0</v>
      </c>
      <c r="AL188">
        <v>33.557600000000001</v>
      </c>
      <c r="AM188">
        <v>0</v>
      </c>
      <c r="AN188">
        <v>56</v>
      </c>
      <c r="AO188">
        <v>0</v>
      </c>
      <c r="AP188">
        <v>32.558100000000003</v>
      </c>
      <c r="AQ188">
        <v>0</v>
      </c>
      <c r="AR188">
        <v>190</v>
      </c>
      <c r="AS188">
        <v>0</v>
      </c>
      <c r="AT188">
        <v>100</v>
      </c>
      <c r="AU188">
        <v>0</v>
      </c>
      <c r="AV188">
        <v>20</v>
      </c>
      <c r="AW188">
        <v>0</v>
      </c>
      <c r="AX188">
        <v>33.557600000000001</v>
      </c>
      <c r="AY188">
        <v>0</v>
      </c>
      <c r="AZ188">
        <v>14</v>
      </c>
      <c r="BA188">
        <v>0</v>
      </c>
      <c r="BB188">
        <v>23.7288</v>
      </c>
      <c r="BC188">
        <v>0</v>
      </c>
      <c r="BD188">
        <v>20</v>
      </c>
      <c r="BE188">
        <v>0</v>
      </c>
      <c r="BF188">
        <v>33.557600000000001</v>
      </c>
      <c r="BG188">
        <v>0</v>
      </c>
      <c r="BH188">
        <v>14</v>
      </c>
      <c r="BI188">
        <v>0</v>
      </c>
      <c r="BJ188">
        <v>23.7288</v>
      </c>
      <c r="BK188">
        <v>0</v>
      </c>
      <c r="BL188">
        <v>14</v>
      </c>
      <c r="BM188">
        <v>0</v>
      </c>
      <c r="BN188">
        <v>8.1395</v>
      </c>
      <c r="BO188">
        <v>0</v>
      </c>
      <c r="BP188">
        <v>0</v>
      </c>
      <c r="BQ188">
        <v>0</v>
      </c>
      <c r="BR188">
        <v>0.30559999999999998</v>
      </c>
      <c r="BS188">
        <v>0</v>
      </c>
      <c r="BT188">
        <v>6.4000000000000001E-2</v>
      </c>
      <c r="BU188">
        <v>0.45200000000000001</v>
      </c>
      <c r="BV188">
        <v>0</v>
      </c>
      <c r="BW188">
        <v>0</v>
      </c>
      <c r="BX188">
        <v>0</v>
      </c>
      <c r="BY188">
        <v>0</v>
      </c>
      <c r="BZ188">
        <v>0</v>
      </c>
      <c r="CA188">
        <v>0</v>
      </c>
      <c r="CB188">
        <v>0</v>
      </c>
      <c r="CC188">
        <v>0</v>
      </c>
      <c r="CD188">
        <v>0</v>
      </c>
      <c r="CE188">
        <v>0.30559999999999998</v>
      </c>
      <c r="CF188">
        <v>2.9899999999999999E-2</v>
      </c>
      <c r="CG188">
        <v>0.51600000000000001</v>
      </c>
      <c r="CH188">
        <v>1.49E-2</v>
      </c>
      <c r="CI188">
        <v>0</v>
      </c>
      <c r="CJ188">
        <v>0</v>
      </c>
      <c r="CK188">
        <v>0</v>
      </c>
      <c r="CL188">
        <v>0</v>
      </c>
      <c r="CM188">
        <v>0.8216</v>
      </c>
      <c r="CN188">
        <v>2.0999999999999999E-3</v>
      </c>
      <c r="CO188">
        <v>0</v>
      </c>
      <c r="CP188">
        <v>0</v>
      </c>
      <c r="CQ188">
        <v>0</v>
      </c>
      <c r="CR188">
        <v>0</v>
      </c>
      <c r="CS188">
        <v>0</v>
      </c>
      <c r="CT188">
        <v>0</v>
      </c>
      <c r="CU188">
        <v>0</v>
      </c>
      <c r="CV188">
        <v>0</v>
      </c>
      <c r="CW188">
        <v>0</v>
      </c>
      <c r="CX188">
        <v>0</v>
      </c>
      <c r="CY188">
        <v>0</v>
      </c>
      <c r="CZ188">
        <v>0</v>
      </c>
      <c r="DA188">
        <v>0</v>
      </c>
      <c r="DB188">
        <v>0</v>
      </c>
      <c r="DC188">
        <v>0</v>
      </c>
      <c r="DD188">
        <v>0</v>
      </c>
      <c r="DE188">
        <v>0</v>
      </c>
      <c r="DF188">
        <v>0</v>
      </c>
      <c r="DG188">
        <v>0</v>
      </c>
      <c r="DH188">
        <v>0</v>
      </c>
      <c r="DI188">
        <v>0</v>
      </c>
      <c r="DJ188" t="s">
        <v>795</v>
      </c>
    </row>
    <row r="189" spans="1:114" x14ac:dyDescent="0.2">
      <c r="A189">
        <v>21052</v>
      </c>
      <c r="B189" t="s">
        <v>589</v>
      </c>
      <c r="C189">
        <v>0</v>
      </c>
      <c r="D189">
        <v>14</v>
      </c>
      <c r="E189">
        <v>0</v>
      </c>
      <c r="F189">
        <v>3.423</v>
      </c>
      <c r="G189">
        <v>38</v>
      </c>
      <c r="H189">
        <v>68</v>
      </c>
      <c r="I189">
        <v>14.3939</v>
      </c>
      <c r="J189">
        <v>24.406400000000001</v>
      </c>
      <c r="K189">
        <v>15</v>
      </c>
      <c r="L189">
        <v>36</v>
      </c>
      <c r="M189">
        <v>8.9285999999999994</v>
      </c>
      <c r="N189">
        <v>20.9239</v>
      </c>
      <c r="O189">
        <v>14</v>
      </c>
      <c r="P189">
        <v>23</v>
      </c>
      <c r="Q189">
        <v>5.8333000000000004</v>
      </c>
      <c r="R189">
        <v>8.9588999999999999</v>
      </c>
      <c r="S189">
        <v>29</v>
      </c>
      <c r="T189">
        <v>45</v>
      </c>
      <c r="U189">
        <v>7.0904999999999996</v>
      </c>
      <c r="V189">
        <v>10.192500000000001</v>
      </c>
      <c r="W189">
        <v>0</v>
      </c>
      <c r="X189">
        <v>14</v>
      </c>
      <c r="Y189">
        <v>0</v>
      </c>
      <c r="Z189">
        <v>3.423</v>
      </c>
      <c r="AA189">
        <v>131</v>
      </c>
      <c r="AB189">
        <v>106</v>
      </c>
      <c r="AC189">
        <v>32.029299999999999</v>
      </c>
      <c r="AD189">
        <v>17.927099999999999</v>
      </c>
      <c r="AE189">
        <v>12</v>
      </c>
      <c r="AF189">
        <v>20</v>
      </c>
      <c r="AG189">
        <v>2.9340000000000002</v>
      </c>
      <c r="AH189">
        <v>4.5796000000000001</v>
      </c>
      <c r="AI189">
        <v>75</v>
      </c>
      <c r="AJ189">
        <v>86</v>
      </c>
      <c r="AK189">
        <v>44.642899999999997</v>
      </c>
      <c r="AL189">
        <v>43.692100000000003</v>
      </c>
      <c r="AM189">
        <v>0</v>
      </c>
      <c r="AN189">
        <v>56</v>
      </c>
      <c r="AO189">
        <v>0</v>
      </c>
      <c r="AP189">
        <v>15.686299999999999</v>
      </c>
      <c r="AQ189">
        <v>51</v>
      </c>
      <c r="AR189">
        <v>332</v>
      </c>
      <c r="AS189">
        <v>12.4694</v>
      </c>
      <c r="AT189">
        <v>80.941199999999995</v>
      </c>
      <c r="AU189">
        <v>0</v>
      </c>
      <c r="AV189">
        <v>20</v>
      </c>
      <c r="AW189">
        <v>0</v>
      </c>
      <c r="AX189">
        <v>11.7851</v>
      </c>
      <c r="AY189">
        <v>0</v>
      </c>
      <c r="AZ189">
        <v>14</v>
      </c>
      <c r="BA189">
        <v>0</v>
      </c>
      <c r="BB189">
        <v>8.3332999999999995</v>
      </c>
      <c r="BC189">
        <v>0</v>
      </c>
      <c r="BD189">
        <v>20</v>
      </c>
      <c r="BE189">
        <v>0</v>
      </c>
      <c r="BF189">
        <v>11.7851</v>
      </c>
      <c r="BG189">
        <v>0</v>
      </c>
      <c r="BH189">
        <v>14</v>
      </c>
      <c r="BI189">
        <v>0</v>
      </c>
      <c r="BJ189">
        <v>8.3332999999999995</v>
      </c>
      <c r="BK189">
        <v>0</v>
      </c>
      <c r="BL189">
        <v>14</v>
      </c>
      <c r="BM189">
        <v>0</v>
      </c>
      <c r="BN189">
        <v>3.423</v>
      </c>
      <c r="BO189">
        <v>0</v>
      </c>
      <c r="BP189">
        <v>0.96309999999999996</v>
      </c>
      <c r="BQ189">
        <v>0.16489999999999999</v>
      </c>
      <c r="BR189">
        <v>0.46789999999999998</v>
      </c>
      <c r="BS189">
        <v>0.80940000000000001</v>
      </c>
      <c r="BT189">
        <v>0</v>
      </c>
      <c r="BU189">
        <v>0.97230000000000005</v>
      </c>
      <c r="BV189">
        <v>3.6400000000000002E-2</v>
      </c>
      <c r="BW189">
        <v>0.99570000000000003</v>
      </c>
      <c r="BX189">
        <v>0</v>
      </c>
      <c r="BY189">
        <v>0.24729999999999999</v>
      </c>
      <c r="BZ189">
        <v>0</v>
      </c>
      <c r="CA189">
        <v>0</v>
      </c>
      <c r="CB189">
        <v>0</v>
      </c>
      <c r="CC189">
        <v>0</v>
      </c>
      <c r="CD189">
        <v>0</v>
      </c>
      <c r="CE189">
        <v>2.4053</v>
      </c>
      <c r="CF189">
        <v>0.47120000000000001</v>
      </c>
      <c r="CG189">
        <v>2.0044</v>
      </c>
      <c r="CH189">
        <v>0.24729999999999999</v>
      </c>
      <c r="CI189">
        <v>0.24729999999999999</v>
      </c>
      <c r="CJ189">
        <v>0.24729999999999999</v>
      </c>
      <c r="CK189">
        <v>0</v>
      </c>
      <c r="CL189">
        <v>0</v>
      </c>
      <c r="CM189">
        <v>4.6570000000000009</v>
      </c>
      <c r="CN189">
        <v>0.16420000000000001</v>
      </c>
      <c r="CO189">
        <v>0</v>
      </c>
      <c r="CP189">
        <v>1</v>
      </c>
      <c r="CQ189">
        <v>0</v>
      </c>
      <c r="CR189">
        <v>0</v>
      </c>
      <c r="CS189">
        <v>0</v>
      </c>
      <c r="CT189">
        <v>0</v>
      </c>
      <c r="CU189">
        <v>1</v>
      </c>
      <c r="CV189">
        <v>0</v>
      </c>
      <c r="CW189">
        <v>1</v>
      </c>
      <c r="CX189">
        <v>0</v>
      </c>
      <c r="CY189">
        <v>0</v>
      </c>
      <c r="CZ189">
        <v>0</v>
      </c>
      <c r="DA189">
        <v>0</v>
      </c>
      <c r="DB189">
        <v>0</v>
      </c>
      <c r="DC189">
        <v>0</v>
      </c>
      <c r="DD189">
        <v>0</v>
      </c>
      <c r="DE189">
        <v>1</v>
      </c>
      <c r="DF189">
        <v>2</v>
      </c>
      <c r="DG189">
        <v>0</v>
      </c>
      <c r="DH189">
        <v>0</v>
      </c>
      <c r="DI189">
        <v>3</v>
      </c>
      <c r="DJ189" t="s">
        <v>795</v>
      </c>
    </row>
    <row r="190" spans="1:114" x14ac:dyDescent="0.2">
      <c r="A190">
        <v>21053</v>
      </c>
      <c r="B190" t="s">
        <v>589</v>
      </c>
      <c r="C190">
        <v>226</v>
      </c>
      <c r="D190">
        <v>176</v>
      </c>
      <c r="E190">
        <v>7.7159000000000004</v>
      </c>
      <c r="F190">
        <v>5.7877999999999998</v>
      </c>
      <c r="G190">
        <v>19</v>
      </c>
      <c r="H190">
        <v>31</v>
      </c>
      <c r="I190">
        <v>1.2492000000000001</v>
      </c>
      <c r="J190">
        <v>2.0169000000000001</v>
      </c>
      <c r="K190">
        <v>170</v>
      </c>
      <c r="L190">
        <v>125</v>
      </c>
      <c r="M190">
        <v>14.2737</v>
      </c>
      <c r="N190">
        <v>10.1692</v>
      </c>
      <c r="O190">
        <v>107</v>
      </c>
      <c r="P190">
        <v>93</v>
      </c>
      <c r="Q190">
        <v>5.0210999999999997</v>
      </c>
      <c r="R190">
        <v>4.2643000000000004</v>
      </c>
      <c r="S190">
        <v>63</v>
      </c>
      <c r="T190">
        <v>74</v>
      </c>
      <c r="U190">
        <v>2.1509</v>
      </c>
      <c r="V190">
        <v>2.4860000000000002</v>
      </c>
      <c r="W190">
        <v>702</v>
      </c>
      <c r="X190">
        <v>182</v>
      </c>
      <c r="Y190">
        <v>23.967199999999998</v>
      </c>
      <c r="Z190">
        <v>3.6674000000000002</v>
      </c>
      <c r="AA190">
        <v>579</v>
      </c>
      <c r="AB190">
        <v>278</v>
      </c>
      <c r="AC190">
        <v>19.767800000000001</v>
      </c>
      <c r="AD190">
        <v>8.5421999999999993</v>
      </c>
      <c r="AE190">
        <v>283</v>
      </c>
      <c r="AF190">
        <v>108</v>
      </c>
      <c r="AG190">
        <v>9.6620000000000008</v>
      </c>
      <c r="AH190">
        <v>3.0832999999999999</v>
      </c>
      <c r="AI190">
        <v>0</v>
      </c>
      <c r="AJ190">
        <v>20</v>
      </c>
      <c r="AK190">
        <v>0</v>
      </c>
      <c r="AL190">
        <v>1.6624000000000001</v>
      </c>
      <c r="AM190">
        <v>0</v>
      </c>
      <c r="AN190">
        <v>56</v>
      </c>
      <c r="AO190">
        <v>0</v>
      </c>
      <c r="AP190">
        <v>2.0283000000000002</v>
      </c>
      <c r="AQ190">
        <v>177</v>
      </c>
      <c r="AR190">
        <v>868</v>
      </c>
      <c r="AS190">
        <v>6.0430000000000001</v>
      </c>
      <c r="AT190">
        <v>29.5947</v>
      </c>
      <c r="AU190">
        <v>0</v>
      </c>
      <c r="AV190">
        <v>20</v>
      </c>
      <c r="AW190">
        <v>0</v>
      </c>
      <c r="AX190">
        <v>1.5022</v>
      </c>
      <c r="AY190">
        <v>0</v>
      </c>
      <c r="AZ190">
        <v>14</v>
      </c>
      <c r="BA190">
        <v>0</v>
      </c>
      <c r="BB190">
        <v>1.0622</v>
      </c>
      <c r="BC190">
        <v>0</v>
      </c>
      <c r="BD190">
        <v>20</v>
      </c>
      <c r="BE190">
        <v>0</v>
      </c>
      <c r="BF190">
        <v>1.6624000000000001</v>
      </c>
      <c r="BG190">
        <v>6</v>
      </c>
      <c r="BH190">
        <v>10</v>
      </c>
      <c r="BI190">
        <v>0.50380000000000003</v>
      </c>
      <c r="BJ190">
        <v>0.83450000000000002</v>
      </c>
      <c r="BK190">
        <v>19</v>
      </c>
      <c r="BL190">
        <v>42</v>
      </c>
      <c r="BM190">
        <v>0.64870000000000005</v>
      </c>
      <c r="BN190">
        <v>1.4275</v>
      </c>
      <c r="BO190">
        <v>0.31900000000000001</v>
      </c>
      <c r="BP190">
        <v>0.18870000000000001</v>
      </c>
      <c r="BQ190">
        <v>0.33839999999999998</v>
      </c>
      <c r="BR190">
        <v>0.3846</v>
      </c>
      <c r="BS190">
        <v>0.3019</v>
      </c>
      <c r="BT190">
        <v>0.78039999999999998</v>
      </c>
      <c r="BU190">
        <v>0.37309999999999999</v>
      </c>
      <c r="BV190">
        <v>0.30620000000000003</v>
      </c>
      <c r="BW190">
        <v>0</v>
      </c>
      <c r="BX190">
        <v>0</v>
      </c>
      <c r="BY190">
        <v>0.12790000000000001</v>
      </c>
      <c r="BZ190">
        <v>0</v>
      </c>
      <c r="CA190">
        <v>0</v>
      </c>
      <c r="CB190">
        <v>0</v>
      </c>
      <c r="CC190">
        <v>0.23860000000000001</v>
      </c>
      <c r="CD190">
        <v>0.62050000000000005</v>
      </c>
      <c r="CE190">
        <v>1.5326</v>
      </c>
      <c r="CF190">
        <v>0.20469999999999999</v>
      </c>
      <c r="CG190">
        <v>1.4597</v>
      </c>
      <c r="CH190">
        <v>9.8100000000000007E-2</v>
      </c>
      <c r="CI190">
        <v>0.12790000000000001</v>
      </c>
      <c r="CJ190">
        <v>0.12790000000000001</v>
      </c>
      <c r="CK190">
        <v>0.85910000000000009</v>
      </c>
      <c r="CL190">
        <v>0.17269999999999999</v>
      </c>
      <c r="CM190">
        <v>3.9792999999999998</v>
      </c>
      <c r="CN190">
        <v>0.113</v>
      </c>
      <c r="CO190">
        <v>0</v>
      </c>
      <c r="CP190">
        <v>0</v>
      </c>
      <c r="CQ190">
        <v>0</v>
      </c>
      <c r="CR190">
        <v>0</v>
      </c>
      <c r="CS190">
        <v>0</v>
      </c>
      <c r="CT190">
        <v>0</v>
      </c>
      <c r="CU190">
        <v>0</v>
      </c>
      <c r="CV190">
        <v>0</v>
      </c>
      <c r="CW190">
        <v>0</v>
      </c>
      <c r="CX190">
        <v>0</v>
      </c>
      <c r="CY190">
        <v>0</v>
      </c>
      <c r="CZ190">
        <v>0</v>
      </c>
      <c r="DA190">
        <v>0</v>
      </c>
      <c r="DB190">
        <v>0</v>
      </c>
      <c r="DC190">
        <v>0</v>
      </c>
      <c r="DD190">
        <v>0</v>
      </c>
      <c r="DE190">
        <v>0</v>
      </c>
      <c r="DF190">
        <v>0</v>
      </c>
      <c r="DG190">
        <v>0</v>
      </c>
      <c r="DH190">
        <v>0</v>
      </c>
      <c r="DI190">
        <v>0</v>
      </c>
      <c r="DJ190" t="s">
        <v>795</v>
      </c>
    </row>
    <row r="191" spans="1:114" x14ac:dyDescent="0.2">
      <c r="A191">
        <v>21054</v>
      </c>
      <c r="B191" t="s">
        <v>589</v>
      </c>
      <c r="C191">
        <v>786</v>
      </c>
      <c r="D191">
        <v>295</v>
      </c>
      <c r="E191">
        <v>4.8365999999999998</v>
      </c>
      <c r="F191">
        <v>1.6309</v>
      </c>
      <c r="G191">
        <v>257</v>
      </c>
      <c r="H191">
        <v>271</v>
      </c>
      <c r="I191">
        <v>3.1015999999999999</v>
      </c>
      <c r="J191">
        <v>3.2292000000000001</v>
      </c>
      <c r="K191">
        <v>633</v>
      </c>
      <c r="L191">
        <v>234</v>
      </c>
      <c r="M191">
        <v>11.5154</v>
      </c>
      <c r="N191">
        <v>4.0345000000000004</v>
      </c>
      <c r="O191">
        <v>688</v>
      </c>
      <c r="P191">
        <v>289</v>
      </c>
      <c r="Q191">
        <v>6.6352000000000002</v>
      </c>
      <c r="R191">
        <v>2.6604999999999999</v>
      </c>
      <c r="S191">
        <v>521</v>
      </c>
      <c r="T191">
        <v>251</v>
      </c>
      <c r="U191">
        <v>3.2090999999999998</v>
      </c>
      <c r="V191">
        <v>1.4534</v>
      </c>
      <c r="W191">
        <v>2532</v>
      </c>
      <c r="X191">
        <v>357</v>
      </c>
      <c r="Y191">
        <v>15.452199999999999</v>
      </c>
      <c r="Z191">
        <v>3.3338999999999999</v>
      </c>
      <c r="AA191">
        <v>4534</v>
      </c>
      <c r="AB191">
        <v>1231</v>
      </c>
      <c r="AC191">
        <v>27.67</v>
      </c>
      <c r="AD191">
        <v>6.0015000000000001</v>
      </c>
      <c r="AE191">
        <v>1033</v>
      </c>
      <c r="AF191">
        <v>227</v>
      </c>
      <c r="AG191">
        <v>6.3628</v>
      </c>
      <c r="AH191">
        <v>0.92869999999999997</v>
      </c>
      <c r="AI191">
        <v>126</v>
      </c>
      <c r="AJ191">
        <v>73</v>
      </c>
      <c r="AK191">
        <v>2.2921999999999998</v>
      </c>
      <c r="AL191">
        <v>1.3006</v>
      </c>
      <c r="AM191">
        <v>284</v>
      </c>
      <c r="AN191">
        <v>189</v>
      </c>
      <c r="AO191">
        <v>1.8035000000000001</v>
      </c>
      <c r="AP191">
        <v>1.1621999999999999</v>
      </c>
      <c r="AQ191">
        <v>7225</v>
      </c>
      <c r="AR191">
        <v>3032</v>
      </c>
      <c r="AS191">
        <v>44.092500000000001</v>
      </c>
      <c r="AT191">
        <v>17.043500000000002</v>
      </c>
      <c r="AU191">
        <v>868</v>
      </c>
      <c r="AV191">
        <v>183</v>
      </c>
      <c r="AW191">
        <v>15.684900000000001</v>
      </c>
      <c r="AX191">
        <v>2.7414000000000001</v>
      </c>
      <c r="AY191">
        <v>12</v>
      </c>
      <c r="AZ191">
        <v>19</v>
      </c>
      <c r="BA191">
        <v>0.21679999999999999</v>
      </c>
      <c r="BB191">
        <v>0.34239999999999998</v>
      </c>
      <c r="BC191">
        <v>64</v>
      </c>
      <c r="BD191">
        <v>60</v>
      </c>
      <c r="BE191">
        <v>1.1642999999999999</v>
      </c>
      <c r="BF191">
        <v>1.0793999999999999</v>
      </c>
      <c r="BG191">
        <v>302</v>
      </c>
      <c r="BH191">
        <v>188</v>
      </c>
      <c r="BI191">
        <v>5.4939</v>
      </c>
      <c r="BJ191">
        <v>3.3586999999999998</v>
      </c>
      <c r="BK191">
        <v>62</v>
      </c>
      <c r="BL191">
        <v>46</v>
      </c>
      <c r="BM191">
        <v>0.37840000000000001</v>
      </c>
      <c r="BN191">
        <v>0.27379999999999999</v>
      </c>
      <c r="BO191">
        <v>0.18529999999999999</v>
      </c>
      <c r="BP191">
        <v>0.36880000000000002</v>
      </c>
      <c r="BQ191">
        <v>0.24729999999999999</v>
      </c>
      <c r="BR191">
        <v>0.52780000000000005</v>
      </c>
      <c r="BS191">
        <v>0.45610000000000001</v>
      </c>
      <c r="BT191">
        <v>0.32200000000000001</v>
      </c>
      <c r="BU191">
        <v>0.91900000000000004</v>
      </c>
      <c r="BV191">
        <v>9.4200000000000006E-2</v>
      </c>
      <c r="BW191">
        <v>0.32969999999999999</v>
      </c>
      <c r="BX191">
        <v>0.7036</v>
      </c>
      <c r="BY191">
        <v>0.67159999999999997</v>
      </c>
      <c r="BZ191">
        <v>0.79610000000000003</v>
      </c>
      <c r="CA191">
        <v>0.47510000000000002</v>
      </c>
      <c r="CB191">
        <v>0.59219999999999995</v>
      </c>
      <c r="CC191">
        <v>0.66590000000000005</v>
      </c>
      <c r="CD191">
        <v>0.52669999999999995</v>
      </c>
      <c r="CE191">
        <v>1.7853000000000001</v>
      </c>
      <c r="CF191">
        <v>0.28360000000000002</v>
      </c>
      <c r="CG191">
        <v>2.3685</v>
      </c>
      <c r="CH191">
        <v>0.42</v>
      </c>
      <c r="CI191">
        <v>0.67159999999999997</v>
      </c>
      <c r="CJ191">
        <v>0.67159999999999997</v>
      </c>
      <c r="CK191">
        <v>3.056</v>
      </c>
      <c r="CL191">
        <v>0.70150000000000001</v>
      </c>
      <c r="CM191">
        <v>7.8814000000000002</v>
      </c>
      <c r="CN191">
        <v>0.54369999999999996</v>
      </c>
      <c r="CO191">
        <v>0</v>
      </c>
      <c r="CP191">
        <v>0</v>
      </c>
      <c r="CQ191">
        <v>0</v>
      </c>
      <c r="CR191">
        <v>0</v>
      </c>
      <c r="CS191">
        <v>0</v>
      </c>
      <c r="CT191">
        <v>0</v>
      </c>
      <c r="CU191">
        <v>1</v>
      </c>
      <c r="CV191">
        <v>0</v>
      </c>
      <c r="CW191">
        <v>0</v>
      </c>
      <c r="CX191">
        <v>0</v>
      </c>
      <c r="CY191">
        <v>0</v>
      </c>
      <c r="CZ191">
        <v>0</v>
      </c>
      <c r="DA191">
        <v>0</v>
      </c>
      <c r="DB191">
        <v>0</v>
      </c>
      <c r="DC191">
        <v>0</v>
      </c>
      <c r="DD191">
        <v>0</v>
      </c>
      <c r="DE191">
        <v>0</v>
      </c>
      <c r="DF191">
        <v>1</v>
      </c>
      <c r="DG191">
        <v>0</v>
      </c>
      <c r="DH191">
        <v>0</v>
      </c>
      <c r="DI191">
        <v>1</v>
      </c>
      <c r="DJ191" t="s">
        <v>793</v>
      </c>
    </row>
    <row r="192" spans="1:114" x14ac:dyDescent="0.2">
      <c r="A192">
        <v>21056</v>
      </c>
      <c r="B192" t="s">
        <v>589</v>
      </c>
      <c r="C192">
        <v>0</v>
      </c>
      <c r="D192">
        <v>14</v>
      </c>
      <c r="E192">
        <v>0</v>
      </c>
      <c r="F192">
        <v>4.8109999999999999</v>
      </c>
      <c r="G192">
        <v>0</v>
      </c>
      <c r="H192">
        <v>14</v>
      </c>
      <c r="I192">
        <v>0</v>
      </c>
      <c r="J192">
        <v>8.8049999999999997</v>
      </c>
      <c r="K192">
        <v>0</v>
      </c>
      <c r="L192">
        <v>28</v>
      </c>
      <c r="M192">
        <v>0</v>
      </c>
      <c r="N192">
        <v>19.310300000000002</v>
      </c>
      <c r="O192">
        <v>0</v>
      </c>
      <c r="P192">
        <v>14</v>
      </c>
      <c r="Q192">
        <v>0</v>
      </c>
      <c r="R192">
        <v>4.8109999999999999</v>
      </c>
      <c r="S192">
        <v>0</v>
      </c>
      <c r="T192">
        <v>14</v>
      </c>
      <c r="U192">
        <v>0</v>
      </c>
      <c r="V192">
        <v>4.8109999999999999</v>
      </c>
      <c r="W192">
        <v>237</v>
      </c>
      <c r="X192">
        <v>226</v>
      </c>
      <c r="Y192">
        <v>81.443299999999994</v>
      </c>
      <c r="Z192">
        <v>48.754899999999999</v>
      </c>
      <c r="AA192">
        <v>0</v>
      </c>
      <c r="AB192">
        <v>14</v>
      </c>
      <c r="AC192">
        <v>0</v>
      </c>
      <c r="AD192">
        <v>4.8109999999999999</v>
      </c>
      <c r="AE192">
        <v>13</v>
      </c>
      <c r="AF192">
        <v>21</v>
      </c>
      <c r="AG192">
        <v>4.4673999999999996</v>
      </c>
      <c r="AH192">
        <v>6.4095000000000004</v>
      </c>
      <c r="AI192">
        <v>0</v>
      </c>
      <c r="AJ192">
        <v>20</v>
      </c>
      <c r="AK192">
        <v>0</v>
      </c>
      <c r="AL192">
        <v>13.654500000000001</v>
      </c>
      <c r="AM192">
        <v>0</v>
      </c>
      <c r="AN192">
        <v>56</v>
      </c>
      <c r="AO192">
        <v>0</v>
      </c>
      <c r="AP192">
        <v>19.244</v>
      </c>
      <c r="AQ192">
        <v>0</v>
      </c>
      <c r="AR192">
        <v>305</v>
      </c>
      <c r="AS192">
        <v>0</v>
      </c>
      <c r="AT192">
        <v>100</v>
      </c>
      <c r="AU192">
        <v>0</v>
      </c>
      <c r="AV192">
        <v>20</v>
      </c>
      <c r="AW192">
        <v>0</v>
      </c>
      <c r="AX192">
        <v>6.4702999999999999</v>
      </c>
      <c r="AY192">
        <v>0</v>
      </c>
      <c r="AZ192">
        <v>14</v>
      </c>
      <c r="BA192">
        <v>0</v>
      </c>
      <c r="BB192">
        <v>4.5751999999999997</v>
      </c>
      <c r="BC192">
        <v>0</v>
      </c>
      <c r="BD192">
        <v>20</v>
      </c>
      <c r="BE192">
        <v>0</v>
      </c>
      <c r="BF192">
        <v>13.654500000000001</v>
      </c>
      <c r="BG192">
        <v>0</v>
      </c>
      <c r="BH192">
        <v>14</v>
      </c>
      <c r="BI192">
        <v>0</v>
      </c>
      <c r="BJ192">
        <v>9.6552000000000007</v>
      </c>
      <c r="BK192">
        <v>0</v>
      </c>
      <c r="BL192">
        <v>14</v>
      </c>
      <c r="BM192">
        <v>0</v>
      </c>
      <c r="BN192">
        <v>4.8109999999999999</v>
      </c>
      <c r="BO192">
        <v>0</v>
      </c>
      <c r="BP192">
        <v>0</v>
      </c>
      <c r="BQ192">
        <v>0</v>
      </c>
      <c r="BR192">
        <v>0</v>
      </c>
      <c r="BS192">
        <v>0</v>
      </c>
      <c r="BT192">
        <v>0.98719999999999997</v>
      </c>
      <c r="BU192">
        <v>0</v>
      </c>
      <c r="BV192">
        <v>5.1400000000000001E-2</v>
      </c>
      <c r="BW192">
        <v>0</v>
      </c>
      <c r="BX192">
        <v>0</v>
      </c>
      <c r="BY192">
        <v>0</v>
      </c>
      <c r="BZ192">
        <v>0</v>
      </c>
      <c r="CA192">
        <v>0</v>
      </c>
      <c r="CB192">
        <v>0</v>
      </c>
      <c r="CC192">
        <v>0</v>
      </c>
      <c r="CD192">
        <v>0</v>
      </c>
      <c r="CE192">
        <v>0</v>
      </c>
      <c r="CF192">
        <v>0</v>
      </c>
      <c r="CG192">
        <v>1.0386</v>
      </c>
      <c r="CH192">
        <v>4.9000000000000002E-2</v>
      </c>
      <c r="CI192">
        <v>0</v>
      </c>
      <c r="CJ192">
        <v>0</v>
      </c>
      <c r="CK192">
        <v>0</v>
      </c>
      <c r="CL192">
        <v>0</v>
      </c>
      <c r="CM192">
        <v>1.0386</v>
      </c>
      <c r="CN192">
        <v>4.3E-3</v>
      </c>
      <c r="CO192">
        <v>0</v>
      </c>
      <c r="CP192">
        <v>0</v>
      </c>
      <c r="CQ192">
        <v>0</v>
      </c>
      <c r="CR192">
        <v>0</v>
      </c>
      <c r="CS192">
        <v>0</v>
      </c>
      <c r="CT192">
        <v>1</v>
      </c>
      <c r="CU192">
        <v>0</v>
      </c>
      <c r="CV192">
        <v>0</v>
      </c>
      <c r="CW192">
        <v>0</v>
      </c>
      <c r="CX192">
        <v>0</v>
      </c>
      <c r="CY192">
        <v>0</v>
      </c>
      <c r="CZ192">
        <v>0</v>
      </c>
      <c r="DA192">
        <v>0</v>
      </c>
      <c r="DB192">
        <v>0</v>
      </c>
      <c r="DC192">
        <v>0</v>
      </c>
      <c r="DD192">
        <v>0</v>
      </c>
      <c r="DE192">
        <v>0</v>
      </c>
      <c r="DF192">
        <v>1</v>
      </c>
      <c r="DG192">
        <v>0</v>
      </c>
      <c r="DH192">
        <v>0</v>
      </c>
      <c r="DI192">
        <v>1</v>
      </c>
      <c r="DJ192" t="s">
        <v>795</v>
      </c>
    </row>
    <row r="193" spans="1:114" x14ac:dyDescent="0.2">
      <c r="A193">
        <v>21057</v>
      </c>
      <c r="B193" t="s">
        <v>589</v>
      </c>
      <c r="C193">
        <v>228</v>
      </c>
      <c r="D193">
        <v>118</v>
      </c>
      <c r="E193">
        <v>5.2366000000000001</v>
      </c>
      <c r="F193">
        <v>2.5200999999999998</v>
      </c>
      <c r="G193">
        <v>37</v>
      </c>
      <c r="H193">
        <v>36</v>
      </c>
      <c r="I193">
        <v>1.7003999999999999</v>
      </c>
      <c r="J193">
        <v>1.6291</v>
      </c>
      <c r="K193">
        <v>222</v>
      </c>
      <c r="L193">
        <v>81</v>
      </c>
      <c r="M193">
        <v>14.3689</v>
      </c>
      <c r="N193">
        <v>4.9335000000000004</v>
      </c>
      <c r="O193">
        <v>175</v>
      </c>
      <c r="P193">
        <v>90</v>
      </c>
      <c r="Q193">
        <v>5.8274999999999997</v>
      </c>
      <c r="R193">
        <v>2.9034</v>
      </c>
      <c r="S193">
        <v>169</v>
      </c>
      <c r="T193">
        <v>243</v>
      </c>
      <c r="U193">
        <v>3.8815</v>
      </c>
      <c r="V193">
        <v>5.5319000000000003</v>
      </c>
      <c r="W193">
        <v>955</v>
      </c>
      <c r="X193">
        <v>123</v>
      </c>
      <c r="Y193">
        <v>21.773800000000001</v>
      </c>
      <c r="Z193">
        <v>4.976</v>
      </c>
      <c r="AA193">
        <v>1096</v>
      </c>
      <c r="AB193">
        <v>488</v>
      </c>
      <c r="AC193">
        <v>24.988600000000002</v>
      </c>
      <c r="AD193">
        <v>10.076700000000001</v>
      </c>
      <c r="AE193">
        <v>480</v>
      </c>
      <c r="AF193">
        <v>152</v>
      </c>
      <c r="AG193">
        <v>11.0243</v>
      </c>
      <c r="AH193">
        <v>2.7894999999999999</v>
      </c>
      <c r="AI193">
        <v>20</v>
      </c>
      <c r="AJ193">
        <v>21</v>
      </c>
      <c r="AK193">
        <v>1.2945</v>
      </c>
      <c r="AL193">
        <v>1.337</v>
      </c>
      <c r="AM193">
        <v>1</v>
      </c>
      <c r="AN193">
        <v>54</v>
      </c>
      <c r="AO193">
        <v>2.3900000000000001E-2</v>
      </c>
      <c r="AP193">
        <v>1.2984</v>
      </c>
      <c r="AQ193">
        <v>715</v>
      </c>
      <c r="AR193">
        <v>1023</v>
      </c>
      <c r="AS193">
        <v>16.3019</v>
      </c>
      <c r="AT193">
        <v>23.123200000000001</v>
      </c>
      <c r="AU193">
        <v>118</v>
      </c>
      <c r="AV193">
        <v>49</v>
      </c>
      <c r="AW193">
        <v>7.3612000000000002</v>
      </c>
      <c r="AX193">
        <v>2.9155000000000002</v>
      </c>
      <c r="AY193">
        <v>0</v>
      </c>
      <c r="AZ193">
        <v>14</v>
      </c>
      <c r="BA193">
        <v>0</v>
      </c>
      <c r="BB193">
        <v>0.87339999999999995</v>
      </c>
      <c r="BC193">
        <v>9</v>
      </c>
      <c r="BD193">
        <v>21</v>
      </c>
      <c r="BE193">
        <v>0.58250000000000002</v>
      </c>
      <c r="BF193">
        <v>1.3741000000000001</v>
      </c>
      <c r="BG193">
        <v>126</v>
      </c>
      <c r="BH193">
        <v>62</v>
      </c>
      <c r="BI193">
        <v>8.1553000000000004</v>
      </c>
      <c r="BJ193">
        <v>3.8801000000000001</v>
      </c>
      <c r="BK193">
        <v>32</v>
      </c>
      <c r="BL193">
        <v>2</v>
      </c>
      <c r="BM193">
        <v>0.72960000000000003</v>
      </c>
      <c r="BN193">
        <v>0.14510000000000001</v>
      </c>
      <c r="BO193">
        <v>0.2069</v>
      </c>
      <c r="BP193">
        <v>0.21690000000000001</v>
      </c>
      <c r="BQ193">
        <v>0.34710000000000002</v>
      </c>
      <c r="BR193">
        <v>0.4637</v>
      </c>
      <c r="BS193">
        <v>0.53959999999999997</v>
      </c>
      <c r="BT193">
        <v>0.69510000000000005</v>
      </c>
      <c r="BU193">
        <v>0.79100000000000004</v>
      </c>
      <c r="BV193">
        <v>0.44969999999999999</v>
      </c>
      <c r="BW193">
        <v>0.26250000000000001</v>
      </c>
      <c r="BX193">
        <v>0.3412</v>
      </c>
      <c r="BY193">
        <v>0.3241</v>
      </c>
      <c r="BZ193">
        <v>0.66810000000000003</v>
      </c>
      <c r="CA193">
        <v>0</v>
      </c>
      <c r="CB193">
        <v>0.47939999999999999</v>
      </c>
      <c r="CC193">
        <v>0.79830000000000001</v>
      </c>
      <c r="CD193">
        <v>0.64180000000000004</v>
      </c>
      <c r="CE193">
        <v>1.7742</v>
      </c>
      <c r="CF193">
        <v>0.2772</v>
      </c>
      <c r="CG193">
        <v>2.5394999999999999</v>
      </c>
      <c r="CH193">
        <v>0.52239999999999998</v>
      </c>
      <c r="CI193">
        <v>0.3241</v>
      </c>
      <c r="CJ193">
        <v>0.3241</v>
      </c>
      <c r="CK193">
        <v>2.5876000000000001</v>
      </c>
      <c r="CL193">
        <v>0.5544</v>
      </c>
      <c r="CM193">
        <v>7.2253999999999996</v>
      </c>
      <c r="CN193">
        <v>0.42859999999999998</v>
      </c>
      <c r="CO193">
        <v>0</v>
      </c>
      <c r="CP193">
        <v>0</v>
      </c>
      <c r="CQ193">
        <v>0</v>
      </c>
      <c r="CR193">
        <v>0</v>
      </c>
      <c r="CS193">
        <v>0</v>
      </c>
      <c r="CT193">
        <v>0</v>
      </c>
      <c r="CU193">
        <v>0</v>
      </c>
      <c r="CV193">
        <v>0</v>
      </c>
      <c r="CW193">
        <v>0</v>
      </c>
      <c r="CX193">
        <v>0</v>
      </c>
      <c r="CY193">
        <v>0</v>
      </c>
      <c r="CZ193">
        <v>0</v>
      </c>
      <c r="DA193">
        <v>0</v>
      </c>
      <c r="DB193">
        <v>0</v>
      </c>
      <c r="DC193">
        <v>0</v>
      </c>
      <c r="DD193">
        <v>0</v>
      </c>
      <c r="DE193">
        <v>0</v>
      </c>
      <c r="DF193">
        <v>0</v>
      </c>
      <c r="DG193">
        <v>0</v>
      </c>
      <c r="DH193">
        <v>0</v>
      </c>
      <c r="DI193">
        <v>0</v>
      </c>
      <c r="DJ193" t="s">
        <v>796</v>
      </c>
    </row>
    <row r="194" spans="1:114" x14ac:dyDescent="0.2">
      <c r="A194">
        <v>21060</v>
      </c>
      <c r="B194" t="s">
        <v>589</v>
      </c>
      <c r="C194">
        <v>4861</v>
      </c>
      <c r="D194">
        <v>769</v>
      </c>
      <c r="E194">
        <v>12.4421</v>
      </c>
      <c r="F194">
        <v>1.8771</v>
      </c>
      <c r="G194">
        <v>763</v>
      </c>
      <c r="H194">
        <v>272</v>
      </c>
      <c r="I194">
        <v>3.3969999999999998</v>
      </c>
      <c r="J194">
        <v>1.1946000000000001</v>
      </c>
      <c r="K194">
        <v>3452</v>
      </c>
      <c r="L194">
        <v>521</v>
      </c>
      <c r="M194">
        <v>21.583100000000002</v>
      </c>
      <c r="N194">
        <v>3.0956000000000001</v>
      </c>
      <c r="O194">
        <v>2561</v>
      </c>
      <c r="P194">
        <v>452</v>
      </c>
      <c r="Q194">
        <v>9.1336999999999993</v>
      </c>
      <c r="R194">
        <v>1.5323</v>
      </c>
      <c r="S194">
        <v>2371</v>
      </c>
      <c r="T194">
        <v>538</v>
      </c>
      <c r="U194">
        <v>6.1379999999999999</v>
      </c>
      <c r="V194">
        <v>1.3616999999999999</v>
      </c>
      <c r="W194">
        <v>5916</v>
      </c>
      <c r="X194">
        <v>646</v>
      </c>
      <c r="Y194">
        <v>14.890499999999999</v>
      </c>
      <c r="Z194">
        <v>1.4690000000000001</v>
      </c>
      <c r="AA194">
        <v>7907</v>
      </c>
      <c r="AB194">
        <v>668</v>
      </c>
      <c r="AC194">
        <v>19.901800000000001</v>
      </c>
      <c r="AD194">
        <v>1.3996</v>
      </c>
      <c r="AE194">
        <v>5053</v>
      </c>
      <c r="AF194">
        <v>703</v>
      </c>
      <c r="AG194">
        <v>13.081200000000001</v>
      </c>
      <c r="AH194">
        <v>1.7098</v>
      </c>
      <c r="AI194">
        <v>1146</v>
      </c>
      <c r="AJ194">
        <v>376</v>
      </c>
      <c r="AK194">
        <v>7.1651999999999996</v>
      </c>
      <c r="AL194">
        <v>2.3254999999999999</v>
      </c>
      <c r="AM194">
        <v>987</v>
      </c>
      <c r="AN194">
        <v>286</v>
      </c>
      <c r="AO194">
        <v>2.6526999999999998</v>
      </c>
      <c r="AP194">
        <v>0.75639999999999996</v>
      </c>
      <c r="AQ194">
        <v>18730</v>
      </c>
      <c r="AR194">
        <v>2576</v>
      </c>
      <c r="AS194">
        <v>47.1432</v>
      </c>
      <c r="AT194">
        <v>6.0961999999999996</v>
      </c>
      <c r="AU194">
        <v>2764</v>
      </c>
      <c r="AV194">
        <v>499</v>
      </c>
      <c r="AW194">
        <v>16.905200000000001</v>
      </c>
      <c r="AX194">
        <v>2.9544000000000001</v>
      </c>
      <c r="AY194">
        <v>103</v>
      </c>
      <c r="AZ194">
        <v>104</v>
      </c>
      <c r="BA194">
        <v>0.63</v>
      </c>
      <c r="BB194">
        <v>0.63539999999999996</v>
      </c>
      <c r="BC194">
        <v>371</v>
      </c>
      <c r="BD194">
        <v>204</v>
      </c>
      <c r="BE194">
        <v>2.3195999999999999</v>
      </c>
      <c r="BF194">
        <v>1.2687999999999999</v>
      </c>
      <c r="BG194">
        <v>974</v>
      </c>
      <c r="BH194">
        <v>292</v>
      </c>
      <c r="BI194">
        <v>6.0898000000000003</v>
      </c>
      <c r="BJ194">
        <v>1.8029999999999999</v>
      </c>
      <c r="BK194">
        <v>475</v>
      </c>
      <c r="BL194">
        <v>20</v>
      </c>
      <c r="BM194">
        <v>1.1956</v>
      </c>
      <c r="BN194">
        <v>7.5300000000000006E-2</v>
      </c>
      <c r="BO194">
        <v>0.52800000000000002</v>
      </c>
      <c r="BP194">
        <v>0.41870000000000002</v>
      </c>
      <c r="BQ194">
        <v>0.57269999999999999</v>
      </c>
      <c r="BR194">
        <v>0.6774</v>
      </c>
      <c r="BS194">
        <v>0.75160000000000005</v>
      </c>
      <c r="BT194">
        <v>0.28570000000000001</v>
      </c>
      <c r="BU194">
        <v>0.38379999999999997</v>
      </c>
      <c r="BV194">
        <v>0.63380000000000003</v>
      </c>
      <c r="BW194">
        <v>0.74399999999999999</v>
      </c>
      <c r="BX194">
        <v>0.79100000000000004</v>
      </c>
      <c r="BY194">
        <v>0.7036</v>
      </c>
      <c r="BZ194">
        <v>0.81340000000000001</v>
      </c>
      <c r="CA194">
        <v>0.56620000000000004</v>
      </c>
      <c r="CB194">
        <v>0.77010000000000001</v>
      </c>
      <c r="CC194">
        <v>0.70720000000000005</v>
      </c>
      <c r="CD194">
        <v>0.75049999999999994</v>
      </c>
      <c r="CE194">
        <v>2.9483999999999999</v>
      </c>
      <c r="CF194">
        <v>0.66100000000000003</v>
      </c>
      <c r="CG194">
        <v>2.8382999999999998</v>
      </c>
      <c r="CH194">
        <v>0.71640000000000004</v>
      </c>
      <c r="CI194">
        <v>0.7036</v>
      </c>
      <c r="CJ194">
        <v>0.7036</v>
      </c>
      <c r="CK194">
        <v>3.6074000000000002</v>
      </c>
      <c r="CL194">
        <v>0.86350000000000005</v>
      </c>
      <c r="CM194">
        <v>10.0977</v>
      </c>
      <c r="CN194">
        <v>0.81020000000000003</v>
      </c>
      <c r="CO194">
        <v>0</v>
      </c>
      <c r="CP194">
        <v>0</v>
      </c>
      <c r="CQ194">
        <v>0</v>
      </c>
      <c r="CR194">
        <v>0</v>
      </c>
      <c r="CS194">
        <v>0</v>
      </c>
      <c r="CT194">
        <v>0</v>
      </c>
      <c r="CU194">
        <v>0</v>
      </c>
      <c r="CV194">
        <v>0</v>
      </c>
      <c r="CW194">
        <v>0</v>
      </c>
      <c r="CX194">
        <v>0</v>
      </c>
      <c r="CY194">
        <v>0</v>
      </c>
      <c r="CZ194">
        <v>0</v>
      </c>
      <c r="DA194">
        <v>0</v>
      </c>
      <c r="DB194">
        <v>0</v>
      </c>
      <c r="DC194">
        <v>0</v>
      </c>
      <c r="DD194">
        <v>0</v>
      </c>
      <c r="DE194">
        <v>0</v>
      </c>
      <c r="DF194">
        <v>0</v>
      </c>
      <c r="DG194">
        <v>0</v>
      </c>
      <c r="DH194">
        <v>0</v>
      </c>
      <c r="DI194">
        <v>0</v>
      </c>
      <c r="DJ194" t="s">
        <v>794</v>
      </c>
    </row>
    <row r="195" spans="1:114" x14ac:dyDescent="0.2">
      <c r="A195">
        <v>21061</v>
      </c>
      <c r="B195" t="s">
        <v>589</v>
      </c>
      <c r="C195">
        <v>8941</v>
      </c>
      <c r="D195">
        <v>1522</v>
      </c>
      <c r="E195">
        <v>15.7737</v>
      </c>
      <c r="F195">
        <v>2.5827</v>
      </c>
      <c r="G195">
        <v>1840</v>
      </c>
      <c r="H195">
        <v>391</v>
      </c>
      <c r="I195">
        <v>5.8586</v>
      </c>
      <c r="J195">
        <v>1.2004999999999999</v>
      </c>
      <c r="K195">
        <v>6694</v>
      </c>
      <c r="L195">
        <v>697</v>
      </c>
      <c r="M195">
        <v>30.241700000000002</v>
      </c>
      <c r="N195">
        <v>2.9361000000000002</v>
      </c>
      <c r="O195">
        <v>4742</v>
      </c>
      <c r="P195">
        <v>748</v>
      </c>
      <c r="Q195">
        <v>12.0695</v>
      </c>
      <c r="R195">
        <v>1.8341000000000001</v>
      </c>
      <c r="S195">
        <v>4469</v>
      </c>
      <c r="T195">
        <v>933</v>
      </c>
      <c r="U195">
        <v>7.9431000000000003</v>
      </c>
      <c r="V195">
        <v>1.6105</v>
      </c>
      <c r="W195">
        <v>7585</v>
      </c>
      <c r="X195">
        <v>623</v>
      </c>
      <c r="Y195">
        <v>13.253500000000001</v>
      </c>
      <c r="Z195">
        <v>0.88700000000000001</v>
      </c>
      <c r="AA195">
        <v>13509</v>
      </c>
      <c r="AB195">
        <v>1280</v>
      </c>
      <c r="AC195">
        <v>23.604800000000001</v>
      </c>
      <c r="AD195">
        <v>1.9337</v>
      </c>
      <c r="AE195">
        <v>7707</v>
      </c>
      <c r="AF195">
        <v>929</v>
      </c>
      <c r="AG195">
        <v>13.6982</v>
      </c>
      <c r="AH195">
        <v>1.5041</v>
      </c>
      <c r="AI195">
        <v>2042</v>
      </c>
      <c r="AJ195">
        <v>375</v>
      </c>
      <c r="AK195">
        <v>9.2251999999999992</v>
      </c>
      <c r="AL195">
        <v>1.6605000000000001</v>
      </c>
      <c r="AM195">
        <v>2368</v>
      </c>
      <c r="AN195">
        <v>635</v>
      </c>
      <c r="AO195">
        <v>4.3989000000000003</v>
      </c>
      <c r="AP195">
        <v>1.1615</v>
      </c>
      <c r="AQ195">
        <v>30570</v>
      </c>
      <c r="AR195">
        <v>3351</v>
      </c>
      <c r="AS195">
        <v>53.415999999999997</v>
      </c>
      <c r="AT195">
        <v>5.2748999999999997</v>
      </c>
      <c r="AU195">
        <v>5396</v>
      </c>
      <c r="AV195">
        <v>581</v>
      </c>
      <c r="AW195">
        <v>23.435400000000001</v>
      </c>
      <c r="AX195">
        <v>2.3919999999999999</v>
      </c>
      <c r="AY195">
        <v>0</v>
      </c>
      <c r="AZ195">
        <v>32</v>
      </c>
      <c r="BA195">
        <v>0</v>
      </c>
      <c r="BB195">
        <v>0.13900000000000001</v>
      </c>
      <c r="BC195">
        <v>1155</v>
      </c>
      <c r="BD195">
        <v>280</v>
      </c>
      <c r="BE195">
        <v>5.218</v>
      </c>
      <c r="BF195">
        <v>1.2491000000000001</v>
      </c>
      <c r="BG195">
        <v>1932</v>
      </c>
      <c r="BH195">
        <v>471</v>
      </c>
      <c r="BI195">
        <v>8.7283000000000008</v>
      </c>
      <c r="BJ195">
        <v>2.1025999999999998</v>
      </c>
      <c r="BK195">
        <v>236</v>
      </c>
      <c r="BL195">
        <v>13</v>
      </c>
      <c r="BM195">
        <v>0.41239999999999999</v>
      </c>
      <c r="BN195">
        <v>1.14E-2</v>
      </c>
      <c r="BO195">
        <v>0.64659999999999995</v>
      </c>
      <c r="BP195">
        <v>0.72889999999999999</v>
      </c>
      <c r="BQ195">
        <v>0.79830000000000001</v>
      </c>
      <c r="BR195">
        <v>0.8034</v>
      </c>
      <c r="BS195">
        <v>0.85440000000000005</v>
      </c>
      <c r="BT195">
        <v>0.20039999999999999</v>
      </c>
      <c r="BU195">
        <v>0.69510000000000005</v>
      </c>
      <c r="BV195">
        <v>0.67020000000000002</v>
      </c>
      <c r="BW195">
        <v>0.87849999999999995</v>
      </c>
      <c r="BX195">
        <v>0.86140000000000005</v>
      </c>
      <c r="BY195">
        <v>0.75049999999999994</v>
      </c>
      <c r="BZ195">
        <v>0.89370000000000005</v>
      </c>
      <c r="CA195">
        <v>0</v>
      </c>
      <c r="CB195">
        <v>0.92620000000000002</v>
      </c>
      <c r="CC195">
        <v>0.80910000000000004</v>
      </c>
      <c r="CD195">
        <v>0.53520000000000001</v>
      </c>
      <c r="CE195">
        <v>3.8315999999999999</v>
      </c>
      <c r="CF195">
        <v>0.88490000000000002</v>
      </c>
      <c r="CG195">
        <v>3.3056000000000001</v>
      </c>
      <c r="CH195">
        <v>0.91679999999999995</v>
      </c>
      <c r="CI195">
        <v>0.75049999999999994</v>
      </c>
      <c r="CJ195">
        <v>0.75049999999999994</v>
      </c>
      <c r="CK195">
        <v>3.1642000000000001</v>
      </c>
      <c r="CL195">
        <v>0.72709999999999997</v>
      </c>
      <c r="CM195">
        <v>11.0519</v>
      </c>
      <c r="CN195">
        <v>0.89339999999999997</v>
      </c>
      <c r="CO195">
        <v>0</v>
      </c>
      <c r="CP195">
        <v>0</v>
      </c>
      <c r="CQ195">
        <v>0</v>
      </c>
      <c r="CR195">
        <v>0</v>
      </c>
      <c r="CS195">
        <v>0</v>
      </c>
      <c r="CT195">
        <v>0</v>
      </c>
      <c r="CU195">
        <v>0</v>
      </c>
      <c r="CV195">
        <v>0</v>
      </c>
      <c r="CW195">
        <v>0</v>
      </c>
      <c r="CX195">
        <v>0</v>
      </c>
      <c r="CY195">
        <v>0</v>
      </c>
      <c r="CZ195">
        <v>0</v>
      </c>
      <c r="DA195">
        <v>0</v>
      </c>
      <c r="DB195">
        <v>1</v>
      </c>
      <c r="DC195">
        <v>0</v>
      </c>
      <c r="DD195">
        <v>0</v>
      </c>
      <c r="DE195">
        <v>0</v>
      </c>
      <c r="DF195">
        <v>0</v>
      </c>
      <c r="DG195">
        <v>0</v>
      </c>
      <c r="DH195">
        <v>1</v>
      </c>
      <c r="DI195">
        <v>1</v>
      </c>
      <c r="DJ195" t="s">
        <v>794</v>
      </c>
    </row>
    <row r="196" spans="1:114" x14ac:dyDescent="0.2">
      <c r="A196">
        <v>21071</v>
      </c>
      <c r="B196" t="s">
        <v>589</v>
      </c>
      <c r="C196">
        <v>17</v>
      </c>
      <c r="D196">
        <v>27</v>
      </c>
      <c r="E196">
        <v>4.2079000000000004</v>
      </c>
      <c r="F196">
        <v>5.7625000000000002</v>
      </c>
      <c r="G196">
        <v>0</v>
      </c>
      <c r="H196">
        <v>14</v>
      </c>
      <c r="I196">
        <v>0</v>
      </c>
      <c r="J196">
        <v>7.0351999999999997</v>
      </c>
      <c r="K196">
        <v>0</v>
      </c>
      <c r="L196">
        <v>28</v>
      </c>
      <c r="M196">
        <v>0</v>
      </c>
      <c r="N196">
        <v>21.538499999999999</v>
      </c>
      <c r="O196">
        <v>0</v>
      </c>
      <c r="P196">
        <v>14</v>
      </c>
      <c r="Q196">
        <v>0</v>
      </c>
      <c r="R196">
        <v>4.8611000000000004</v>
      </c>
      <c r="S196">
        <v>0</v>
      </c>
      <c r="T196">
        <v>14</v>
      </c>
      <c r="U196">
        <v>0</v>
      </c>
      <c r="V196">
        <v>3.4653</v>
      </c>
      <c r="W196">
        <v>72</v>
      </c>
      <c r="X196">
        <v>61</v>
      </c>
      <c r="Y196">
        <v>17.8218</v>
      </c>
      <c r="Z196">
        <v>4.7366000000000001</v>
      </c>
      <c r="AA196">
        <v>116</v>
      </c>
      <c r="AB196">
        <v>169</v>
      </c>
      <c r="AC196">
        <v>28.712900000000001</v>
      </c>
      <c r="AD196">
        <v>34.876399999999997</v>
      </c>
      <c r="AE196">
        <v>0</v>
      </c>
      <c r="AF196">
        <v>14</v>
      </c>
      <c r="AG196">
        <v>0</v>
      </c>
      <c r="AH196">
        <v>3.4653</v>
      </c>
      <c r="AI196">
        <v>9</v>
      </c>
      <c r="AJ196">
        <v>29</v>
      </c>
      <c r="AK196">
        <v>6.9230999999999998</v>
      </c>
      <c r="AL196">
        <v>21.548400000000001</v>
      </c>
      <c r="AM196">
        <v>0</v>
      </c>
      <c r="AN196">
        <v>56</v>
      </c>
      <c r="AO196">
        <v>0</v>
      </c>
      <c r="AP196">
        <v>18.181799999999999</v>
      </c>
      <c r="AQ196">
        <v>29</v>
      </c>
      <c r="AR196">
        <v>460</v>
      </c>
      <c r="AS196">
        <v>7.1782000000000004</v>
      </c>
      <c r="AT196">
        <v>100</v>
      </c>
      <c r="AU196">
        <v>0</v>
      </c>
      <c r="AV196">
        <v>20</v>
      </c>
      <c r="AW196">
        <v>0</v>
      </c>
      <c r="AX196">
        <v>15.23</v>
      </c>
      <c r="AY196">
        <v>0</v>
      </c>
      <c r="AZ196">
        <v>14</v>
      </c>
      <c r="BA196">
        <v>0</v>
      </c>
      <c r="BB196">
        <v>10.7692</v>
      </c>
      <c r="BC196">
        <v>0</v>
      </c>
      <c r="BD196">
        <v>20</v>
      </c>
      <c r="BE196">
        <v>0</v>
      </c>
      <c r="BF196">
        <v>15.23</v>
      </c>
      <c r="BG196">
        <v>0</v>
      </c>
      <c r="BH196">
        <v>14</v>
      </c>
      <c r="BI196">
        <v>0</v>
      </c>
      <c r="BJ196">
        <v>10.7692</v>
      </c>
      <c r="BK196">
        <v>0</v>
      </c>
      <c r="BL196">
        <v>14</v>
      </c>
      <c r="BM196">
        <v>0</v>
      </c>
      <c r="BN196">
        <v>3.4653</v>
      </c>
      <c r="BO196">
        <v>0.16589999999999999</v>
      </c>
      <c r="BP196">
        <v>0</v>
      </c>
      <c r="BQ196">
        <v>0</v>
      </c>
      <c r="BR196">
        <v>0</v>
      </c>
      <c r="BS196">
        <v>0</v>
      </c>
      <c r="BT196">
        <v>0.49249999999999999</v>
      </c>
      <c r="BU196">
        <v>0.93820000000000003</v>
      </c>
      <c r="BV196">
        <v>0</v>
      </c>
      <c r="BW196">
        <v>0.72450000000000003</v>
      </c>
      <c r="BX196">
        <v>0</v>
      </c>
      <c r="BY196">
        <v>0.1578</v>
      </c>
      <c r="BZ196">
        <v>0</v>
      </c>
      <c r="CA196">
        <v>0</v>
      </c>
      <c r="CB196">
        <v>0</v>
      </c>
      <c r="CC196">
        <v>0</v>
      </c>
      <c r="CD196">
        <v>0</v>
      </c>
      <c r="CE196">
        <v>0.16589999999999999</v>
      </c>
      <c r="CF196">
        <v>2.1299999999999999E-2</v>
      </c>
      <c r="CG196">
        <v>2.1551999999999998</v>
      </c>
      <c r="CH196">
        <v>0.31979999999999997</v>
      </c>
      <c r="CI196">
        <v>0.1578</v>
      </c>
      <c r="CJ196">
        <v>0.1578</v>
      </c>
      <c r="CK196">
        <v>0</v>
      </c>
      <c r="CL196">
        <v>0</v>
      </c>
      <c r="CM196">
        <v>2.4788999999999999</v>
      </c>
      <c r="CN196">
        <v>3.6200000000000003E-2</v>
      </c>
      <c r="CO196">
        <v>0</v>
      </c>
      <c r="CP196">
        <v>0</v>
      </c>
      <c r="CQ196">
        <v>0</v>
      </c>
      <c r="CR196">
        <v>0</v>
      </c>
      <c r="CS196">
        <v>0</v>
      </c>
      <c r="CT196">
        <v>0</v>
      </c>
      <c r="CU196">
        <v>1</v>
      </c>
      <c r="CV196">
        <v>0</v>
      </c>
      <c r="CW196">
        <v>0</v>
      </c>
      <c r="CX196">
        <v>0</v>
      </c>
      <c r="CY196">
        <v>0</v>
      </c>
      <c r="CZ196">
        <v>0</v>
      </c>
      <c r="DA196">
        <v>0</v>
      </c>
      <c r="DB196">
        <v>0</v>
      </c>
      <c r="DC196">
        <v>0</v>
      </c>
      <c r="DD196">
        <v>0</v>
      </c>
      <c r="DE196">
        <v>0</v>
      </c>
      <c r="DF196">
        <v>1</v>
      </c>
      <c r="DG196">
        <v>0</v>
      </c>
      <c r="DH196">
        <v>0</v>
      </c>
      <c r="DI196">
        <v>1</v>
      </c>
      <c r="DJ196" t="s">
        <v>795</v>
      </c>
    </row>
    <row r="197" spans="1:114" x14ac:dyDescent="0.2">
      <c r="A197">
        <v>21074</v>
      </c>
      <c r="B197" t="s">
        <v>589</v>
      </c>
      <c r="C197">
        <v>985</v>
      </c>
      <c r="D197">
        <v>368</v>
      </c>
      <c r="E197">
        <v>6.6833999999999998</v>
      </c>
      <c r="F197">
        <v>2.4638</v>
      </c>
      <c r="G197">
        <v>299</v>
      </c>
      <c r="H197">
        <v>183</v>
      </c>
      <c r="I197">
        <v>3.4546999999999999</v>
      </c>
      <c r="J197">
        <v>2.101</v>
      </c>
      <c r="K197">
        <v>791</v>
      </c>
      <c r="L197">
        <v>217</v>
      </c>
      <c r="M197">
        <v>13.431800000000001</v>
      </c>
      <c r="N197">
        <v>3.6088</v>
      </c>
      <c r="O197">
        <v>433</v>
      </c>
      <c r="P197">
        <v>153</v>
      </c>
      <c r="Q197">
        <v>4.0888</v>
      </c>
      <c r="R197">
        <v>1.4224000000000001</v>
      </c>
      <c r="S197">
        <v>137</v>
      </c>
      <c r="T197">
        <v>74</v>
      </c>
      <c r="U197">
        <v>0.93089999999999995</v>
      </c>
      <c r="V197">
        <v>0.49969999999999998</v>
      </c>
      <c r="W197">
        <v>2551</v>
      </c>
      <c r="X197">
        <v>398</v>
      </c>
      <c r="Y197">
        <v>17.263300000000001</v>
      </c>
      <c r="Z197">
        <v>2.4826000000000001</v>
      </c>
      <c r="AA197">
        <v>3283</v>
      </c>
      <c r="AB197">
        <v>525</v>
      </c>
      <c r="AC197">
        <v>22.216999999999999</v>
      </c>
      <c r="AD197">
        <v>3.2888000000000002</v>
      </c>
      <c r="AE197">
        <v>1339</v>
      </c>
      <c r="AF197">
        <v>245</v>
      </c>
      <c r="AG197">
        <v>9.0983000000000001</v>
      </c>
      <c r="AH197">
        <v>1.571</v>
      </c>
      <c r="AI197">
        <v>212</v>
      </c>
      <c r="AJ197">
        <v>113</v>
      </c>
      <c r="AK197">
        <v>3.5998999999999999</v>
      </c>
      <c r="AL197">
        <v>1.9006000000000001</v>
      </c>
      <c r="AM197">
        <v>0</v>
      </c>
      <c r="AN197">
        <v>84</v>
      </c>
      <c r="AO197">
        <v>0</v>
      </c>
      <c r="AP197">
        <v>0.60129999999999995</v>
      </c>
      <c r="AQ197">
        <v>1763</v>
      </c>
      <c r="AR197">
        <v>1282</v>
      </c>
      <c r="AS197">
        <v>11.9307</v>
      </c>
      <c r="AT197">
        <v>8.6463000000000001</v>
      </c>
      <c r="AU197">
        <v>344</v>
      </c>
      <c r="AV197">
        <v>133</v>
      </c>
      <c r="AW197">
        <v>5.6821999999999999</v>
      </c>
      <c r="AX197">
        <v>2.1766000000000001</v>
      </c>
      <c r="AY197">
        <v>10</v>
      </c>
      <c r="AZ197">
        <v>17</v>
      </c>
      <c r="BA197">
        <v>0.16520000000000001</v>
      </c>
      <c r="BB197">
        <v>0.28060000000000002</v>
      </c>
      <c r="BC197">
        <v>83</v>
      </c>
      <c r="BD197">
        <v>72</v>
      </c>
      <c r="BE197">
        <v>1.4094</v>
      </c>
      <c r="BF197">
        <v>1.222</v>
      </c>
      <c r="BG197">
        <v>79</v>
      </c>
      <c r="BH197">
        <v>65</v>
      </c>
      <c r="BI197">
        <v>1.3414999999999999</v>
      </c>
      <c r="BJ197">
        <v>1.101</v>
      </c>
      <c r="BK197">
        <v>52</v>
      </c>
      <c r="BL197">
        <v>13</v>
      </c>
      <c r="BM197">
        <v>0.35189999999999999</v>
      </c>
      <c r="BN197">
        <v>8.5400000000000004E-2</v>
      </c>
      <c r="BO197">
        <v>0.25219999999999998</v>
      </c>
      <c r="BP197">
        <v>0.42299999999999999</v>
      </c>
      <c r="BQ197">
        <v>0.30370000000000003</v>
      </c>
      <c r="BR197">
        <v>0.3034</v>
      </c>
      <c r="BS197">
        <v>0.182</v>
      </c>
      <c r="BT197">
        <v>0.4456</v>
      </c>
      <c r="BU197">
        <v>0.56499999999999995</v>
      </c>
      <c r="BV197">
        <v>0.2762</v>
      </c>
      <c r="BW197">
        <v>0.43819999999999998</v>
      </c>
      <c r="BX197">
        <v>0</v>
      </c>
      <c r="BY197">
        <v>0.23880000000000001</v>
      </c>
      <c r="BZ197">
        <v>0.62909999999999999</v>
      </c>
      <c r="CA197">
        <v>0.46200000000000002</v>
      </c>
      <c r="CB197">
        <v>0.63339999999999996</v>
      </c>
      <c r="CC197">
        <v>0.32750000000000001</v>
      </c>
      <c r="CD197">
        <v>0.51600000000000001</v>
      </c>
      <c r="CE197">
        <v>1.4642999999999999</v>
      </c>
      <c r="CF197">
        <v>0.1898</v>
      </c>
      <c r="CG197">
        <v>1.7250000000000001</v>
      </c>
      <c r="CH197">
        <v>0.1386</v>
      </c>
      <c r="CI197">
        <v>0.23880000000000001</v>
      </c>
      <c r="CJ197">
        <v>0.23880000000000001</v>
      </c>
      <c r="CK197">
        <v>2.5680000000000001</v>
      </c>
      <c r="CL197">
        <v>0.54800000000000004</v>
      </c>
      <c r="CM197">
        <v>5.9961000000000002</v>
      </c>
      <c r="CN197">
        <v>0.29420000000000002</v>
      </c>
      <c r="CO197">
        <v>0</v>
      </c>
      <c r="CP197">
        <v>0</v>
      </c>
      <c r="CQ197">
        <v>0</v>
      </c>
      <c r="CR197">
        <v>0</v>
      </c>
      <c r="CS197">
        <v>0</v>
      </c>
      <c r="CT197">
        <v>0</v>
      </c>
      <c r="CU197">
        <v>0</v>
      </c>
      <c r="CV197">
        <v>0</v>
      </c>
      <c r="CW197">
        <v>0</v>
      </c>
      <c r="CX197">
        <v>0</v>
      </c>
      <c r="CY197">
        <v>0</v>
      </c>
      <c r="CZ197">
        <v>0</v>
      </c>
      <c r="DA197">
        <v>0</v>
      </c>
      <c r="DB197">
        <v>0</v>
      </c>
      <c r="DC197">
        <v>0</v>
      </c>
      <c r="DD197">
        <v>0</v>
      </c>
      <c r="DE197">
        <v>0</v>
      </c>
      <c r="DF197">
        <v>0</v>
      </c>
      <c r="DG197">
        <v>0</v>
      </c>
      <c r="DH197">
        <v>0</v>
      </c>
      <c r="DI197">
        <v>0</v>
      </c>
      <c r="DJ197" t="s">
        <v>796</v>
      </c>
    </row>
    <row r="198" spans="1:114" x14ac:dyDescent="0.2">
      <c r="A198">
        <v>21075</v>
      </c>
      <c r="B198" t="s">
        <v>589</v>
      </c>
      <c r="C198">
        <v>4201</v>
      </c>
      <c r="D198">
        <v>1072</v>
      </c>
      <c r="E198">
        <v>11.5206</v>
      </c>
      <c r="F198">
        <v>2.8664000000000001</v>
      </c>
      <c r="G198">
        <v>809</v>
      </c>
      <c r="H198">
        <v>257</v>
      </c>
      <c r="I198">
        <v>3.9007000000000001</v>
      </c>
      <c r="J198">
        <v>1.2125999999999999</v>
      </c>
      <c r="K198">
        <v>3109</v>
      </c>
      <c r="L198">
        <v>519</v>
      </c>
      <c r="M198">
        <v>23.845700000000001</v>
      </c>
      <c r="N198">
        <v>3.8018999999999998</v>
      </c>
      <c r="O198">
        <v>1297</v>
      </c>
      <c r="P198">
        <v>364</v>
      </c>
      <c r="Q198">
        <v>5.3556999999999997</v>
      </c>
      <c r="R198">
        <v>1.4658</v>
      </c>
      <c r="S198">
        <v>1333</v>
      </c>
      <c r="T198">
        <v>385</v>
      </c>
      <c r="U198">
        <v>3.6114000000000002</v>
      </c>
      <c r="V198">
        <v>1.0126999999999999</v>
      </c>
      <c r="W198">
        <v>3086</v>
      </c>
      <c r="X198">
        <v>370</v>
      </c>
      <c r="Y198">
        <v>8.2594999999999992</v>
      </c>
      <c r="Z198">
        <v>0.81559999999999999</v>
      </c>
      <c r="AA198">
        <v>10321</v>
      </c>
      <c r="AB198">
        <v>1202</v>
      </c>
      <c r="AC198">
        <v>27.6236</v>
      </c>
      <c r="AD198">
        <v>2.6116000000000001</v>
      </c>
      <c r="AE198">
        <v>2499</v>
      </c>
      <c r="AF198">
        <v>501</v>
      </c>
      <c r="AG198">
        <v>6.7702999999999998</v>
      </c>
      <c r="AH198">
        <v>1.2739</v>
      </c>
      <c r="AI198">
        <v>1007</v>
      </c>
      <c r="AJ198">
        <v>280</v>
      </c>
      <c r="AK198">
        <v>7.7236000000000002</v>
      </c>
      <c r="AL198">
        <v>2.1111</v>
      </c>
      <c r="AM198">
        <v>1313</v>
      </c>
      <c r="AN198">
        <v>330</v>
      </c>
      <c r="AO198">
        <v>3.8121999999999998</v>
      </c>
      <c r="AP198">
        <v>0.92610000000000003</v>
      </c>
      <c r="AQ198">
        <v>23237</v>
      </c>
      <c r="AR198">
        <v>2786</v>
      </c>
      <c r="AS198">
        <v>62.192500000000003</v>
      </c>
      <c r="AT198">
        <v>6.1403999999999996</v>
      </c>
      <c r="AU198">
        <v>3274</v>
      </c>
      <c r="AV198">
        <v>423</v>
      </c>
      <c r="AW198">
        <v>24.354700000000001</v>
      </c>
      <c r="AX198">
        <v>2.9089999999999998</v>
      </c>
      <c r="AY198">
        <v>683</v>
      </c>
      <c r="AZ198">
        <v>185</v>
      </c>
      <c r="BA198">
        <v>5.0807000000000002</v>
      </c>
      <c r="BB198">
        <v>1.3532</v>
      </c>
      <c r="BC198">
        <v>561</v>
      </c>
      <c r="BD198">
        <v>169</v>
      </c>
      <c r="BE198">
        <v>4.3028000000000004</v>
      </c>
      <c r="BF198">
        <v>1.2790999999999999</v>
      </c>
      <c r="BG198">
        <v>493</v>
      </c>
      <c r="BH198">
        <v>175</v>
      </c>
      <c r="BI198">
        <v>3.7812999999999999</v>
      </c>
      <c r="BJ198">
        <v>1.3293999999999999</v>
      </c>
      <c r="BK198">
        <v>91</v>
      </c>
      <c r="BL198">
        <v>6</v>
      </c>
      <c r="BM198">
        <v>0.24360000000000001</v>
      </c>
      <c r="BN198">
        <v>2.3099999999999999E-2</v>
      </c>
      <c r="BO198">
        <v>0.47199999999999998</v>
      </c>
      <c r="BP198">
        <v>0.49669999999999997</v>
      </c>
      <c r="BQ198">
        <v>0.65080000000000005</v>
      </c>
      <c r="BR198">
        <v>0.42520000000000002</v>
      </c>
      <c r="BS198">
        <v>0.51180000000000003</v>
      </c>
      <c r="BT198">
        <v>7.46E-2</v>
      </c>
      <c r="BU198">
        <v>0.91679999999999995</v>
      </c>
      <c r="BV198">
        <v>0.11990000000000001</v>
      </c>
      <c r="BW198">
        <v>0.78520000000000001</v>
      </c>
      <c r="BX198">
        <v>0.84430000000000005</v>
      </c>
      <c r="BY198">
        <v>0.81879999999999997</v>
      </c>
      <c r="BZ198">
        <v>0.89800000000000002</v>
      </c>
      <c r="CA198">
        <v>0.81779999999999997</v>
      </c>
      <c r="CB198">
        <v>0.91110000000000002</v>
      </c>
      <c r="CC198">
        <v>0.55100000000000005</v>
      </c>
      <c r="CD198">
        <v>0.46060000000000001</v>
      </c>
      <c r="CE198">
        <v>2.5565000000000002</v>
      </c>
      <c r="CF198">
        <v>0.52449999999999997</v>
      </c>
      <c r="CG198">
        <v>2.7408000000000001</v>
      </c>
      <c r="CH198">
        <v>0.6482</v>
      </c>
      <c r="CI198">
        <v>0.81879999999999997</v>
      </c>
      <c r="CJ198">
        <v>0.81879999999999997</v>
      </c>
      <c r="CK198">
        <v>3.6385000000000001</v>
      </c>
      <c r="CL198">
        <v>0.87629999999999997</v>
      </c>
      <c r="CM198">
        <v>9.7545999999999999</v>
      </c>
      <c r="CN198">
        <v>0.77610000000000001</v>
      </c>
      <c r="CO198">
        <v>0</v>
      </c>
      <c r="CP198">
        <v>0</v>
      </c>
      <c r="CQ198">
        <v>0</v>
      </c>
      <c r="CR198">
        <v>0</v>
      </c>
      <c r="CS198">
        <v>0</v>
      </c>
      <c r="CT198">
        <v>0</v>
      </c>
      <c r="CU198">
        <v>1</v>
      </c>
      <c r="CV198">
        <v>0</v>
      </c>
      <c r="CW198">
        <v>0</v>
      </c>
      <c r="CX198">
        <v>0</v>
      </c>
      <c r="CY198">
        <v>0</v>
      </c>
      <c r="CZ198">
        <v>0</v>
      </c>
      <c r="DA198">
        <v>0</v>
      </c>
      <c r="DB198">
        <v>1</v>
      </c>
      <c r="DC198">
        <v>0</v>
      </c>
      <c r="DD198">
        <v>0</v>
      </c>
      <c r="DE198">
        <v>0</v>
      </c>
      <c r="DF198">
        <v>1</v>
      </c>
      <c r="DG198">
        <v>0</v>
      </c>
      <c r="DH198">
        <v>1</v>
      </c>
      <c r="DI198">
        <v>2</v>
      </c>
      <c r="DJ198" t="s">
        <v>794</v>
      </c>
    </row>
    <row r="199" spans="1:114" x14ac:dyDescent="0.2">
      <c r="A199">
        <v>21076</v>
      </c>
      <c r="B199" t="s">
        <v>589</v>
      </c>
      <c r="C199">
        <v>1855</v>
      </c>
      <c r="D199">
        <v>959</v>
      </c>
      <c r="E199">
        <v>7.6772999999999998</v>
      </c>
      <c r="F199">
        <v>3.9316</v>
      </c>
      <c r="G199">
        <v>678</v>
      </c>
      <c r="H199">
        <v>282</v>
      </c>
      <c r="I199">
        <v>4.6772</v>
      </c>
      <c r="J199">
        <v>1.9086000000000001</v>
      </c>
      <c r="K199">
        <v>1399</v>
      </c>
      <c r="L199">
        <v>337</v>
      </c>
      <c r="M199">
        <v>14.2974</v>
      </c>
      <c r="N199">
        <v>3.3226</v>
      </c>
      <c r="O199">
        <v>708</v>
      </c>
      <c r="P199">
        <v>197</v>
      </c>
      <c r="Q199">
        <v>4.0762</v>
      </c>
      <c r="R199">
        <v>1.1048</v>
      </c>
      <c r="S199">
        <v>1159</v>
      </c>
      <c r="T199">
        <v>400</v>
      </c>
      <c r="U199">
        <v>4.9253999999999998</v>
      </c>
      <c r="V199">
        <v>1.6600999999999999</v>
      </c>
      <c r="W199">
        <v>2702</v>
      </c>
      <c r="X199">
        <v>398</v>
      </c>
      <c r="Y199">
        <v>11.134</v>
      </c>
      <c r="Z199">
        <v>1.4403999999999999</v>
      </c>
      <c r="AA199">
        <v>4863</v>
      </c>
      <c r="AB199">
        <v>681</v>
      </c>
      <c r="AC199">
        <v>20.038699999999999</v>
      </c>
      <c r="AD199">
        <v>2.4255</v>
      </c>
      <c r="AE199">
        <v>1914</v>
      </c>
      <c r="AF199">
        <v>327</v>
      </c>
      <c r="AG199">
        <v>8.1340000000000003</v>
      </c>
      <c r="AH199">
        <v>1.2518</v>
      </c>
      <c r="AI199">
        <v>451</v>
      </c>
      <c r="AJ199">
        <v>165</v>
      </c>
      <c r="AK199">
        <v>4.6090999999999998</v>
      </c>
      <c r="AL199">
        <v>1.6571</v>
      </c>
      <c r="AM199">
        <v>993</v>
      </c>
      <c r="AN199">
        <v>324</v>
      </c>
      <c r="AO199">
        <v>4.3152999999999997</v>
      </c>
      <c r="AP199">
        <v>1.3745000000000001</v>
      </c>
      <c r="AQ199">
        <v>15679</v>
      </c>
      <c r="AR199">
        <v>2020</v>
      </c>
      <c r="AS199">
        <v>64.607699999999994</v>
      </c>
      <c r="AT199">
        <v>6.9703999999999997</v>
      </c>
      <c r="AU199">
        <v>2756</v>
      </c>
      <c r="AV199">
        <v>449</v>
      </c>
      <c r="AW199">
        <v>27.3142</v>
      </c>
      <c r="AX199">
        <v>4.1391999999999998</v>
      </c>
      <c r="AY199">
        <v>325</v>
      </c>
      <c r="AZ199">
        <v>119</v>
      </c>
      <c r="BA199">
        <v>3.2210000000000001</v>
      </c>
      <c r="BB199">
        <v>1.1636</v>
      </c>
      <c r="BC199">
        <v>309</v>
      </c>
      <c r="BD199">
        <v>160</v>
      </c>
      <c r="BE199">
        <v>3.1579000000000002</v>
      </c>
      <c r="BF199">
        <v>1.6209</v>
      </c>
      <c r="BG199">
        <v>446</v>
      </c>
      <c r="BH199">
        <v>213</v>
      </c>
      <c r="BI199">
        <v>4.5579999999999998</v>
      </c>
      <c r="BJ199">
        <v>2.1583999999999999</v>
      </c>
      <c r="BK199">
        <v>81</v>
      </c>
      <c r="BL199">
        <v>4</v>
      </c>
      <c r="BM199">
        <v>0.33379999999999999</v>
      </c>
      <c r="BN199">
        <v>2.87E-2</v>
      </c>
      <c r="BO199">
        <v>0.31469999999999998</v>
      </c>
      <c r="BP199">
        <v>0.60299999999999998</v>
      </c>
      <c r="BQ199">
        <v>0.3427</v>
      </c>
      <c r="BR199">
        <v>0.29909999999999998</v>
      </c>
      <c r="BS199">
        <v>0.65949999999999998</v>
      </c>
      <c r="BT199">
        <v>0.113</v>
      </c>
      <c r="BU199">
        <v>0.39019999999999999</v>
      </c>
      <c r="BV199">
        <v>0.1991</v>
      </c>
      <c r="BW199">
        <v>0.53580000000000005</v>
      </c>
      <c r="BX199">
        <v>0.85709999999999997</v>
      </c>
      <c r="BY199">
        <v>0.82520000000000004</v>
      </c>
      <c r="BZ199">
        <v>0.91320000000000001</v>
      </c>
      <c r="CA199">
        <v>0.75490000000000002</v>
      </c>
      <c r="CB199">
        <v>0.85029999999999994</v>
      </c>
      <c r="CC199">
        <v>0.61609999999999998</v>
      </c>
      <c r="CD199">
        <v>0.50529999999999997</v>
      </c>
      <c r="CE199">
        <v>2.2189999999999999</v>
      </c>
      <c r="CF199">
        <v>0.42220000000000002</v>
      </c>
      <c r="CG199">
        <v>2.0952000000000002</v>
      </c>
      <c r="CH199">
        <v>0.29420000000000002</v>
      </c>
      <c r="CI199">
        <v>0.82520000000000004</v>
      </c>
      <c r="CJ199">
        <v>0.82520000000000004</v>
      </c>
      <c r="CK199">
        <v>3.6398000000000001</v>
      </c>
      <c r="CL199">
        <v>0.87849999999999995</v>
      </c>
      <c r="CM199">
        <v>8.7791999999999994</v>
      </c>
      <c r="CN199">
        <v>0.67159999999999997</v>
      </c>
      <c r="CO199">
        <v>0</v>
      </c>
      <c r="CP199">
        <v>0</v>
      </c>
      <c r="CQ199">
        <v>0</v>
      </c>
      <c r="CR199">
        <v>0</v>
      </c>
      <c r="CS199">
        <v>0</v>
      </c>
      <c r="CT199">
        <v>0</v>
      </c>
      <c r="CU199">
        <v>0</v>
      </c>
      <c r="CV199">
        <v>0</v>
      </c>
      <c r="CW199">
        <v>0</v>
      </c>
      <c r="CX199">
        <v>0</v>
      </c>
      <c r="CY199">
        <v>0</v>
      </c>
      <c r="CZ199">
        <v>1</v>
      </c>
      <c r="DA199">
        <v>0</v>
      </c>
      <c r="DB199">
        <v>0</v>
      </c>
      <c r="DC199">
        <v>0</v>
      </c>
      <c r="DD199">
        <v>0</v>
      </c>
      <c r="DE199">
        <v>0</v>
      </c>
      <c r="DF199">
        <v>0</v>
      </c>
      <c r="DG199">
        <v>0</v>
      </c>
      <c r="DH199">
        <v>1</v>
      </c>
      <c r="DI199">
        <v>1</v>
      </c>
      <c r="DJ199" t="s">
        <v>793</v>
      </c>
    </row>
    <row r="200" spans="1:114" x14ac:dyDescent="0.2">
      <c r="A200">
        <v>21077</v>
      </c>
      <c r="B200" t="s">
        <v>589</v>
      </c>
      <c r="C200">
        <v>8</v>
      </c>
      <c r="D200">
        <v>14</v>
      </c>
      <c r="E200">
        <v>12.698399999999999</v>
      </c>
      <c r="F200">
        <v>17.491900000000001</v>
      </c>
      <c r="G200">
        <v>17</v>
      </c>
      <c r="H200">
        <v>29</v>
      </c>
      <c r="I200">
        <v>43.589700000000001</v>
      </c>
      <c r="J200">
        <v>56.740200000000002</v>
      </c>
      <c r="K200">
        <v>24</v>
      </c>
      <c r="L200">
        <v>37</v>
      </c>
      <c r="M200">
        <v>68.571399999999997</v>
      </c>
      <c r="N200">
        <v>75.215400000000002</v>
      </c>
      <c r="O200">
        <v>0</v>
      </c>
      <c r="P200">
        <v>14</v>
      </c>
      <c r="Q200">
        <v>0</v>
      </c>
      <c r="R200">
        <v>22.222200000000001</v>
      </c>
      <c r="S200">
        <v>0</v>
      </c>
      <c r="T200">
        <v>14</v>
      </c>
      <c r="U200">
        <v>0</v>
      </c>
      <c r="V200">
        <v>29.787199999999999</v>
      </c>
      <c r="W200">
        <v>0</v>
      </c>
      <c r="X200">
        <v>14</v>
      </c>
      <c r="Y200">
        <v>0</v>
      </c>
      <c r="Z200">
        <v>22.222200000000001</v>
      </c>
      <c r="AA200">
        <v>0</v>
      </c>
      <c r="AB200">
        <v>14</v>
      </c>
      <c r="AC200">
        <v>0</v>
      </c>
      <c r="AD200">
        <v>22.222200000000001</v>
      </c>
      <c r="AE200">
        <v>19</v>
      </c>
      <c r="AF200">
        <v>27</v>
      </c>
      <c r="AG200">
        <v>40.4255</v>
      </c>
      <c r="AH200">
        <v>38.0871</v>
      </c>
      <c r="AI200">
        <v>0</v>
      </c>
      <c r="AJ200">
        <v>20</v>
      </c>
      <c r="AK200">
        <v>0</v>
      </c>
      <c r="AL200">
        <v>56.5685</v>
      </c>
      <c r="AM200">
        <v>0</v>
      </c>
      <c r="AN200">
        <v>56</v>
      </c>
      <c r="AO200">
        <v>0</v>
      </c>
      <c r="AP200">
        <v>88.888900000000007</v>
      </c>
      <c r="AQ200">
        <v>0</v>
      </c>
      <c r="AR200">
        <v>96</v>
      </c>
      <c r="AS200">
        <v>0</v>
      </c>
      <c r="AT200">
        <v>100</v>
      </c>
      <c r="AU200">
        <v>0</v>
      </c>
      <c r="AV200">
        <v>20</v>
      </c>
      <c r="AW200">
        <v>0</v>
      </c>
      <c r="AX200">
        <v>56.5685</v>
      </c>
      <c r="AY200">
        <v>0</v>
      </c>
      <c r="AZ200">
        <v>14</v>
      </c>
      <c r="BA200">
        <v>0</v>
      </c>
      <c r="BB200">
        <v>40</v>
      </c>
      <c r="BC200">
        <v>0</v>
      </c>
      <c r="BD200">
        <v>20</v>
      </c>
      <c r="BE200">
        <v>0</v>
      </c>
      <c r="BF200">
        <v>56.5685</v>
      </c>
      <c r="BG200">
        <v>0</v>
      </c>
      <c r="BH200">
        <v>14</v>
      </c>
      <c r="BI200">
        <v>0</v>
      </c>
      <c r="BJ200">
        <v>40</v>
      </c>
      <c r="BK200">
        <v>0</v>
      </c>
      <c r="BL200">
        <v>14</v>
      </c>
      <c r="BM200">
        <v>0</v>
      </c>
      <c r="BN200">
        <v>22.222200000000001</v>
      </c>
      <c r="BO200">
        <v>0.54090000000000005</v>
      </c>
      <c r="BP200">
        <v>0.99129999999999996</v>
      </c>
      <c r="BQ200">
        <v>0.98919999999999997</v>
      </c>
      <c r="BR200">
        <v>0</v>
      </c>
      <c r="BS200">
        <v>0</v>
      </c>
      <c r="BT200">
        <v>0</v>
      </c>
      <c r="BU200">
        <v>0</v>
      </c>
      <c r="BV200">
        <v>0.98719999999999997</v>
      </c>
      <c r="BW200">
        <v>0</v>
      </c>
      <c r="BX200">
        <v>0</v>
      </c>
      <c r="BY200">
        <v>0</v>
      </c>
      <c r="BZ200">
        <v>0</v>
      </c>
      <c r="CA200">
        <v>0</v>
      </c>
      <c r="CB200">
        <v>0</v>
      </c>
      <c r="CC200">
        <v>0</v>
      </c>
      <c r="CD200">
        <v>0</v>
      </c>
      <c r="CE200">
        <v>2.5213999999999999</v>
      </c>
      <c r="CF200">
        <v>0.50749999999999995</v>
      </c>
      <c r="CG200">
        <v>0.98719999999999997</v>
      </c>
      <c r="CH200">
        <v>3.8399999999999997E-2</v>
      </c>
      <c r="CI200">
        <v>0</v>
      </c>
      <c r="CJ200">
        <v>0</v>
      </c>
      <c r="CK200">
        <v>0</v>
      </c>
      <c r="CL200">
        <v>0</v>
      </c>
      <c r="CM200">
        <v>3.5085999999999999</v>
      </c>
      <c r="CN200">
        <v>9.1700000000000004E-2</v>
      </c>
      <c r="CO200">
        <v>0</v>
      </c>
      <c r="CP200">
        <v>1</v>
      </c>
      <c r="CQ200">
        <v>1</v>
      </c>
      <c r="CR200">
        <v>0</v>
      </c>
      <c r="CS200">
        <v>0</v>
      </c>
      <c r="CT200">
        <v>0</v>
      </c>
      <c r="CU200">
        <v>0</v>
      </c>
      <c r="CV200">
        <v>1</v>
      </c>
      <c r="CW200">
        <v>0</v>
      </c>
      <c r="CX200">
        <v>0</v>
      </c>
      <c r="CY200">
        <v>0</v>
      </c>
      <c r="CZ200">
        <v>0</v>
      </c>
      <c r="DA200">
        <v>0</v>
      </c>
      <c r="DB200">
        <v>0</v>
      </c>
      <c r="DC200">
        <v>0</v>
      </c>
      <c r="DD200">
        <v>0</v>
      </c>
      <c r="DE200">
        <v>2</v>
      </c>
      <c r="DF200">
        <v>1</v>
      </c>
      <c r="DG200">
        <v>0</v>
      </c>
      <c r="DH200">
        <v>0</v>
      </c>
      <c r="DI200">
        <v>3</v>
      </c>
      <c r="DJ200" t="s">
        <v>795</v>
      </c>
    </row>
    <row r="201" spans="1:114" x14ac:dyDescent="0.2">
      <c r="A201">
        <v>21078</v>
      </c>
      <c r="B201" t="s">
        <v>589</v>
      </c>
      <c r="C201">
        <v>2650</v>
      </c>
      <c r="D201">
        <v>713</v>
      </c>
      <c r="E201">
        <v>13.3703</v>
      </c>
      <c r="F201">
        <v>3.5636000000000001</v>
      </c>
      <c r="G201">
        <v>382</v>
      </c>
      <c r="H201">
        <v>191</v>
      </c>
      <c r="I201">
        <v>3.5501999999999998</v>
      </c>
      <c r="J201">
        <v>1.7613000000000001</v>
      </c>
      <c r="K201">
        <v>1850</v>
      </c>
      <c r="L201">
        <v>336</v>
      </c>
      <c r="M201">
        <v>21.8263</v>
      </c>
      <c r="N201">
        <v>3.8490000000000002</v>
      </c>
      <c r="O201">
        <v>981</v>
      </c>
      <c r="P201">
        <v>205</v>
      </c>
      <c r="Q201">
        <v>6.5426000000000002</v>
      </c>
      <c r="R201">
        <v>1.3363</v>
      </c>
      <c r="S201">
        <v>729</v>
      </c>
      <c r="T201">
        <v>330</v>
      </c>
      <c r="U201">
        <v>3.6812999999999998</v>
      </c>
      <c r="V201">
        <v>1.6606000000000001</v>
      </c>
      <c r="W201">
        <v>4583</v>
      </c>
      <c r="X201">
        <v>475</v>
      </c>
      <c r="Y201">
        <v>22.880700000000001</v>
      </c>
      <c r="Z201">
        <v>2.2134999999999998</v>
      </c>
      <c r="AA201">
        <v>3782</v>
      </c>
      <c r="AB201">
        <v>490</v>
      </c>
      <c r="AC201">
        <v>18.881699999999999</v>
      </c>
      <c r="AD201">
        <v>2.3433999999999999</v>
      </c>
      <c r="AE201">
        <v>2425</v>
      </c>
      <c r="AF201">
        <v>351</v>
      </c>
      <c r="AG201">
        <v>12.2456</v>
      </c>
      <c r="AH201">
        <v>1.7114</v>
      </c>
      <c r="AI201">
        <v>255</v>
      </c>
      <c r="AJ201">
        <v>137</v>
      </c>
      <c r="AK201">
        <v>3.0085000000000002</v>
      </c>
      <c r="AL201">
        <v>1.6136999999999999</v>
      </c>
      <c r="AM201">
        <v>220</v>
      </c>
      <c r="AN201">
        <v>173</v>
      </c>
      <c r="AO201">
        <v>1.1392</v>
      </c>
      <c r="AP201">
        <v>0.8931</v>
      </c>
      <c r="AQ201">
        <v>6153</v>
      </c>
      <c r="AR201">
        <v>1140</v>
      </c>
      <c r="AS201">
        <v>30.718900000000001</v>
      </c>
      <c r="AT201">
        <v>5.5759999999999996</v>
      </c>
      <c r="AU201">
        <v>772</v>
      </c>
      <c r="AV201">
        <v>196</v>
      </c>
      <c r="AW201">
        <v>8.7044999999999995</v>
      </c>
      <c r="AX201">
        <v>2.1808000000000001</v>
      </c>
      <c r="AY201">
        <v>404</v>
      </c>
      <c r="AZ201">
        <v>122</v>
      </c>
      <c r="BA201">
        <v>4.5552000000000001</v>
      </c>
      <c r="BB201">
        <v>1.3622000000000001</v>
      </c>
      <c r="BC201">
        <v>68</v>
      </c>
      <c r="BD201">
        <v>60</v>
      </c>
      <c r="BE201">
        <v>0.80230000000000001</v>
      </c>
      <c r="BF201">
        <v>0.71189999999999998</v>
      </c>
      <c r="BG201">
        <v>486</v>
      </c>
      <c r="BH201">
        <v>154</v>
      </c>
      <c r="BI201">
        <v>5.7337999999999996</v>
      </c>
      <c r="BJ201">
        <v>1.7989999999999999</v>
      </c>
      <c r="BK201">
        <v>180</v>
      </c>
      <c r="BL201">
        <v>9</v>
      </c>
      <c r="BM201">
        <v>0.89870000000000005</v>
      </c>
      <c r="BN201">
        <v>0.03</v>
      </c>
      <c r="BO201">
        <v>0.56030000000000002</v>
      </c>
      <c r="BP201">
        <v>0.43819999999999998</v>
      </c>
      <c r="BQ201">
        <v>0.57920000000000005</v>
      </c>
      <c r="BR201">
        <v>0.52349999999999997</v>
      </c>
      <c r="BS201">
        <v>0.51819999999999999</v>
      </c>
      <c r="BT201">
        <v>0.7399</v>
      </c>
      <c r="BU201">
        <v>0.3241</v>
      </c>
      <c r="BV201">
        <v>0.55249999999999999</v>
      </c>
      <c r="BW201">
        <v>0.37740000000000001</v>
      </c>
      <c r="BX201">
        <v>0.60340000000000005</v>
      </c>
      <c r="BY201">
        <v>0.54369999999999996</v>
      </c>
      <c r="BZ201">
        <v>0.69850000000000001</v>
      </c>
      <c r="CA201">
        <v>0.80259999999999998</v>
      </c>
      <c r="CB201">
        <v>0.52280000000000004</v>
      </c>
      <c r="CC201">
        <v>0.68330000000000002</v>
      </c>
      <c r="CD201">
        <v>0.68440000000000001</v>
      </c>
      <c r="CE201">
        <v>2.6194000000000002</v>
      </c>
      <c r="CF201">
        <v>0.54800000000000004</v>
      </c>
      <c r="CG201">
        <v>2.5973000000000002</v>
      </c>
      <c r="CH201">
        <v>0.55220000000000002</v>
      </c>
      <c r="CI201">
        <v>0.54369999999999996</v>
      </c>
      <c r="CJ201">
        <v>0.54369999999999996</v>
      </c>
      <c r="CK201">
        <v>3.3915999999999999</v>
      </c>
      <c r="CL201">
        <v>0.80169999999999997</v>
      </c>
      <c r="CM201">
        <v>9.152000000000001</v>
      </c>
      <c r="CN201">
        <v>0.73129999999999995</v>
      </c>
      <c r="CO201">
        <v>0</v>
      </c>
      <c r="CP201">
        <v>0</v>
      </c>
      <c r="CQ201">
        <v>0</v>
      </c>
      <c r="CR201">
        <v>0</v>
      </c>
      <c r="CS201">
        <v>0</v>
      </c>
      <c r="CT201">
        <v>0</v>
      </c>
      <c r="CU201">
        <v>0</v>
      </c>
      <c r="CV201">
        <v>0</v>
      </c>
      <c r="CW201">
        <v>0</v>
      </c>
      <c r="CX201">
        <v>0</v>
      </c>
      <c r="CY201">
        <v>0</v>
      </c>
      <c r="CZ201">
        <v>0</v>
      </c>
      <c r="DA201">
        <v>0</v>
      </c>
      <c r="DB201">
        <v>0</v>
      </c>
      <c r="DC201">
        <v>0</v>
      </c>
      <c r="DD201">
        <v>0</v>
      </c>
      <c r="DE201">
        <v>0</v>
      </c>
      <c r="DF201">
        <v>0</v>
      </c>
      <c r="DG201">
        <v>0</v>
      </c>
      <c r="DH201">
        <v>0</v>
      </c>
      <c r="DI201">
        <v>0</v>
      </c>
      <c r="DJ201" t="s">
        <v>793</v>
      </c>
    </row>
    <row r="202" spans="1:114" x14ac:dyDescent="0.2">
      <c r="A202">
        <v>21082</v>
      </c>
      <c r="B202" t="s">
        <v>589</v>
      </c>
      <c r="C202">
        <v>89</v>
      </c>
      <c r="D202">
        <v>120</v>
      </c>
      <c r="E202">
        <v>14.2173</v>
      </c>
      <c r="F202">
        <v>18.2879</v>
      </c>
      <c r="G202">
        <v>0</v>
      </c>
      <c r="H202">
        <v>14</v>
      </c>
      <c r="I202">
        <v>0</v>
      </c>
      <c r="J202">
        <v>3.9660000000000002</v>
      </c>
      <c r="K202">
        <v>40</v>
      </c>
      <c r="L202">
        <v>47</v>
      </c>
      <c r="M202">
        <v>14.5985</v>
      </c>
      <c r="N202">
        <v>15.9712</v>
      </c>
      <c r="O202">
        <v>8</v>
      </c>
      <c r="P202">
        <v>14</v>
      </c>
      <c r="Q202">
        <v>1.6632</v>
      </c>
      <c r="R202">
        <v>2.8454999999999999</v>
      </c>
      <c r="S202">
        <v>0</v>
      </c>
      <c r="T202">
        <v>14</v>
      </c>
      <c r="U202">
        <v>0</v>
      </c>
      <c r="V202">
        <v>2.2364000000000002</v>
      </c>
      <c r="W202">
        <v>163</v>
      </c>
      <c r="X202">
        <v>78</v>
      </c>
      <c r="Y202">
        <v>26.0383</v>
      </c>
      <c r="Z202">
        <v>6.6715</v>
      </c>
      <c r="AA202">
        <v>107</v>
      </c>
      <c r="AB202">
        <v>84</v>
      </c>
      <c r="AC202">
        <v>17.092700000000001</v>
      </c>
      <c r="AD202">
        <v>11.5037</v>
      </c>
      <c r="AE202">
        <v>33</v>
      </c>
      <c r="AF202">
        <v>36</v>
      </c>
      <c r="AG202">
        <v>5.2716000000000003</v>
      </c>
      <c r="AH202">
        <v>5.3415999999999997</v>
      </c>
      <c r="AI202">
        <v>53</v>
      </c>
      <c r="AJ202">
        <v>52</v>
      </c>
      <c r="AK202">
        <v>19.3431</v>
      </c>
      <c r="AL202">
        <v>17.156199999999998</v>
      </c>
      <c r="AM202">
        <v>0</v>
      </c>
      <c r="AN202">
        <v>56</v>
      </c>
      <c r="AO202">
        <v>0</v>
      </c>
      <c r="AP202">
        <v>9.1803000000000008</v>
      </c>
      <c r="AQ202">
        <v>80</v>
      </c>
      <c r="AR202">
        <v>340</v>
      </c>
      <c r="AS202">
        <v>12.7796</v>
      </c>
      <c r="AT202">
        <v>54.052300000000002</v>
      </c>
      <c r="AU202">
        <v>0</v>
      </c>
      <c r="AV202">
        <v>20</v>
      </c>
      <c r="AW202">
        <v>0</v>
      </c>
      <c r="AX202">
        <v>7.2259000000000002</v>
      </c>
      <c r="AY202">
        <v>0</v>
      </c>
      <c r="AZ202">
        <v>14</v>
      </c>
      <c r="BA202">
        <v>0</v>
      </c>
      <c r="BB202">
        <v>5.1094999999999997</v>
      </c>
      <c r="BC202">
        <v>0</v>
      </c>
      <c r="BD202">
        <v>20</v>
      </c>
      <c r="BE202">
        <v>0</v>
      </c>
      <c r="BF202">
        <v>7.2259000000000002</v>
      </c>
      <c r="BG202">
        <v>0</v>
      </c>
      <c r="BH202">
        <v>14</v>
      </c>
      <c r="BI202">
        <v>0</v>
      </c>
      <c r="BJ202">
        <v>5.1094999999999997</v>
      </c>
      <c r="BK202">
        <v>0</v>
      </c>
      <c r="BL202">
        <v>14</v>
      </c>
      <c r="BM202">
        <v>0</v>
      </c>
      <c r="BN202">
        <v>2.2364000000000002</v>
      </c>
      <c r="BO202">
        <v>0.5948</v>
      </c>
      <c r="BP202">
        <v>0</v>
      </c>
      <c r="BQ202">
        <v>0.35360000000000003</v>
      </c>
      <c r="BR202">
        <v>0.14530000000000001</v>
      </c>
      <c r="BS202">
        <v>0</v>
      </c>
      <c r="BT202">
        <v>0.82299999999999995</v>
      </c>
      <c r="BU202">
        <v>0.23669999999999999</v>
      </c>
      <c r="BV202">
        <v>6.2100000000000002E-2</v>
      </c>
      <c r="BW202">
        <v>0.98260000000000003</v>
      </c>
      <c r="BX202">
        <v>0</v>
      </c>
      <c r="BY202">
        <v>0.25159999999999999</v>
      </c>
      <c r="BZ202">
        <v>0</v>
      </c>
      <c r="CA202">
        <v>0</v>
      </c>
      <c r="CB202">
        <v>0</v>
      </c>
      <c r="CC202">
        <v>0</v>
      </c>
      <c r="CD202">
        <v>0</v>
      </c>
      <c r="CE202">
        <v>1.0936999999999999</v>
      </c>
      <c r="CF202">
        <v>0.113</v>
      </c>
      <c r="CG202">
        <v>2.1044</v>
      </c>
      <c r="CH202">
        <v>0.30059999999999998</v>
      </c>
      <c r="CI202">
        <v>0.25159999999999999</v>
      </c>
      <c r="CJ202">
        <v>0.25159999999999999</v>
      </c>
      <c r="CK202">
        <v>0</v>
      </c>
      <c r="CL202">
        <v>0</v>
      </c>
      <c r="CM202">
        <v>3.4497</v>
      </c>
      <c r="CN202">
        <v>8.5300000000000001E-2</v>
      </c>
      <c r="CO202">
        <v>0</v>
      </c>
      <c r="CP202">
        <v>0</v>
      </c>
      <c r="CQ202">
        <v>0</v>
      </c>
      <c r="CR202">
        <v>0</v>
      </c>
      <c r="CS202">
        <v>0</v>
      </c>
      <c r="CT202">
        <v>0</v>
      </c>
      <c r="CU202">
        <v>0</v>
      </c>
      <c r="CV202">
        <v>0</v>
      </c>
      <c r="CW202">
        <v>1</v>
      </c>
      <c r="CX202">
        <v>0</v>
      </c>
      <c r="CY202">
        <v>0</v>
      </c>
      <c r="CZ202">
        <v>0</v>
      </c>
      <c r="DA202">
        <v>0</v>
      </c>
      <c r="DB202">
        <v>0</v>
      </c>
      <c r="DC202">
        <v>0</v>
      </c>
      <c r="DD202">
        <v>0</v>
      </c>
      <c r="DE202">
        <v>0</v>
      </c>
      <c r="DF202">
        <v>1</v>
      </c>
      <c r="DG202">
        <v>0</v>
      </c>
      <c r="DH202">
        <v>0</v>
      </c>
      <c r="DI202">
        <v>1</v>
      </c>
      <c r="DJ202" t="s">
        <v>795</v>
      </c>
    </row>
    <row r="203" spans="1:114" x14ac:dyDescent="0.2">
      <c r="A203">
        <v>21084</v>
      </c>
      <c r="B203" t="s">
        <v>589</v>
      </c>
      <c r="C203">
        <v>528</v>
      </c>
      <c r="D203">
        <v>274</v>
      </c>
      <c r="E203">
        <v>7.4893999999999998</v>
      </c>
      <c r="F203">
        <v>3.8166000000000002</v>
      </c>
      <c r="G203">
        <v>199</v>
      </c>
      <c r="H203">
        <v>125</v>
      </c>
      <c r="I203">
        <v>5.4625000000000004</v>
      </c>
      <c r="J203">
        <v>3.3773</v>
      </c>
      <c r="K203">
        <v>335</v>
      </c>
      <c r="L203">
        <v>113</v>
      </c>
      <c r="M203">
        <v>12.2981</v>
      </c>
      <c r="N203">
        <v>3.9289000000000001</v>
      </c>
      <c r="O203">
        <v>131</v>
      </c>
      <c r="P203">
        <v>68</v>
      </c>
      <c r="Q203">
        <v>2.5442</v>
      </c>
      <c r="R203">
        <v>1.2997000000000001</v>
      </c>
      <c r="S203">
        <v>168</v>
      </c>
      <c r="T203">
        <v>142</v>
      </c>
      <c r="U203">
        <v>2.383</v>
      </c>
      <c r="V203">
        <v>2.0005999999999999</v>
      </c>
      <c r="W203">
        <v>1810</v>
      </c>
      <c r="X203">
        <v>329</v>
      </c>
      <c r="Y203">
        <v>25.601099999999999</v>
      </c>
      <c r="Z203">
        <v>3.9258000000000002</v>
      </c>
      <c r="AA203">
        <v>1539</v>
      </c>
      <c r="AB203">
        <v>361</v>
      </c>
      <c r="AC203">
        <v>21.768000000000001</v>
      </c>
      <c r="AD203">
        <v>4.6430999999999996</v>
      </c>
      <c r="AE203">
        <v>899</v>
      </c>
      <c r="AF203">
        <v>300</v>
      </c>
      <c r="AG203">
        <v>12.751799999999999</v>
      </c>
      <c r="AH203">
        <v>4.0675999999999997</v>
      </c>
      <c r="AI203">
        <v>97</v>
      </c>
      <c r="AJ203">
        <v>82</v>
      </c>
      <c r="AK203">
        <v>3.5609000000000002</v>
      </c>
      <c r="AL203">
        <v>2.9836</v>
      </c>
      <c r="AM203">
        <v>34</v>
      </c>
      <c r="AN203">
        <v>94</v>
      </c>
      <c r="AO203">
        <v>0.4985</v>
      </c>
      <c r="AP203">
        <v>1.373</v>
      </c>
      <c r="AQ203">
        <v>635</v>
      </c>
      <c r="AR203">
        <v>973</v>
      </c>
      <c r="AS203">
        <v>8.9816000000000003</v>
      </c>
      <c r="AT203">
        <v>13.7342</v>
      </c>
      <c r="AU203">
        <v>0</v>
      </c>
      <c r="AV203">
        <v>27</v>
      </c>
      <c r="AW203">
        <v>0</v>
      </c>
      <c r="AX203">
        <v>0.9718</v>
      </c>
      <c r="AY203">
        <v>84</v>
      </c>
      <c r="AZ203">
        <v>102</v>
      </c>
      <c r="BA203">
        <v>3.0379999999999998</v>
      </c>
      <c r="BB203">
        <v>3.6758000000000002</v>
      </c>
      <c r="BC203">
        <v>0</v>
      </c>
      <c r="BD203">
        <v>27</v>
      </c>
      <c r="BE203">
        <v>0</v>
      </c>
      <c r="BF203">
        <v>0.98640000000000005</v>
      </c>
      <c r="BG203">
        <v>31</v>
      </c>
      <c r="BH203">
        <v>34</v>
      </c>
      <c r="BI203">
        <v>1.1379999999999999</v>
      </c>
      <c r="BJ203">
        <v>1.2423999999999999</v>
      </c>
      <c r="BK203">
        <v>20</v>
      </c>
      <c r="BL203">
        <v>7</v>
      </c>
      <c r="BM203">
        <v>0.28289999999999998</v>
      </c>
      <c r="BN203">
        <v>9.5100000000000004E-2</v>
      </c>
      <c r="BO203">
        <v>0.3039</v>
      </c>
      <c r="BP203">
        <v>0.69410000000000005</v>
      </c>
      <c r="BQ203">
        <v>0.27329999999999999</v>
      </c>
      <c r="BR203">
        <v>0.2009</v>
      </c>
      <c r="BS203">
        <v>0.3362</v>
      </c>
      <c r="BT203">
        <v>0.8145</v>
      </c>
      <c r="BU203">
        <v>0.53300000000000003</v>
      </c>
      <c r="BV203">
        <v>0.60599999999999998</v>
      </c>
      <c r="BW203">
        <v>0.42730000000000001</v>
      </c>
      <c r="BX203">
        <v>0.4627</v>
      </c>
      <c r="BY203">
        <v>0.1898</v>
      </c>
      <c r="BZ203">
        <v>0</v>
      </c>
      <c r="CA203">
        <v>0.74619999999999997</v>
      </c>
      <c r="CB203">
        <v>0</v>
      </c>
      <c r="CC203">
        <v>0.30149999999999999</v>
      </c>
      <c r="CD203">
        <v>0.47549999999999998</v>
      </c>
      <c r="CE203">
        <v>1.8084</v>
      </c>
      <c r="CF203">
        <v>0.28999999999999998</v>
      </c>
      <c r="CG203">
        <v>2.8435000000000001</v>
      </c>
      <c r="CH203">
        <v>0.7228</v>
      </c>
      <c r="CI203">
        <v>0.1898</v>
      </c>
      <c r="CJ203">
        <v>0.1898</v>
      </c>
      <c r="CK203">
        <v>1.5232000000000001</v>
      </c>
      <c r="CL203">
        <v>0.32619999999999999</v>
      </c>
      <c r="CM203">
        <v>6.3648999999999996</v>
      </c>
      <c r="CN203">
        <v>0.32840000000000003</v>
      </c>
      <c r="CO203">
        <v>0</v>
      </c>
      <c r="CP203">
        <v>0</v>
      </c>
      <c r="CQ203">
        <v>0</v>
      </c>
      <c r="CR203">
        <v>0</v>
      </c>
      <c r="CS203">
        <v>0</v>
      </c>
      <c r="CT203">
        <v>0</v>
      </c>
      <c r="CU203">
        <v>0</v>
      </c>
      <c r="CV203">
        <v>0</v>
      </c>
      <c r="CW203">
        <v>0</v>
      </c>
      <c r="CX203">
        <v>0</v>
      </c>
      <c r="CY203">
        <v>0</v>
      </c>
      <c r="CZ203">
        <v>0</v>
      </c>
      <c r="DA203">
        <v>0</v>
      </c>
      <c r="DB203">
        <v>0</v>
      </c>
      <c r="DC203">
        <v>0</v>
      </c>
      <c r="DD203">
        <v>0</v>
      </c>
      <c r="DE203">
        <v>0</v>
      </c>
      <c r="DF203">
        <v>0</v>
      </c>
      <c r="DG203">
        <v>0</v>
      </c>
      <c r="DH203">
        <v>0</v>
      </c>
      <c r="DI203">
        <v>0</v>
      </c>
      <c r="DJ203" t="s">
        <v>796</v>
      </c>
    </row>
    <row r="204" spans="1:114" x14ac:dyDescent="0.2">
      <c r="A204">
        <v>21085</v>
      </c>
      <c r="B204" t="s">
        <v>589</v>
      </c>
      <c r="C204">
        <v>1606</v>
      </c>
      <c r="D204">
        <v>428</v>
      </c>
      <c r="E204">
        <v>9.3003999999999998</v>
      </c>
      <c r="F204">
        <v>2.3961000000000001</v>
      </c>
      <c r="G204">
        <v>342</v>
      </c>
      <c r="H204">
        <v>193</v>
      </c>
      <c r="I204">
        <v>3.5327000000000002</v>
      </c>
      <c r="J204">
        <v>1.9683999999999999</v>
      </c>
      <c r="K204">
        <v>1186</v>
      </c>
      <c r="L204">
        <v>267</v>
      </c>
      <c r="M204">
        <v>17.438600000000001</v>
      </c>
      <c r="N204">
        <v>3.7574000000000001</v>
      </c>
      <c r="O204">
        <v>996</v>
      </c>
      <c r="P204">
        <v>341</v>
      </c>
      <c r="Q204">
        <v>7.8425000000000002</v>
      </c>
      <c r="R204">
        <v>2.6122999999999998</v>
      </c>
      <c r="S204">
        <v>612</v>
      </c>
      <c r="T204">
        <v>229</v>
      </c>
      <c r="U204">
        <v>3.5499000000000001</v>
      </c>
      <c r="V204">
        <v>1.3067</v>
      </c>
      <c r="W204">
        <v>3579</v>
      </c>
      <c r="X204">
        <v>482</v>
      </c>
      <c r="Y204">
        <v>20.679500000000001</v>
      </c>
      <c r="Z204">
        <v>2.4003000000000001</v>
      </c>
      <c r="AA204">
        <v>3309</v>
      </c>
      <c r="AB204">
        <v>393</v>
      </c>
      <c r="AC204">
        <v>19.119399999999999</v>
      </c>
      <c r="AD204">
        <v>1.8577999999999999</v>
      </c>
      <c r="AE204">
        <v>2241</v>
      </c>
      <c r="AF204">
        <v>394</v>
      </c>
      <c r="AG204">
        <v>12.998799999999999</v>
      </c>
      <c r="AH204">
        <v>2.1116999999999999</v>
      </c>
      <c r="AI204">
        <v>235</v>
      </c>
      <c r="AJ204">
        <v>135</v>
      </c>
      <c r="AK204">
        <v>3.4554</v>
      </c>
      <c r="AL204">
        <v>1.9781</v>
      </c>
      <c r="AM204">
        <v>128</v>
      </c>
      <c r="AN204">
        <v>111</v>
      </c>
      <c r="AO204">
        <v>0.79210000000000003</v>
      </c>
      <c r="AP204">
        <v>0.6845</v>
      </c>
      <c r="AQ204">
        <v>4734</v>
      </c>
      <c r="AR204">
        <v>1642</v>
      </c>
      <c r="AS204">
        <v>27.353100000000001</v>
      </c>
      <c r="AT204">
        <v>9.3027999999999995</v>
      </c>
      <c r="AU204">
        <v>305</v>
      </c>
      <c r="AV204">
        <v>130</v>
      </c>
      <c r="AW204">
        <v>4.2544000000000004</v>
      </c>
      <c r="AX204">
        <v>1.7894000000000001</v>
      </c>
      <c r="AY204">
        <v>173</v>
      </c>
      <c r="AZ204">
        <v>107</v>
      </c>
      <c r="BA204">
        <v>2.4131999999999998</v>
      </c>
      <c r="BB204">
        <v>1.4847999999999999</v>
      </c>
      <c r="BC204">
        <v>158</v>
      </c>
      <c r="BD204">
        <v>122</v>
      </c>
      <c r="BE204">
        <v>2.3231999999999999</v>
      </c>
      <c r="BF204">
        <v>1.7877000000000001</v>
      </c>
      <c r="BG204">
        <v>134</v>
      </c>
      <c r="BH204">
        <v>94</v>
      </c>
      <c r="BI204">
        <v>1.9702999999999999</v>
      </c>
      <c r="BJ204">
        <v>1.3764000000000001</v>
      </c>
      <c r="BK204">
        <v>23</v>
      </c>
      <c r="BL204">
        <v>6</v>
      </c>
      <c r="BM204">
        <v>0.13289999999999999</v>
      </c>
      <c r="BN204">
        <v>3.3500000000000002E-2</v>
      </c>
      <c r="BO204">
        <v>0.38150000000000001</v>
      </c>
      <c r="BP204">
        <v>0.436</v>
      </c>
      <c r="BQ204">
        <v>0.44030000000000002</v>
      </c>
      <c r="BR204">
        <v>0.61319999999999997</v>
      </c>
      <c r="BS204">
        <v>0.50539999999999996</v>
      </c>
      <c r="BT204">
        <v>0.65880000000000005</v>
      </c>
      <c r="BU204">
        <v>0.33479999999999999</v>
      </c>
      <c r="BV204">
        <v>0.62529999999999997</v>
      </c>
      <c r="BW204">
        <v>0.41649999999999998</v>
      </c>
      <c r="BX204">
        <v>0.52449999999999997</v>
      </c>
      <c r="BY204">
        <v>0.48830000000000001</v>
      </c>
      <c r="BZ204">
        <v>0.58350000000000002</v>
      </c>
      <c r="CA204">
        <v>0.72450000000000003</v>
      </c>
      <c r="CB204">
        <v>0.7722</v>
      </c>
      <c r="CC204">
        <v>0.39700000000000002</v>
      </c>
      <c r="CD204">
        <v>0.40300000000000002</v>
      </c>
      <c r="CE204">
        <v>2.3763999999999998</v>
      </c>
      <c r="CF204">
        <v>0.4627</v>
      </c>
      <c r="CG204">
        <v>2.5598999999999998</v>
      </c>
      <c r="CH204">
        <v>0.53090000000000004</v>
      </c>
      <c r="CI204">
        <v>0.48830000000000001</v>
      </c>
      <c r="CJ204">
        <v>0.48830000000000001</v>
      </c>
      <c r="CK204">
        <v>2.8801999999999999</v>
      </c>
      <c r="CL204">
        <v>0.65459999999999996</v>
      </c>
      <c r="CM204">
        <v>8.3047999999999984</v>
      </c>
      <c r="CN204">
        <v>0.60340000000000005</v>
      </c>
      <c r="CO204">
        <v>0</v>
      </c>
      <c r="CP204">
        <v>0</v>
      </c>
      <c r="CQ204">
        <v>0</v>
      </c>
      <c r="CR204">
        <v>0</v>
      </c>
      <c r="CS204">
        <v>0</v>
      </c>
      <c r="CT204">
        <v>0</v>
      </c>
      <c r="CU204">
        <v>0</v>
      </c>
      <c r="CV204">
        <v>0</v>
      </c>
      <c r="CW204">
        <v>0</v>
      </c>
      <c r="CX204">
        <v>0</v>
      </c>
      <c r="CY204">
        <v>0</v>
      </c>
      <c r="CZ204">
        <v>0</v>
      </c>
      <c r="DA204">
        <v>0</v>
      </c>
      <c r="DB204">
        <v>0</v>
      </c>
      <c r="DC204">
        <v>0</v>
      </c>
      <c r="DD204">
        <v>0</v>
      </c>
      <c r="DE204">
        <v>0</v>
      </c>
      <c r="DF204">
        <v>0</v>
      </c>
      <c r="DG204">
        <v>0</v>
      </c>
      <c r="DH204">
        <v>0</v>
      </c>
      <c r="DI204">
        <v>0</v>
      </c>
      <c r="DJ204" t="s">
        <v>793</v>
      </c>
    </row>
    <row r="205" spans="1:114" x14ac:dyDescent="0.2">
      <c r="A205">
        <v>21087</v>
      </c>
      <c r="B205" t="s">
        <v>589</v>
      </c>
      <c r="C205">
        <v>497</v>
      </c>
      <c r="D205">
        <v>215</v>
      </c>
      <c r="E205">
        <v>9.0925999999999991</v>
      </c>
      <c r="F205">
        <v>3.8401000000000001</v>
      </c>
      <c r="G205">
        <v>63</v>
      </c>
      <c r="H205">
        <v>53</v>
      </c>
      <c r="I205">
        <v>2.3290000000000002</v>
      </c>
      <c r="J205">
        <v>1.9421999999999999</v>
      </c>
      <c r="K205">
        <v>428</v>
      </c>
      <c r="L205">
        <v>208</v>
      </c>
      <c r="M205">
        <v>19.8977</v>
      </c>
      <c r="N205">
        <v>9.4896999999999991</v>
      </c>
      <c r="O205">
        <v>217</v>
      </c>
      <c r="P205">
        <v>107</v>
      </c>
      <c r="Q205">
        <v>5.2276999999999996</v>
      </c>
      <c r="R205">
        <v>2.5244</v>
      </c>
      <c r="S205">
        <v>313</v>
      </c>
      <c r="T205">
        <v>168</v>
      </c>
      <c r="U205">
        <v>5.6528999999999998</v>
      </c>
      <c r="V205">
        <v>2.9870000000000001</v>
      </c>
      <c r="W205">
        <v>1515</v>
      </c>
      <c r="X205">
        <v>297</v>
      </c>
      <c r="Y205">
        <v>27.3614</v>
      </c>
      <c r="Z205">
        <v>4.7030000000000003</v>
      </c>
      <c r="AA205">
        <v>1075</v>
      </c>
      <c r="AB205">
        <v>173</v>
      </c>
      <c r="AC205">
        <v>19.4148</v>
      </c>
      <c r="AD205">
        <v>2.5322</v>
      </c>
      <c r="AE205">
        <v>650</v>
      </c>
      <c r="AF205">
        <v>182</v>
      </c>
      <c r="AG205">
        <v>11.7392</v>
      </c>
      <c r="AH205">
        <v>3.0951</v>
      </c>
      <c r="AI205">
        <v>31</v>
      </c>
      <c r="AJ205">
        <v>26</v>
      </c>
      <c r="AK205">
        <v>1.4412</v>
      </c>
      <c r="AL205">
        <v>1.2125999999999999</v>
      </c>
      <c r="AM205">
        <v>0</v>
      </c>
      <c r="AN205">
        <v>76</v>
      </c>
      <c r="AO205">
        <v>0</v>
      </c>
      <c r="AP205">
        <v>1.4481999999999999</v>
      </c>
      <c r="AQ205">
        <v>549</v>
      </c>
      <c r="AR205">
        <v>745</v>
      </c>
      <c r="AS205">
        <v>9.9151000000000007</v>
      </c>
      <c r="AT205">
        <v>13.4283</v>
      </c>
      <c r="AU205">
        <v>12</v>
      </c>
      <c r="AV205">
        <v>26</v>
      </c>
      <c r="AW205">
        <v>0.53100000000000003</v>
      </c>
      <c r="AX205">
        <v>1.1569</v>
      </c>
      <c r="AY205">
        <v>104</v>
      </c>
      <c r="AZ205">
        <v>142</v>
      </c>
      <c r="BA205">
        <v>4.6017999999999999</v>
      </c>
      <c r="BB205">
        <v>6.2675000000000001</v>
      </c>
      <c r="BC205">
        <v>19</v>
      </c>
      <c r="BD205">
        <v>26</v>
      </c>
      <c r="BE205">
        <v>0.88329999999999997</v>
      </c>
      <c r="BF205">
        <v>1.2139</v>
      </c>
      <c r="BG205">
        <v>130</v>
      </c>
      <c r="BH205">
        <v>147</v>
      </c>
      <c r="BI205">
        <v>6.0437000000000003</v>
      </c>
      <c r="BJ205">
        <v>6.81</v>
      </c>
      <c r="BK205">
        <v>4</v>
      </c>
      <c r="BL205">
        <v>2</v>
      </c>
      <c r="BM205">
        <v>7.22E-2</v>
      </c>
      <c r="BN205">
        <v>3.5499999999999997E-2</v>
      </c>
      <c r="BO205">
        <v>0.37280000000000002</v>
      </c>
      <c r="BP205">
        <v>0.27979999999999999</v>
      </c>
      <c r="BQ205">
        <v>0.51839999999999997</v>
      </c>
      <c r="BR205">
        <v>0.41449999999999998</v>
      </c>
      <c r="BS205">
        <v>0.7238</v>
      </c>
      <c r="BT205">
        <v>0.83579999999999999</v>
      </c>
      <c r="BU205">
        <v>0.3518</v>
      </c>
      <c r="BV205">
        <v>0.51180000000000003</v>
      </c>
      <c r="BW205">
        <v>0.27110000000000001</v>
      </c>
      <c r="BX205">
        <v>0</v>
      </c>
      <c r="BY205">
        <v>0.20469999999999999</v>
      </c>
      <c r="BZ205">
        <v>0.43819999999999998</v>
      </c>
      <c r="CA205">
        <v>0.80479999999999996</v>
      </c>
      <c r="CB205">
        <v>0.54879999999999995</v>
      </c>
      <c r="CC205">
        <v>0.69850000000000001</v>
      </c>
      <c r="CD205">
        <v>0.3518</v>
      </c>
      <c r="CE205">
        <v>2.3092999999999999</v>
      </c>
      <c r="CF205">
        <v>0.4456</v>
      </c>
      <c r="CG205">
        <v>1.9704999999999999</v>
      </c>
      <c r="CH205">
        <v>0.22389999999999999</v>
      </c>
      <c r="CI205">
        <v>0.20469999999999999</v>
      </c>
      <c r="CJ205">
        <v>0.20469999999999999</v>
      </c>
      <c r="CK205">
        <v>2.8420999999999998</v>
      </c>
      <c r="CL205">
        <v>0.64390000000000003</v>
      </c>
      <c r="CM205">
        <v>7.3265999999999991</v>
      </c>
      <c r="CN205">
        <v>0.4456</v>
      </c>
      <c r="CO205">
        <v>0</v>
      </c>
      <c r="CP205">
        <v>0</v>
      </c>
      <c r="CQ205">
        <v>0</v>
      </c>
      <c r="CR205">
        <v>0</v>
      </c>
      <c r="CS205">
        <v>0</v>
      </c>
      <c r="CT205">
        <v>0</v>
      </c>
      <c r="CU205">
        <v>0</v>
      </c>
      <c r="CV205">
        <v>0</v>
      </c>
      <c r="CW205">
        <v>0</v>
      </c>
      <c r="CX205">
        <v>0</v>
      </c>
      <c r="CY205">
        <v>0</v>
      </c>
      <c r="CZ205">
        <v>0</v>
      </c>
      <c r="DA205">
        <v>0</v>
      </c>
      <c r="DB205">
        <v>0</v>
      </c>
      <c r="DC205">
        <v>0</v>
      </c>
      <c r="DD205">
        <v>0</v>
      </c>
      <c r="DE205">
        <v>0</v>
      </c>
      <c r="DF205">
        <v>0</v>
      </c>
      <c r="DG205">
        <v>0</v>
      </c>
      <c r="DH205">
        <v>0</v>
      </c>
      <c r="DI205">
        <v>0</v>
      </c>
      <c r="DJ205" t="s">
        <v>796</v>
      </c>
    </row>
    <row r="206" spans="1:114" x14ac:dyDescent="0.2">
      <c r="A206">
        <v>21090</v>
      </c>
      <c r="B206" t="s">
        <v>589</v>
      </c>
      <c r="C206">
        <v>520</v>
      </c>
      <c r="D206">
        <v>234</v>
      </c>
      <c r="E206">
        <v>4.8963999999999999</v>
      </c>
      <c r="F206">
        <v>2.1392000000000002</v>
      </c>
      <c r="G206">
        <v>155</v>
      </c>
      <c r="H206">
        <v>99</v>
      </c>
      <c r="I206">
        <v>2.5705</v>
      </c>
      <c r="J206">
        <v>1.6168</v>
      </c>
      <c r="K206">
        <v>432</v>
      </c>
      <c r="L206">
        <v>152</v>
      </c>
      <c r="M206">
        <v>10.856999999999999</v>
      </c>
      <c r="N206">
        <v>3.7012999999999998</v>
      </c>
      <c r="O206">
        <v>381</v>
      </c>
      <c r="P206">
        <v>173</v>
      </c>
      <c r="Q206">
        <v>5.2813999999999997</v>
      </c>
      <c r="R206">
        <v>2.3538999999999999</v>
      </c>
      <c r="S206">
        <v>434</v>
      </c>
      <c r="T206">
        <v>164</v>
      </c>
      <c r="U206">
        <v>4.1227</v>
      </c>
      <c r="V206">
        <v>1.4927999999999999</v>
      </c>
      <c r="W206">
        <v>1622</v>
      </c>
      <c r="X206">
        <v>230</v>
      </c>
      <c r="Y206">
        <v>15.2272</v>
      </c>
      <c r="Z206">
        <v>1.4098999999999999</v>
      </c>
      <c r="AA206">
        <v>2513</v>
      </c>
      <c r="AB206">
        <v>591</v>
      </c>
      <c r="AC206">
        <v>23.591799999999999</v>
      </c>
      <c r="AD206">
        <v>4.9359000000000002</v>
      </c>
      <c r="AE206">
        <v>953</v>
      </c>
      <c r="AF206">
        <v>209</v>
      </c>
      <c r="AG206">
        <v>9.0528999999999993</v>
      </c>
      <c r="AH206">
        <v>1.7274</v>
      </c>
      <c r="AI206">
        <v>134</v>
      </c>
      <c r="AJ206">
        <v>105</v>
      </c>
      <c r="AK206">
        <v>3.3677000000000001</v>
      </c>
      <c r="AL206">
        <v>2.6160000000000001</v>
      </c>
      <c r="AM206">
        <v>83</v>
      </c>
      <c r="AN206">
        <v>83</v>
      </c>
      <c r="AO206">
        <v>0.84109999999999996</v>
      </c>
      <c r="AP206">
        <v>0.84050000000000002</v>
      </c>
      <c r="AQ206">
        <v>2650</v>
      </c>
      <c r="AR206">
        <v>1601</v>
      </c>
      <c r="AS206">
        <v>24.878</v>
      </c>
      <c r="AT206">
        <v>14.7905</v>
      </c>
      <c r="AU206">
        <v>557</v>
      </c>
      <c r="AV206">
        <v>168</v>
      </c>
      <c r="AW206">
        <v>13.0905</v>
      </c>
      <c r="AX206">
        <v>3.8117000000000001</v>
      </c>
      <c r="AY206">
        <v>0</v>
      </c>
      <c r="AZ206">
        <v>21</v>
      </c>
      <c r="BA206">
        <v>0</v>
      </c>
      <c r="BB206">
        <v>0.49349999999999999</v>
      </c>
      <c r="BC206">
        <v>46</v>
      </c>
      <c r="BD206">
        <v>47</v>
      </c>
      <c r="BE206">
        <v>1.1560999999999999</v>
      </c>
      <c r="BF206">
        <v>1.1874</v>
      </c>
      <c r="BG206">
        <v>69</v>
      </c>
      <c r="BH206">
        <v>48</v>
      </c>
      <c r="BI206">
        <v>1.7341</v>
      </c>
      <c r="BJ206">
        <v>1.1969000000000001</v>
      </c>
      <c r="BK206">
        <v>52</v>
      </c>
      <c r="BL206">
        <v>20</v>
      </c>
      <c r="BM206">
        <v>0.48820000000000002</v>
      </c>
      <c r="BN206">
        <v>0.18029999999999999</v>
      </c>
      <c r="BO206">
        <v>0.1918</v>
      </c>
      <c r="BP206">
        <v>0.31019999999999998</v>
      </c>
      <c r="BQ206">
        <v>0.21479999999999999</v>
      </c>
      <c r="BR206">
        <v>0.41880000000000001</v>
      </c>
      <c r="BS206">
        <v>0.5696</v>
      </c>
      <c r="BT206">
        <v>0.307</v>
      </c>
      <c r="BU206">
        <v>0.69079999999999997</v>
      </c>
      <c r="BV206">
        <v>0.26979999999999998</v>
      </c>
      <c r="BW206">
        <v>0.40350000000000003</v>
      </c>
      <c r="BX206">
        <v>0.5373</v>
      </c>
      <c r="BY206">
        <v>0.4733</v>
      </c>
      <c r="BZ206">
        <v>0.76570000000000005</v>
      </c>
      <c r="CA206">
        <v>0</v>
      </c>
      <c r="CB206">
        <v>0.58789999999999998</v>
      </c>
      <c r="CC206">
        <v>0.36880000000000002</v>
      </c>
      <c r="CD206">
        <v>0.5736</v>
      </c>
      <c r="CE206">
        <v>1.7052</v>
      </c>
      <c r="CF206">
        <v>0.25590000000000002</v>
      </c>
      <c r="CG206">
        <v>2.2084000000000001</v>
      </c>
      <c r="CH206">
        <v>0.33900000000000002</v>
      </c>
      <c r="CI206">
        <v>0.4733</v>
      </c>
      <c r="CJ206">
        <v>0.4733</v>
      </c>
      <c r="CK206">
        <v>2.2959999999999998</v>
      </c>
      <c r="CL206">
        <v>0.49680000000000002</v>
      </c>
      <c r="CM206">
        <v>6.6829000000000001</v>
      </c>
      <c r="CN206">
        <v>0.36670000000000003</v>
      </c>
      <c r="CO206">
        <v>0</v>
      </c>
      <c r="CP206">
        <v>0</v>
      </c>
      <c r="CQ206">
        <v>0</v>
      </c>
      <c r="CR206">
        <v>0</v>
      </c>
      <c r="CS206">
        <v>0</v>
      </c>
      <c r="CT206">
        <v>0</v>
      </c>
      <c r="CU206">
        <v>0</v>
      </c>
      <c r="CV206">
        <v>0</v>
      </c>
      <c r="CW206">
        <v>0</v>
      </c>
      <c r="CX206">
        <v>0</v>
      </c>
      <c r="CY206">
        <v>0</v>
      </c>
      <c r="CZ206">
        <v>0</v>
      </c>
      <c r="DA206">
        <v>0</v>
      </c>
      <c r="DB206">
        <v>0</v>
      </c>
      <c r="DC206">
        <v>0</v>
      </c>
      <c r="DD206">
        <v>0</v>
      </c>
      <c r="DE206">
        <v>0</v>
      </c>
      <c r="DF206">
        <v>0</v>
      </c>
      <c r="DG206">
        <v>0</v>
      </c>
      <c r="DH206">
        <v>0</v>
      </c>
      <c r="DI206">
        <v>0</v>
      </c>
      <c r="DJ206" t="s">
        <v>796</v>
      </c>
    </row>
    <row r="207" spans="1:114" x14ac:dyDescent="0.2">
      <c r="A207">
        <v>21093</v>
      </c>
      <c r="B207" t="s">
        <v>589</v>
      </c>
      <c r="C207">
        <v>3309</v>
      </c>
      <c r="D207">
        <v>721</v>
      </c>
      <c r="E207">
        <v>8.6245999999999992</v>
      </c>
      <c r="F207">
        <v>1.8295999999999999</v>
      </c>
      <c r="G207">
        <v>811</v>
      </c>
      <c r="H207">
        <v>240</v>
      </c>
      <c r="I207">
        <v>4.0787000000000004</v>
      </c>
      <c r="J207">
        <v>1.1740999999999999</v>
      </c>
      <c r="K207">
        <v>2883</v>
      </c>
      <c r="L207">
        <v>463</v>
      </c>
      <c r="M207">
        <v>18.377099999999999</v>
      </c>
      <c r="N207">
        <v>2.8576000000000001</v>
      </c>
      <c r="O207">
        <v>1282</v>
      </c>
      <c r="P207">
        <v>319</v>
      </c>
      <c r="Q207">
        <v>4.4835000000000003</v>
      </c>
      <c r="R207">
        <v>1.0964</v>
      </c>
      <c r="S207">
        <v>1101</v>
      </c>
      <c r="T207">
        <v>336</v>
      </c>
      <c r="U207">
        <v>2.8706999999999998</v>
      </c>
      <c r="V207">
        <v>0.86419999999999997</v>
      </c>
      <c r="W207">
        <v>9335</v>
      </c>
      <c r="X207">
        <v>577</v>
      </c>
      <c r="Y207">
        <v>23.874700000000001</v>
      </c>
      <c r="Z207">
        <v>0.90649999999999997</v>
      </c>
      <c r="AA207">
        <v>8469</v>
      </c>
      <c r="AB207">
        <v>807</v>
      </c>
      <c r="AC207">
        <v>21.659800000000001</v>
      </c>
      <c r="AD207">
        <v>1.7730999999999999</v>
      </c>
      <c r="AE207">
        <v>3782</v>
      </c>
      <c r="AF207">
        <v>569</v>
      </c>
      <c r="AG207">
        <v>9.8610000000000007</v>
      </c>
      <c r="AH207">
        <v>1.3993</v>
      </c>
      <c r="AI207">
        <v>604</v>
      </c>
      <c r="AJ207">
        <v>174</v>
      </c>
      <c r="AK207">
        <v>3.8500999999999999</v>
      </c>
      <c r="AL207">
        <v>1.1007</v>
      </c>
      <c r="AM207">
        <v>840</v>
      </c>
      <c r="AN207">
        <v>278</v>
      </c>
      <c r="AO207">
        <v>2.2412000000000001</v>
      </c>
      <c r="AP207">
        <v>0.73250000000000004</v>
      </c>
      <c r="AQ207">
        <v>9258</v>
      </c>
      <c r="AR207">
        <v>2534</v>
      </c>
      <c r="AS207">
        <v>23.677700000000002</v>
      </c>
      <c r="AT207">
        <v>6.3758999999999997</v>
      </c>
      <c r="AU207">
        <v>3388</v>
      </c>
      <c r="AV207">
        <v>411</v>
      </c>
      <c r="AW207">
        <v>20.635899999999999</v>
      </c>
      <c r="AX207">
        <v>2.3472</v>
      </c>
      <c r="AY207">
        <v>67</v>
      </c>
      <c r="AZ207">
        <v>52</v>
      </c>
      <c r="BA207">
        <v>0.40810000000000002</v>
      </c>
      <c r="BB207">
        <v>0.31630000000000003</v>
      </c>
      <c r="BC207">
        <v>156</v>
      </c>
      <c r="BD207">
        <v>88</v>
      </c>
      <c r="BE207">
        <v>0.99439999999999995</v>
      </c>
      <c r="BF207">
        <v>0.55730000000000002</v>
      </c>
      <c r="BG207">
        <v>736</v>
      </c>
      <c r="BH207">
        <v>212</v>
      </c>
      <c r="BI207">
        <v>4.6914999999999996</v>
      </c>
      <c r="BJ207">
        <v>1.3378000000000001</v>
      </c>
      <c r="BK207">
        <v>791</v>
      </c>
      <c r="BL207">
        <v>20</v>
      </c>
      <c r="BM207">
        <v>2.0230000000000001</v>
      </c>
      <c r="BN207">
        <v>0.1111</v>
      </c>
      <c r="BO207">
        <v>0.3513</v>
      </c>
      <c r="BP207">
        <v>0.52710000000000001</v>
      </c>
      <c r="BQ207">
        <v>0.4642</v>
      </c>
      <c r="BR207">
        <v>0.33760000000000001</v>
      </c>
      <c r="BS207">
        <v>0.4133</v>
      </c>
      <c r="BT207">
        <v>0.77829999999999999</v>
      </c>
      <c r="BU207">
        <v>0.51390000000000002</v>
      </c>
      <c r="BV207">
        <v>0.32329999999999998</v>
      </c>
      <c r="BW207">
        <v>0.46850000000000003</v>
      </c>
      <c r="BX207">
        <v>0.75270000000000004</v>
      </c>
      <c r="BY207">
        <v>0.45839999999999997</v>
      </c>
      <c r="BZ207">
        <v>0.87419999999999998</v>
      </c>
      <c r="CA207">
        <v>0.52490000000000003</v>
      </c>
      <c r="CB207">
        <v>0.56830000000000003</v>
      </c>
      <c r="CC207">
        <v>0.62470000000000003</v>
      </c>
      <c r="CD207">
        <v>0.82730000000000004</v>
      </c>
      <c r="CE207">
        <v>2.0935000000000001</v>
      </c>
      <c r="CF207">
        <v>0.38379999999999997</v>
      </c>
      <c r="CG207">
        <v>2.8367</v>
      </c>
      <c r="CH207">
        <v>0.71430000000000005</v>
      </c>
      <c r="CI207">
        <v>0.45839999999999997</v>
      </c>
      <c r="CJ207">
        <v>0.45839999999999997</v>
      </c>
      <c r="CK207">
        <v>3.4194</v>
      </c>
      <c r="CL207">
        <v>0.81240000000000001</v>
      </c>
      <c r="CM207">
        <v>8.8079999999999998</v>
      </c>
      <c r="CN207">
        <v>0.67800000000000005</v>
      </c>
      <c r="CO207">
        <v>0</v>
      </c>
      <c r="CP207">
        <v>0</v>
      </c>
      <c r="CQ207">
        <v>0</v>
      </c>
      <c r="CR207">
        <v>0</v>
      </c>
      <c r="CS207">
        <v>0</v>
      </c>
      <c r="CT207">
        <v>0</v>
      </c>
      <c r="CU207">
        <v>0</v>
      </c>
      <c r="CV207">
        <v>0</v>
      </c>
      <c r="CW207">
        <v>0</v>
      </c>
      <c r="CX207">
        <v>0</v>
      </c>
      <c r="CY207">
        <v>0</v>
      </c>
      <c r="CZ207">
        <v>0</v>
      </c>
      <c r="DA207">
        <v>0</v>
      </c>
      <c r="DB207">
        <v>0</v>
      </c>
      <c r="DC207">
        <v>0</v>
      </c>
      <c r="DD207">
        <v>0</v>
      </c>
      <c r="DE207">
        <v>0</v>
      </c>
      <c r="DF207">
        <v>0</v>
      </c>
      <c r="DG207">
        <v>0</v>
      </c>
      <c r="DH207">
        <v>0</v>
      </c>
      <c r="DI207">
        <v>0</v>
      </c>
      <c r="DJ207" t="s">
        <v>793</v>
      </c>
    </row>
    <row r="208" spans="1:114" x14ac:dyDescent="0.2">
      <c r="A208">
        <v>21102</v>
      </c>
      <c r="B208" t="s">
        <v>589</v>
      </c>
      <c r="C208">
        <v>872</v>
      </c>
      <c r="D208">
        <v>247</v>
      </c>
      <c r="E208">
        <v>7.2275</v>
      </c>
      <c r="F208">
        <v>1.9655</v>
      </c>
      <c r="G208">
        <v>81</v>
      </c>
      <c r="H208">
        <v>96</v>
      </c>
      <c r="I208">
        <v>1.2109000000000001</v>
      </c>
      <c r="J208">
        <v>1.4288000000000001</v>
      </c>
      <c r="K208">
        <v>735</v>
      </c>
      <c r="L208">
        <v>203</v>
      </c>
      <c r="M208">
        <v>16.6553</v>
      </c>
      <c r="N208">
        <v>4.4377000000000004</v>
      </c>
      <c r="O208">
        <v>183</v>
      </c>
      <c r="P208">
        <v>72</v>
      </c>
      <c r="Q208">
        <v>2.0983999999999998</v>
      </c>
      <c r="R208">
        <v>0.80769999999999997</v>
      </c>
      <c r="S208">
        <v>270</v>
      </c>
      <c r="T208">
        <v>184</v>
      </c>
      <c r="U208">
        <v>2.2408000000000001</v>
      </c>
      <c r="V208">
        <v>1.5166999999999999</v>
      </c>
      <c r="W208">
        <v>2118</v>
      </c>
      <c r="X208">
        <v>245</v>
      </c>
      <c r="Y208">
        <v>17.414899999999999</v>
      </c>
      <c r="Z208">
        <v>1.4779</v>
      </c>
      <c r="AA208">
        <v>2555</v>
      </c>
      <c r="AB208">
        <v>334</v>
      </c>
      <c r="AC208">
        <v>21.008099999999999</v>
      </c>
      <c r="AD208">
        <v>2.1943000000000001</v>
      </c>
      <c r="AE208">
        <v>1433</v>
      </c>
      <c r="AF208">
        <v>396</v>
      </c>
      <c r="AG208">
        <v>11.8931</v>
      </c>
      <c r="AH208">
        <v>3.1476000000000002</v>
      </c>
      <c r="AI208">
        <v>182</v>
      </c>
      <c r="AJ208">
        <v>105</v>
      </c>
      <c r="AK208">
        <v>4.1242000000000001</v>
      </c>
      <c r="AL208">
        <v>2.3527</v>
      </c>
      <c r="AM208">
        <v>28</v>
      </c>
      <c r="AN208">
        <v>84</v>
      </c>
      <c r="AO208">
        <v>0.24</v>
      </c>
      <c r="AP208">
        <v>0.72189999999999999</v>
      </c>
      <c r="AQ208">
        <v>1290</v>
      </c>
      <c r="AR208">
        <v>1385</v>
      </c>
      <c r="AS208">
        <v>10.6068</v>
      </c>
      <c r="AT208">
        <v>11.3565</v>
      </c>
      <c r="AU208">
        <v>78</v>
      </c>
      <c r="AV208">
        <v>71</v>
      </c>
      <c r="AW208">
        <v>1.7291000000000001</v>
      </c>
      <c r="AX208">
        <v>1.5727</v>
      </c>
      <c r="AY208">
        <v>0</v>
      </c>
      <c r="AZ208">
        <v>21</v>
      </c>
      <c r="BA208">
        <v>0</v>
      </c>
      <c r="BB208">
        <v>0.46550000000000002</v>
      </c>
      <c r="BC208">
        <v>23</v>
      </c>
      <c r="BD208">
        <v>43</v>
      </c>
      <c r="BE208">
        <v>0.5212</v>
      </c>
      <c r="BF208">
        <v>0.98309999999999997</v>
      </c>
      <c r="BG208">
        <v>141</v>
      </c>
      <c r="BH208">
        <v>71</v>
      </c>
      <c r="BI208">
        <v>3.1951000000000001</v>
      </c>
      <c r="BJ208">
        <v>1.5913999999999999</v>
      </c>
      <c r="BK208">
        <v>102</v>
      </c>
      <c r="BL208">
        <v>10</v>
      </c>
      <c r="BM208">
        <v>0.8387</v>
      </c>
      <c r="BN208">
        <v>4.9099999999999998E-2</v>
      </c>
      <c r="BO208">
        <v>0.28660000000000002</v>
      </c>
      <c r="BP208">
        <v>0.18659999999999999</v>
      </c>
      <c r="BQ208">
        <v>0.41870000000000002</v>
      </c>
      <c r="BR208">
        <v>0.18379999999999999</v>
      </c>
      <c r="BS208">
        <v>0.31480000000000002</v>
      </c>
      <c r="BT208">
        <v>0.46060000000000001</v>
      </c>
      <c r="BU208">
        <v>0.45629999999999998</v>
      </c>
      <c r="BV208">
        <v>0.52249999999999996</v>
      </c>
      <c r="BW208">
        <v>0.4859</v>
      </c>
      <c r="BX208">
        <v>0.37309999999999999</v>
      </c>
      <c r="BY208">
        <v>0.2132</v>
      </c>
      <c r="BZ208">
        <v>0.50109999999999999</v>
      </c>
      <c r="CA208">
        <v>0</v>
      </c>
      <c r="CB208">
        <v>0.45989999999999998</v>
      </c>
      <c r="CC208">
        <v>0.49459999999999998</v>
      </c>
      <c r="CD208">
        <v>0.67589999999999995</v>
      </c>
      <c r="CE208">
        <v>1.3905000000000001</v>
      </c>
      <c r="CF208">
        <v>0.17699999999999999</v>
      </c>
      <c r="CG208">
        <v>2.2984</v>
      </c>
      <c r="CH208">
        <v>0.39019999999999999</v>
      </c>
      <c r="CI208">
        <v>0.2132</v>
      </c>
      <c r="CJ208">
        <v>0.2132</v>
      </c>
      <c r="CK208">
        <v>2.1315</v>
      </c>
      <c r="CL208">
        <v>0.45839999999999997</v>
      </c>
      <c r="CM208">
        <v>6.0335999999999999</v>
      </c>
      <c r="CN208">
        <v>0.2964</v>
      </c>
      <c r="CO208">
        <v>0</v>
      </c>
      <c r="CP208">
        <v>0</v>
      </c>
      <c r="CQ208">
        <v>0</v>
      </c>
      <c r="CR208">
        <v>0</v>
      </c>
      <c r="CS208">
        <v>0</v>
      </c>
      <c r="CT208">
        <v>0</v>
      </c>
      <c r="CU208">
        <v>0</v>
      </c>
      <c r="CV208">
        <v>0</v>
      </c>
      <c r="CW208">
        <v>0</v>
      </c>
      <c r="CX208">
        <v>0</v>
      </c>
      <c r="CY208">
        <v>0</v>
      </c>
      <c r="CZ208">
        <v>0</v>
      </c>
      <c r="DA208">
        <v>0</v>
      </c>
      <c r="DB208">
        <v>0</v>
      </c>
      <c r="DC208">
        <v>0</v>
      </c>
      <c r="DD208">
        <v>0</v>
      </c>
      <c r="DE208">
        <v>0</v>
      </c>
      <c r="DF208">
        <v>0</v>
      </c>
      <c r="DG208">
        <v>0</v>
      </c>
      <c r="DH208">
        <v>0</v>
      </c>
      <c r="DI208">
        <v>0</v>
      </c>
      <c r="DJ208" t="s">
        <v>796</v>
      </c>
    </row>
    <row r="209" spans="1:114" x14ac:dyDescent="0.2">
      <c r="A209">
        <v>21104</v>
      </c>
      <c r="B209" t="s">
        <v>589</v>
      </c>
      <c r="C209">
        <v>222</v>
      </c>
      <c r="D209">
        <v>126</v>
      </c>
      <c r="E209">
        <v>3.6718000000000002</v>
      </c>
      <c r="F209">
        <v>2.0137</v>
      </c>
      <c r="G209">
        <v>115</v>
      </c>
      <c r="H209">
        <v>70</v>
      </c>
      <c r="I209">
        <v>3.2096</v>
      </c>
      <c r="J209">
        <v>1.8951</v>
      </c>
      <c r="K209">
        <v>257</v>
      </c>
      <c r="L209">
        <v>118</v>
      </c>
      <c r="M209">
        <v>12.255599999999999</v>
      </c>
      <c r="N209">
        <v>5.4890999999999996</v>
      </c>
      <c r="O209">
        <v>56</v>
      </c>
      <c r="P209">
        <v>38</v>
      </c>
      <c r="Q209">
        <v>1.3028999999999999</v>
      </c>
      <c r="R209">
        <v>0.86899999999999999</v>
      </c>
      <c r="S209">
        <v>323</v>
      </c>
      <c r="T209">
        <v>184</v>
      </c>
      <c r="U209">
        <v>5.3423999999999996</v>
      </c>
      <c r="V209">
        <v>2.9413999999999998</v>
      </c>
      <c r="W209">
        <v>1093</v>
      </c>
      <c r="X209">
        <v>188</v>
      </c>
      <c r="Y209">
        <v>18.060099999999998</v>
      </c>
      <c r="Z209">
        <v>1.6451</v>
      </c>
      <c r="AA209">
        <v>1251</v>
      </c>
      <c r="AB209">
        <v>355</v>
      </c>
      <c r="AC209">
        <v>20.6709</v>
      </c>
      <c r="AD209">
        <v>5.0311000000000003</v>
      </c>
      <c r="AE209">
        <v>312</v>
      </c>
      <c r="AF209">
        <v>96</v>
      </c>
      <c r="AG209">
        <v>5.1604000000000001</v>
      </c>
      <c r="AH209">
        <v>1.3971</v>
      </c>
      <c r="AI209">
        <v>7</v>
      </c>
      <c r="AJ209">
        <v>23</v>
      </c>
      <c r="AK209">
        <v>0.33379999999999999</v>
      </c>
      <c r="AL209">
        <v>1.0972</v>
      </c>
      <c r="AM209">
        <v>63</v>
      </c>
      <c r="AN209">
        <v>99</v>
      </c>
      <c r="AO209">
        <v>1.0989</v>
      </c>
      <c r="AP209">
        <v>1.718</v>
      </c>
      <c r="AQ209">
        <v>1498</v>
      </c>
      <c r="AR209">
        <v>1168</v>
      </c>
      <c r="AS209">
        <v>24.752099999999999</v>
      </c>
      <c r="AT209">
        <v>18.9635</v>
      </c>
      <c r="AU209">
        <v>64</v>
      </c>
      <c r="AV209">
        <v>45</v>
      </c>
      <c r="AW209">
        <v>2.9037999999999999</v>
      </c>
      <c r="AX209">
        <v>2.0297000000000001</v>
      </c>
      <c r="AY209">
        <v>0</v>
      </c>
      <c r="AZ209">
        <v>19</v>
      </c>
      <c r="BA209">
        <v>0</v>
      </c>
      <c r="BB209">
        <v>0.86209999999999998</v>
      </c>
      <c r="BC209">
        <v>0</v>
      </c>
      <c r="BD209">
        <v>27</v>
      </c>
      <c r="BE209">
        <v>0</v>
      </c>
      <c r="BF209">
        <v>1.2814000000000001</v>
      </c>
      <c r="BG209">
        <v>0</v>
      </c>
      <c r="BH209">
        <v>19</v>
      </c>
      <c r="BI209">
        <v>0</v>
      </c>
      <c r="BJ209">
        <v>0.90610000000000002</v>
      </c>
      <c r="BK209">
        <v>20</v>
      </c>
      <c r="BL209">
        <v>23</v>
      </c>
      <c r="BM209">
        <v>0.33050000000000002</v>
      </c>
      <c r="BN209">
        <v>0.377</v>
      </c>
      <c r="BO209">
        <v>0.1487</v>
      </c>
      <c r="BP209">
        <v>0.38390000000000002</v>
      </c>
      <c r="BQ209">
        <v>0.26900000000000002</v>
      </c>
      <c r="BR209">
        <v>0.12820000000000001</v>
      </c>
      <c r="BS209">
        <v>0.69159999999999999</v>
      </c>
      <c r="BT209">
        <v>0.50749999999999995</v>
      </c>
      <c r="BU209">
        <v>0.435</v>
      </c>
      <c r="BV209">
        <v>0.06</v>
      </c>
      <c r="BW209">
        <v>0.21909999999999999</v>
      </c>
      <c r="BX209">
        <v>0.59060000000000001</v>
      </c>
      <c r="BY209">
        <v>0.47120000000000001</v>
      </c>
      <c r="BZ209">
        <v>0.55310000000000004</v>
      </c>
      <c r="CA209">
        <v>0</v>
      </c>
      <c r="CB209">
        <v>0</v>
      </c>
      <c r="CC209">
        <v>0</v>
      </c>
      <c r="CD209">
        <v>0.50319999999999998</v>
      </c>
      <c r="CE209">
        <v>1.6214</v>
      </c>
      <c r="CF209">
        <v>0.22389999999999999</v>
      </c>
      <c r="CG209">
        <v>1.8122</v>
      </c>
      <c r="CH209">
        <v>0.1663</v>
      </c>
      <c r="CI209">
        <v>0.47120000000000001</v>
      </c>
      <c r="CJ209">
        <v>0.47120000000000001</v>
      </c>
      <c r="CK209">
        <v>1.0563</v>
      </c>
      <c r="CL209">
        <v>0.25369999999999998</v>
      </c>
      <c r="CM209">
        <v>4.9611000000000001</v>
      </c>
      <c r="CN209">
        <v>0.19189999999999999</v>
      </c>
      <c r="CO209">
        <v>0</v>
      </c>
      <c r="CP209">
        <v>0</v>
      </c>
      <c r="CQ209">
        <v>0</v>
      </c>
      <c r="CR209">
        <v>0</v>
      </c>
      <c r="CS209">
        <v>0</v>
      </c>
      <c r="CT209">
        <v>0</v>
      </c>
      <c r="CU209">
        <v>0</v>
      </c>
      <c r="CV209">
        <v>0</v>
      </c>
      <c r="CW209">
        <v>0</v>
      </c>
      <c r="CX209">
        <v>0</v>
      </c>
      <c r="CY209">
        <v>0</v>
      </c>
      <c r="CZ209">
        <v>0</v>
      </c>
      <c r="DA209">
        <v>0</v>
      </c>
      <c r="DB209">
        <v>0</v>
      </c>
      <c r="DC209">
        <v>0</v>
      </c>
      <c r="DD209">
        <v>0</v>
      </c>
      <c r="DE209">
        <v>0</v>
      </c>
      <c r="DF209">
        <v>0</v>
      </c>
      <c r="DG209">
        <v>0</v>
      </c>
      <c r="DH209">
        <v>0</v>
      </c>
      <c r="DI209">
        <v>0</v>
      </c>
      <c r="DJ209" t="s">
        <v>795</v>
      </c>
    </row>
    <row r="210" spans="1:114" x14ac:dyDescent="0.2">
      <c r="A210">
        <v>21105</v>
      </c>
      <c r="B210" t="s">
        <v>589</v>
      </c>
      <c r="C210">
        <v>36</v>
      </c>
      <c r="D210">
        <v>60</v>
      </c>
      <c r="E210">
        <v>100</v>
      </c>
      <c r="F210">
        <v>0</v>
      </c>
      <c r="G210">
        <v>0</v>
      </c>
      <c r="H210">
        <v>14</v>
      </c>
      <c r="K210">
        <v>14</v>
      </c>
      <c r="L210">
        <v>34</v>
      </c>
      <c r="M210">
        <v>100</v>
      </c>
      <c r="N210">
        <v>100</v>
      </c>
      <c r="O210">
        <v>0</v>
      </c>
      <c r="P210">
        <v>14</v>
      </c>
      <c r="Q210">
        <v>0</v>
      </c>
      <c r="R210">
        <v>38.8889</v>
      </c>
      <c r="S210">
        <v>0</v>
      </c>
      <c r="T210">
        <v>14</v>
      </c>
      <c r="U210">
        <v>0</v>
      </c>
      <c r="V210">
        <v>38.8889</v>
      </c>
      <c r="W210">
        <v>36</v>
      </c>
      <c r="X210">
        <v>60</v>
      </c>
      <c r="Y210">
        <v>100</v>
      </c>
      <c r="Z210">
        <v>0</v>
      </c>
      <c r="AA210">
        <v>0</v>
      </c>
      <c r="AB210">
        <v>14</v>
      </c>
      <c r="AC210">
        <v>0</v>
      </c>
      <c r="AD210">
        <v>38.8889</v>
      </c>
      <c r="AE210">
        <v>14</v>
      </c>
      <c r="AF210">
        <v>24</v>
      </c>
      <c r="AG210">
        <v>38.8889</v>
      </c>
      <c r="AH210">
        <v>15.603999999999999</v>
      </c>
      <c r="AI210">
        <v>0</v>
      </c>
      <c r="AJ210">
        <v>20</v>
      </c>
      <c r="AK210">
        <v>0</v>
      </c>
      <c r="AL210">
        <v>100</v>
      </c>
      <c r="AM210">
        <v>0</v>
      </c>
      <c r="AN210">
        <v>56</v>
      </c>
      <c r="AO210">
        <v>0</v>
      </c>
      <c r="AP210">
        <v>100</v>
      </c>
      <c r="AQ210">
        <v>22</v>
      </c>
      <c r="AR210">
        <v>65</v>
      </c>
      <c r="AS210">
        <v>61.1111</v>
      </c>
      <c r="AT210">
        <v>100</v>
      </c>
      <c r="AU210">
        <v>0</v>
      </c>
      <c r="AV210">
        <v>20</v>
      </c>
      <c r="AW210">
        <v>0</v>
      </c>
      <c r="AX210">
        <v>100</v>
      </c>
      <c r="AY210">
        <v>0</v>
      </c>
      <c r="AZ210">
        <v>14</v>
      </c>
      <c r="BA210">
        <v>0</v>
      </c>
      <c r="BB210">
        <v>100</v>
      </c>
      <c r="BC210">
        <v>0</v>
      </c>
      <c r="BD210">
        <v>20</v>
      </c>
      <c r="BE210">
        <v>0</v>
      </c>
      <c r="BF210">
        <v>100</v>
      </c>
      <c r="BG210">
        <v>0</v>
      </c>
      <c r="BH210">
        <v>14</v>
      </c>
      <c r="BI210">
        <v>0</v>
      </c>
      <c r="BJ210">
        <v>100</v>
      </c>
      <c r="BK210">
        <v>0</v>
      </c>
      <c r="BL210">
        <v>14</v>
      </c>
      <c r="BM210">
        <v>0</v>
      </c>
      <c r="BN210">
        <v>38.8889</v>
      </c>
      <c r="BO210">
        <v>0.98919999999999997</v>
      </c>
      <c r="BQ210">
        <v>0.99570000000000003</v>
      </c>
      <c r="BR210">
        <v>0</v>
      </c>
      <c r="BS210">
        <v>0</v>
      </c>
      <c r="BT210">
        <v>0.99360000000000004</v>
      </c>
      <c r="BU210">
        <v>0</v>
      </c>
      <c r="BV210">
        <v>0.9829</v>
      </c>
      <c r="BW210">
        <v>0</v>
      </c>
      <c r="BX210">
        <v>0</v>
      </c>
      <c r="BY210">
        <v>0.81240000000000001</v>
      </c>
      <c r="BZ210">
        <v>0</v>
      </c>
      <c r="CA210">
        <v>0</v>
      </c>
      <c r="CB210">
        <v>0</v>
      </c>
      <c r="CC210">
        <v>0</v>
      </c>
      <c r="CD210">
        <v>0</v>
      </c>
      <c r="CE210">
        <v>1.9849000000000001</v>
      </c>
      <c r="CF210">
        <v>0.35389999999999999</v>
      </c>
      <c r="CG210">
        <v>1.9764999999999999</v>
      </c>
      <c r="CH210">
        <v>0.22600000000000001</v>
      </c>
      <c r="CI210">
        <v>0.81240000000000001</v>
      </c>
      <c r="CJ210">
        <v>0.81240000000000001</v>
      </c>
      <c r="CK210">
        <v>0</v>
      </c>
      <c r="CL210">
        <v>0</v>
      </c>
      <c r="CM210">
        <v>4.7737999999999996</v>
      </c>
      <c r="CN210">
        <v>0.17910000000000001</v>
      </c>
      <c r="CO210">
        <v>1</v>
      </c>
      <c r="CQ210">
        <v>1</v>
      </c>
      <c r="CR210">
        <v>0</v>
      </c>
      <c r="CS210">
        <v>0</v>
      </c>
      <c r="CT210">
        <v>1</v>
      </c>
      <c r="CU210">
        <v>0</v>
      </c>
      <c r="CV210">
        <v>1</v>
      </c>
      <c r="CW210">
        <v>0</v>
      </c>
      <c r="CX210">
        <v>0</v>
      </c>
      <c r="CY210">
        <v>0</v>
      </c>
      <c r="CZ210">
        <v>0</v>
      </c>
      <c r="DA210">
        <v>0</v>
      </c>
      <c r="DB210">
        <v>0</v>
      </c>
      <c r="DC210">
        <v>0</v>
      </c>
      <c r="DD210">
        <v>0</v>
      </c>
      <c r="DE210">
        <v>2</v>
      </c>
      <c r="DF210">
        <v>2</v>
      </c>
      <c r="DG210">
        <v>0</v>
      </c>
      <c r="DH210">
        <v>0</v>
      </c>
      <c r="DI210">
        <v>4</v>
      </c>
      <c r="DJ210" t="s">
        <v>795</v>
      </c>
    </row>
    <row r="211" spans="1:114" x14ac:dyDescent="0.2">
      <c r="A211">
        <v>21108</v>
      </c>
      <c r="B211" t="s">
        <v>589</v>
      </c>
      <c r="C211">
        <v>981</v>
      </c>
      <c r="D211">
        <v>354</v>
      </c>
      <c r="E211">
        <v>5.2713999999999999</v>
      </c>
      <c r="F211">
        <v>1.8638999999999999</v>
      </c>
      <c r="G211">
        <v>339</v>
      </c>
      <c r="H211">
        <v>166</v>
      </c>
      <c r="I211">
        <v>3.2841999999999998</v>
      </c>
      <c r="J211">
        <v>1.5835999999999999</v>
      </c>
      <c r="K211">
        <v>840</v>
      </c>
      <c r="L211">
        <v>228</v>
      </c>
      <c r="M211">
        <v>12.635400000000001</v>
      </c>
      <c r="N211">
        <v>3.3233000000000001</v>
      </c>
      <c r="O211">
        <v>347</v>
      </c>
      <c r="P211">
        <v>168</v>
      </c>
      <c r="Q211">
        <v>2.6983000000000001</v>
      </c>
      <c r="R211">
        <v>1.2932999999999999</v>
      </c>
      <c r="S211">
        <v>599</v>
      </c>
      <c r="T211">
        <v>305</v>
      </c>
      <c r="U211">
        <v>3.2321</v>
      </c>
      <c r="V211">
        <v>1.6287</v>
      </c>
      <c r="W211">
        <v>3226</v>
      </c>
      <c r="X211">
        <v>416</v>
      </c>
      <c r="Y211">
        <v>17.304099999999998</v>
      </c>
      <c r="Z211">
        <v>1.8526</v>
      </c>
      <c r="AA211">
        <v>4349</v>
      </c>
      <c r="AB211">
        <v>597</v>
      </c>
      <c r="AC211">
        <v>23.3278</v>
      </c>
      <c r="AD211">
        <v>2.7282000000000002</v>
      </c>
      <c r="AE211">
        <v>2058</v>
      </c>
      <c r="AF211">
        <v>650</v>
      </c>
      <c r="AG211">
        <v>11.1045</v>
      </c>
      <c r="AH211">
        <v>3.4121000000000001</v>
      </c>
      <c r="AI211">
        <v>229</v>
      </c>
      <c r="AJ211">
        <v>112</v>
      </c>
      <c r="AK211">
        <v>3.4445999999999999</v>
      </c>
      <c r="AL211">
        <v>1.6709000000000001</v>
      </c>
      <c r="AM211">
        <v>68</v>
      </c>
      <c r="AN211">
        <v>90</v>
      </c>
      <c r="AO211">
        <v>0.38300000000000001</v>
      </c>
      <c r="AP211">
        <v>0.50390000000000001</v>
      </c>
      <c r="AQ211">
        <v>5475</v>
      </c>
      <c r="AR211">
        <v>1757</v>
      </c>
      <c r="AS211">
        <v>29.367599999999999</v>
      </c>
      <c r="AT211">
        <v>9.1870999999999992</v>
      </c>
      <c r="AU211">
        <v>170</v>
      </c>
      <c r="AV211">
        <v>106</v>
      </c>
      <c r="AW211">
        <v>2.5011000000000001</v>
      </c>
      <c r="AX211">
        <v>1.5506</v>
      </c>
      <c r="AY211">
        <v>115</v>
      </c>
      <c r="AZ211">
        <v>64</v>
      </c>
      <c r="BA211">
        <v>1.6919</v>
      </c>
      <c r="BB211">
        <v>0.93500000000000005</v>
      </c>
      <c r="BC211">
        <v>20</v>
      </c>
      <c r="BD211">
        <v>33</v>
      </c>
      <c r="BE211">
        <v>0.30080000000000001</v>
      </c>
      <c r="BF211">
        <v>0.49070000000000003</v>
      </c>
      <c r="BG211">
        <v>89</v>
      </c>
      <c r="BH211">
        <v>52</v>
      </c>
      <c r="BI211">
        <v>1.3387</v>
      </c>
      <c r="BJ211">
        <v>0.77690000000000003</v>
      </c>
      <c r="BK211">
        <v>63</v>
      </c>
      <c r="BL211">
        <v>15</v>
      </c>
      <c r="BM211">
        <v>0.33789999999999998</v>
      </c>
      <c r="BN211">
        <v>7.6700000000000004E-2</v>
      </c>
      <c r="BO211">
        <v>0.2112</v>
      </c>
      <c r="BP211">
        <v>0.39050000000000001</v>
      </c>
      <c r="BQ211">
        <v>0.28849999999999998</v>
      </c>
      <c r="BR211">
        <v>0.20730000000000001</v>
      </c>
      <c r="BS211">
        <v>0.4647</v>
      </c>
      <c r="BT211">
        <v>0.44990000000000002</v>
      </c>
      <c r="BU211">
        <v>0.66739999999999999</v>
      </c>
      <c r="BV211">
        <v>0.4582</v>
      </c>
      <c r="BW211">
        <v>0.4143</v>
      </c>
      <c r="BX211">
        <v>0.42</v>
      </c>
      <c r="BY211">
        <v>0.51170000000000004</v>
      </c>
      <c r="BZ211">
        <v>0.53800000000000003</v>
      </c>
      <c r="CA211">
        <v>0.67679999999999996</v>
      </c>
      <c r="CB211">
        <v>0.42299999999999999</v>
      </c>
      <c r="CC211">
        <v>0.32319999999999999</v>
      </c>
      <c r="CD211">
        <v>0.50960000000000005</v>
      </c>
      <c r="CE211">
        <v>1.5622</v>
      </c>
      <c r="CF211">
        <v>0.2132</v>
      </c>
      <c r="CG211">
        <v>2.4098000000000002</v>
      </c>
      <c r="CH211">
        <v>0.44990000000000002</v>
      </c>
      <c r="CI211">
        <v>0.51170000000000004</v>
      </c>
      <c r="CJ211">
        <v>0.51170000000000004</v>
      </c>
      <c r="CK211">
        <v>2.4706000000000001</v>
      </c>
      <c r="CL211">
        <v>0.53300000000000003</v>
      </c>
      <c r="CM211">
        <v>6.9542999999999999</v>
      </c>
      <c r="CN211">
        <v>0.3987</v>
      </c>
      <c r="CO211">
        <v>0</v>
      </c>
      <c r="CP211">
        <v>0</v>
      </c>
      <c r="CQ211">
        <v>0</v>
      </c>
      <c r="CR211">
        <v>0</v>
      </c>
      <c r="CS211">
        <v>0</v>
      </c>
      <c r="CT211">
        <v>0</v>
      </c>
      <c r="CU211">
        <v>0</v>
      </c>
      <c r="CV211">
        <v>0</v>
      </c>
      <c r="CW211">
        <v>0</v>
      </c>
      <c r="CX211">
        <v>0</v>
      </c>
      <c r="CY211">
        <v>0</v>
      </c>
      <c r="CZ211">
        <v>0</v>
      </c>
      <c r="DA211">
        <v>0</v>
      </c>
      <c r="DB211">
        <v>0</v>
      </c>
      <c r="DC211">
        <v>0</v>
      </c>
      <c r="DD211">
        <v>0</v>
      </c>
      <c r="DE211">
        <v>0</v>
      </c>
      <c r="DF211">
        <v>0</v>
      </c>
      <c r="DG211">
        <v>0</v>
      </c>
      <c r="DH211">
        <v>0</v>
      </c>
      <c r="DI211">
        <v>0</v>
      </c>
      <c r="DJ211" t="s">
        <v>796</v>
      </c>
    </row>
    <row r="212" spans="1:114" x14ac:dyDescent="0.2">
      <c r="A212">
        <v>21111</v>
      </c>
      <c r="B212" t="s">
        <v>589</v>
      </c>
      <c r="C212">
        <v>579</v>
      </c>
      <c r="D212">
        <v>366</v>
      </c>
      <c r="E212">
        <v>12.2826</v>
      </c>
      <c r="F212">
        <v>7.5629</v>
      </c>
      <c r="G212">
        <v>196</v>
      </c>
      <c r="H212">
        <v>113</v>
      </c>
      <c r="I212">
        <v>8.5551999999999992</v>
      </c>
      <c r="J212">
        <v>4.7560000000000002</v>
      </c>
      <c r="K212">
        <v>314</v>
      </c>
      <c r="L212">
        <v>124</v>
      </c>
      <c r="M212">
        <v>16.457000000000001</v>
      </c>
      <c r="N212">
        <v>6.0759999999999996</v>
      </c>
      <c r="O212">
        <v>34</v>
      </c>
      <c r="P212">
        <v>42</v>
      </c>
      <c r="Q212">
        <v>0.98640000000000005</v>
      </c>
      <c r="R212">
        <v>1.2117</v>
      </c>
      <c r="S212">
        <v>88</v>
      </c>
      <c r="T212">
        <v>80</v>
      </c>
      <c r="U212">
        <v>1.8668</v>
      </c>
      <c r="V212">
        <v>1.6759999999999999</v>
      </c>
      <c r="W212">
        <v>1122</v>
      </c>
      <c r="X212">
        <v>275</v>
      </c>
      <c r="Y212">
        <v>23.801400000000001</v>
      </c>
      <c r="Z212">
        <v>4.7382</v>
      </c>
      <c r="AA212">
        <v>1129</v>
      </c>
      <c r="AB212">
        <v>327</v>
      </c>
      <c r="AC212">
        <v>23.9499</v>
      </c>
      <c r="AD212">
        <v>6.0327000000000002</v>
      </c>
      <c r="AE212">
        <v>478</v>
      </c>
      <c r="AF212">
        <v>142</v>
      </c>
      <c r="AG212">
        <v>10.14</v>
      </c>
      <c r="AH212">
        <v>2.6404999999999998</v>
      </c>
      <c r="AI212">
        <v>115</v>
      </c>
      <c r="AJ212">
        <v>87</v>
      </c>
      <c r="AK212">
        <v>6.0273000000000003</v>
      </c>
      <c r="AL212">
        <v>4.4874999999999998</v>
      </c>
      <c r="AM212">
        <v>0</v>
      </c>
      <c r="AN212">
        <v>56</v>
      </c>
      <c r="AO212">
        <v>0</v>
      </c>
      <c r="AP212">
        <v>1.3041</v>
      </c>
      <c r="AQ212">
        <v>392</v>
      </c>
      <c r="AR212">
        <v>951</v>
      </c>
      <c r="AS212">
        <v>8.3156999999999996</v>
      </c>
      <c r="AT212">
        <v>20.1402</v>
      </c>
      <c r="AU212">
        <v>0</v>
      </c>
      <c r="AV212">
        <v>20</v>
      </c>
      <c r="AW212">
        <v>0</v>
      </c>
      <c r="AX212">
        <v>1.0210999999999999</v>
      </c>
      <c r="AY212">
        <v>0</v>
      </c>
      <c r="AZ212">
        <v>14</v>
      </c>
      <c r="BA212">
        <v>0</v>
      </c>
      <c r="BB212">
        <v>0.72199999999999998</v>
      </c>
      <c r="BC212">
        <v>0</v>
      </c>
      <c r="BD212">
        <v>20</v>
      </c>
      <c r="BE212">
        <v>0</v>
      </c>
      <c r="BF212">
        <v>1.0377000000000001</v>
      </c>
      <c r="BG212">
        <v>0</v>
      </c>
      <c r="BH212">
        <v>14</v>
      </c>
      <c r="BI212">
        <v>0</v>
      </c>
      <c r="BJ212">
        <v>0.73380000000000001</v>
      </c>
      <c r="BK212">
        <v>0</v>
      </c>
      <c r="BL212">
        <v>14</v>
      </c>
      <c r="BM212">
        <v>0</v>
      </c>
      <c r="BN212">
        <v>0.29699999999999999</v>
      </c>
      <c r="BO212">
        <v>0.51939999999999997</v>
      </c>
      <c r="BP212">
        <v>0.89800000000000002</v>
      </c>
      <c r="BQ212">
        <v>0.4078</v>
      </c>
      <c r="BR212">
        <v>0.11749999999999999</v>
      </c>
      <c r="BS212">
        <v>0.27839999999999998</v>
      </c>
      <c r="BT212">
        <v>0.77400000000000002</v>
      </c>
      <c r="BU212">
        <v>0.70789999999999997</v>
      </c>
      <c r="BV212">
        <v>0.3619</v>
      </c>
      <c r="BW212">
        <v>0.65939999999999999</v>
      </c>
      <c r="BX212">
        <v>0</v>
      </c>
      <c r="BY212">
        <v>0.17910000000000001</v>
      </c>
      <c r="BZ212">
        <v>0</v>
      </c>
      <c r="CA212">
        <v>0</v>
      </c>
      <c r="CB212">
        <v>0</v>
      </c>
      <c r="CC212">
        <v>0</v>
      </c>
      <c r="CD212">
        <v>0</v>
      </c>
      <c r="CE212">
        <v>2.2210999999999999</v>
      </c>
      <c r="CF212">
        <v>0.42430000000000001</v>
      </c>
      <c r="CG212">
        <v>2.5032000000000001</v>
      </c>
      <c r="CH212">
        <v>0.49890000000000001</v>
      </c>
      <c r="CI212">
        <v>0.17910000000000001</v>
      </c>
      <c r="CJ212">
        <v>0.17910000000000001</v>
      </c>
      <c r="CK212">
        <v>0</v>
      </c>
      <c r="CL212">
        <v>0</v>
      </c>
      <c r="CM212">
        <v>4.9034000000000004</v>
      </c>
      <c r="CN212">
        <v>0.1855</v>
      </c>
      <c r="CO212">
        <v>0</v>
      </c>
      <c r="CP212">
        <v>0</v>
      </c>
      <c r="CQ212">
        <v>0</v>
      </c>
      <c r="CR212">
        <v>0</v>
      </c>
      <c r="CS212">
        <v>0</v>
      </c>
      <c r="CT212">
        <v>0</v>
      </c>
      <c r="CU212">
        <v>0</v>
      </c>
      <c r="CV212">
        <v>0</v>
      </c>
      <c r="CW212">
        <v>0</v>
      </c>
      <c r="CX212">
        <v>0</v>
      </c>
      <c r="CY212">
        <v>0</v>
      </c>
      <c r="CZ212">
        <v>0</v>
      </c>
      <c r="DA212">
        <v>0</v>
      </c>
      <c r="DB212">
        <v>0</v>
      </c>
      <c r="DC212">
        <v>0</v>
      </c>
      <c r="DD212">
        <v>0</v>
      </c>
      <c r="DE212">
        <v>0</v>
      </c>
      <c r="DF212">
        <v>0</v>
      </c>
      <c r="DG212">
        <v>0</v>
      </c>
      <c r="DH212">
        <v>0</v>
      </c>
      <c r="DI212">
        <v>0</v>
      </c>
      <c r="DJ212" t="s">
        <v>795</v>
      </c>
    </row>
    <row r="213" spans="1:114" x14ac:dyDescent="0.2">
      <c r="A213">
        <v>21113</v>
      </c>
      <c r="B213" t="s">
        <v>589</v>
      </c>
      <c r="C213">
        <v>2611</v>
      </c>
      <c r="D213">
        <v>931</v>
      </c>
      <c r="E213">
        <v>7.1261000000000001</v>
      </c>
      <c r="F213">
        <v>2.4927000000000001</v>
      </c>
      <c r="G213">
        <v>745</v>
      </c>
      <c r="H213">
        <v>339</v>
      </c>
      <c r="I213">
        <v>3.5975000000000001</v>
      </c>
      <c r="J213">
        <v>1.6203000000000001</v>
      </c>
      <c r="K213">
        <v>3627</v>
      </c>
      <c r="L213">
        <v>750</v>
      </c>
      <c r="M213">
        <v>23.667200000000001</v>
      </c>
      <c r="N213">
        <v>4.7065999999999999</v>
      </c>
      <c r="O213">
        <v>588</v>
      </c>
      <c r="P213">
        <v>212</v>
      </c>
      <c r="Q213">
        <v>2.3144</v>
      </c>
      <c r="R213">
        <v>0.8246</v>
      </c>
      <c r="S213">
        <v>1363</v>
      </c>
      <c r="T213">
        <v>577</v>
      </c>
      <c r="U213">
        <v>3.8393000000000002</v>
      </c>
      <c r="V213">
        <v>1.6014999999999999</v>
      </c>
      <c r="W213">
        <v>4843</v>
      </c>
      <c r="X213">
        <v>478</v>
      </c>
      <c r="Y213">
        <v>13.1944</v>
      </c>
      <c r="Z213">
        <v>0.93210000000000004</v>
      </c>
      <c r="AA213">
        <v>8473</v>
      </c>
      <c r="AB213">
        <v>1274</v>
      </c>
      <c r="AC213">
        <v>23.084</v>
      </c>
      <c r="AD213">
        <v>3.0847000000000002</v>
      </c>
      <c r="AE213">
        <v>3549</v>
      </c>
      <c r="AF213">
        <v>523</v>
      </c>
      <c r="AG213">
        <v>9.9969000000000001</v>
      </c>
      <c r="AH213">
        <v>1.284</v>
      </c>
      <c r="AI213">
        <v>1136</v>
      </c>
      <c r="AJ213">
        <v>351</v>
      </c>
      <c r="AK213">
        <v>7.4127000000000001</v>
      </c>
      <c r="AL213">
        <v>2.2515999999999998</v>
      </c>
      <c r="AM213">
        <v>469</v>
      </c>
      <c r="AN213">
        <v>325</v>
      </c>
      <c r="AO213">
        <v>1.3505</v>
      </c>
      <c r="AP213">
        <v>0.93159999999999998</v>
      </c>
      <c r="AQ213">
        <v>20207</v>
      </c>
      <c r="AR213">
        <v>2908</v>
      </c>
      <c r="AS213">
        <v>55.052399999999999</v>
      </c>
      <c r="AT213">
        <v>6.9535999999999998</v>
      </c>
      <c r="AU213">
        <v>4596</v>
      </c>
      <c r="AV213">
        <v>691</v>
      </c>
      <c r="AW213">
        <v>28.8367</v>
      </c>
      <c r="AX213">
        <v>4.0477999999999996</v>
      </c>
      <c r="AY213">
        <v>67</v>
      </c>
      <c r="AZ213">
        <v>71</v>
      </c>
      <c r="BA213">
        <v>0.4204</v>
      </c>
      <c r="BB213">
        <v>0.44490000000000002</v>
      </c>
      <c r="BC213">
        <v>245</v>
      </c>
      <c r="BD213">
        <v>122</v>
      </c>
      <c r="BE213">
        <v>1.5987</v>
      </c>
      <c r="BF213">
        <v>0.79139999999999999</v>
      </c>
      <c r="BG213">
        <v>522</v>
      </c>
      <c r="BH213">
        <v>229</v>
      </c>
      <c r="BI213">
        <v>3.4062000000000001</v>
      </c>
      <c r="BJ213">
        <v>1.482</v>
      </c>
      <c r="BK213">
        <v>21</v>
      </c>
      <c r="BL213">
        <v>7</v>
      </c>
      <c r="BM213">
        <v>5.7200000000000001E-2</v>
      </c>
      <c r="BN213">
        <v>1.8700000000000001E-2</v>
      </c>
      <c r="BO213">
        <v>0.2802</v>
      </c>
      <c r="BP213">
        <v>0.44469999999999998</v>
      </c>
      <c r="BQ213">
        <v>0.64859999999999995</v>
      </c>
      <c r="BR213">
        <v>0.19020000000000001</v>
      </c>
      <c r="BS213">
        <v>0.53749999999999998</v>
      </c>
      <c r="BT213">
        <v>0.1983</v>
      </c>
      <c r="BU213">
        <v>0.65249999999999997</v>
      </c>
      <c r="BV213">
        <v>0.34050000000000002</v>
      </c>
      <c r="BW213">
        <v>0.76570000000000005</v>
      </c>
      <c r="BX213">
        <v>0.6482</v>
      </c>
      <c r="BY213">
        <v>0.7591</v>
      </c>
      <c r="BZ213">
        <v>0.92190000000000005</v>
      </c>
      <c r="CA213">
        <v>0.52710000000000001</v>
      </c>
      <c r="CB213">
        <v>0.67249999999999999</v>
      </c>
      <c r="CC213">
        <v>0.51629999999999998</v>
      </c>
      <c r="CD213">
        <v>0.3412</v>
      </c>
      <c r="CE213">
        <v>2.1012</v>
      </c>
      <c r="CF213">
        <v>0.3881</v>
      </c>
      <c r="CG213">
        <v>2.6052</v>
      </c>
      <c r="CH213">
        <v>0.55859999999999999</v>
      </c>
      <c r="CI213">
        <v>0.7591</v>
      </c>
      <c r="CJ213">
        <v>0.7591</v>
      </c>
      <c r="CK213">
        <v>2.979000000000001</v>
      </c>
      <c r="CL213">
        <v>0.68659999999999999</v>
      </c>
      <c r="CM213">
        <v>8.4445000000000014</v>
      </c>
      <c r="CN213">
        <v>0.62260000000000004</v>
      </c>
      <c r="CO213">
        <v>0</v>
      </c>
      <c r="CP213">
        <v>0</v>
      </c>
      <c r="CQ213">
        <v>0</v>
      </c>
      <c r="CR213">
        <v>0</v>
      </c>
      <c r="CS213">
        <v>0</v>
      </c>
      <c r="CT213">
        <v>0</v>
      </c>
      <c r="CU213">
        <v>0</v>
      </c>
      <c r="CV213">
        <v>0</v>
      </c>
      <c r="CW213">
        <v>0</v>
      </c>
      <c r="CX213">
        <v>0</v>
      </c>
      <c r="CY213">
        <v>0</v>
      </c>
      <c r="CZ213">
        <v>1</v>
      </c>
      <c r="DA213">
        <v>0</v>
      </c>
      <c r="DB213">
        <v>0</v>
      </c>
      <c r="DC213">
        <v>0</v>
      </c>
      <c r="DD213">
        <v>0</v>
      </c>
      <c r="DE213">
        <v>0</v>
      </c>
      <c r="DF213">
        <v>0</v>
      </c>
      <c r="DG213">
        <v>0</v>
      </c>
      <c r="DH213">
        <v>1</v>
      </c>
      <c r="DI213">
        <v>1</v>
      </c>
      <c r="DJ213" t="s">
        <v>793</v>
      </c>
    </row>
    <row r="214" spans="1:114" x14ac:dyDescent="0.2">
      <c r="A214">
        <v>21114</v>
      </c>
      <c r="B214" t="s">
        <v>589</v>
      </c>
      <c r="C214">
        <v>1312</v>
      </c>
      <c r="D214">
        <v>488</v>
      </c>
      <c r="E214">
        <v>5.1791999999999998</v>
      </c>
      <c r="F214">
        <v>1.9041999999999999</v>
      </c>
      <c r="G214">
        <v>357</v>
      </c>
      <c r="H214">
        <v>179</v>
      </c>
      <c r="I214">
        <v>2.637</v>
      </c>
      <c r="J214">
        <v>1.3128</v>
      </c>
      <c r="K214">
        <v>1230</v>
      </c>
      <c r="L214">
        <v>333</v>
      </c>
      <c r="M214">
        <v>13.155099999999999</v>
      </c>
      <c r="N214">
        <v>3.5183</v>
      </c>
      <c r="O214">
        <v>266</v>
      </c>
      <c r="P214">
        <v>136</v>
      </c>
      <c r="Q214">
        <v>1.6012999999999999</v>
      </c>
      <c r="R214">
        <v>0.81489999999999996</v>
      </c>
      <c r="S214">
        <v>705</v>
      </c>
      <c r="T214">
        <v>311</v>
      </c>
      <c r="U214">
        <v>2.8262</v>
      </c>
      <c r="V214">
        <v>1.2365999999999999</v>
      </c>
      <c r="W214">
        <v>3155</v>
      </c>
      <c r="X214">
        <v>318</v>
      </c>
      <c r="Y214">
        <v>12.329000000000001</v>
      </c>
      <c r="Z214">
        <v>1.0351999999999999</v>
      </c>
      <c r="AA214">
        <v>7507</v>
      </c>
      <c r="AB214">
        <v>884</v>
      </c>
      <c r="AC214">
        <v>29.335699999999999</v>
      </c>
      <c r="AD214">
        <v>3.0426000000000002</v>
      </c>
      <c r="AE214">
        <v>1673</v>
      </c>
      <c r="AF214">
        <v>342</v>
      </c>
      <c r="AG214">
        <v>6.7068000000000003</v>
      </c>
      <c r="AH214">
        <v>1.3183</v>
      </c>
      <c r="AI214">
        <v>1025</v>
      </c>
      <c r="AJ214">
        <v>276</v>
      </c>
      <c r="AK214">
        <v>10.9626</v>
      </c>
      <c r="AL214">
        <v>2.9106000000000001</v>
      </c>
      <c r="AM214">
        <v>203</v>
      </c>
      <c r="AN214">
        <v>149</v>
      </c>
      <c r="AO214">
        <v>0.85050000000000003</v>
      </c>
      <c r="AP214">
        <v>0.62350000000000005</v>
      </c>
      <c r="AQ214">
        <v>9519</v>
      </c>
      <c r="AR214">
        <v>1850</v>
      </c>
      <c r="AS214">
        <v>37.198099999999997</v>
      </c>
      <c r="AT214">
        <v>6.9271000000000003</v>
      </c>
      <c r="AU214">
        <v>661</v>
      </c>
      <c r="AV214">
        <v>195</v>
      </c>
      <c r="AW214">
        <v>6.8342000000000001</v>
      </c>
      <c r="AX214">
        <v>1.9999</v>
      </c>
      <c r="AY214">
        <v>19</v>
      </c>
      <c r="AZ214">
        <v>30</v>
      </c>
      <c r="BA214">
        <v>0.19639999999999999</v>
      </c>
      <c r="BB214">
        <v>0.31009999999999999</v>
      </c>
      <c r="BC214">
        <v>156</v>
      </c>
      <c r="BD214">
        <v>75</v>
      </c>
      <c r="BE214">
        <v>1.6684000000000001</v>
      </c>
      <c r="BF214">
        <v>0.79869999999999997</v>
      </c>
      <c r="BG214">
        <v>93</v>
      </c>
      <c r="BH214">
        <v>60</v>
      </c>
      <c r="BI214">
        <v>0.99470000000000003</v>
      </c>
      <c r="BJ214">
        <v>0.64019999999999999</v>
      </c>
      <c r="BK214">
        <v>258</v>
      </c>
      <c r="BL214">
        <v>6</v>
      </c>
      <c r="BM214">
        <v>1.0082</v>
      </c>
      <c r="BN214">
        <v>6.0900000000000003E-2</v>
      </c>
      <c r="BO214">
        <v>0.20469999999999999</v>
      </c>
      <c r="BP214">
        <v>0.31669999999999998</v>
      </c>
      <c r="BQ214">
        <v>0.29720000000000002</v>
      </c>
      <c r="BR214">
        <v>0.14319999999999999</v>
      </c>
      <c r="BS214">
        <v>0.40260000000000001</v>
      </c>
      <c r="BT214">
        <v>0.15570000000000001</v>
      </c>
      <c r="BU214">
        <v>0.94669999999999999</v>
      </c>
      <c r="BV214">
        <v>0.1135</v>
      </c>
      <c r="BW214">
        <v>0.93279999999999996</v>
      </c>
      <c r="BX214">
        <v>0.54579999999999995</v>
      </c>
      <c r="BY214">
        <v>0.60980000000000001</v>
      </c>
      <c r="BZ214">
        <v>0.65510000000000002</v>
      </c>
      <c r="CA214">
        <v>0.46850000000000003</v>
      </c>
      <c r="CB214">
        <v>0.67900000000000005</v>
      </c>
      <c r="CC214">
        <v>0.2777</v>
      </c>
      <c r="CD214">
        <v>0.70579999999999998</v>
      </c>
      <c r="CE214">
        <v>1.3644000000000001</v>
      </c>
      <c r="CF214">
        <v>0.16839999999999999</v>
      </c>
      <c r="CG214">
        <v>2.6945000000000001</v>
      </c>
      <c r="CH214">
        <v>0.61409999999999998</v>
      </c>
      <c r="CI214">
        <v>0.60980000000000001</v>
      </c>
      <c r="CJ214">
        <v>0.60980000000000001</v>
      </c>
      <c r="CK214">
        <v>2.7860999999999998</v>
      </c>
      <c r="CL214">
        <v>0.62690000000000001</v>
      </c>
      <c r="CM214">
        <v>7.4547999999999996</v>
      </c>
      <c r="CN214">
        <v>0.46479999999999999</v>
      </c>
      <c r="CO214">
        <v>0</v>
      </c>
      <c r="CP214">
        <v>0</v>
      </c>
      <c r="CQ214">
        <v>0</v>
      </c>
      <c r="CR214">
        <v>0</v>
      </c>
      <c r="CS214">
        <v>0</v>
      </c>
      <c r="CT214">
        <v>0</v>
      </c>
      <c r="CU214">
        <v>1</v>
      </c>
      <c r="CV214">
        <v>0</v>
      </c>
      <c r="CW214">
        <v>1</v>
      </c>
      <c r="CX214">
        <v>0</v>
      </c>
      <c r="CY214">
        <v>0</v>
      </c>
      <c r="CZ214">
        <v>0</v>
      </c>
      <c r="DA214">
        <v>0</v>
      </c>
      <c r="DB214">
        <v>0</v>
      </c>
      <c r="DC214">
        <v>0</v>
      </c>
      <c r="DD214">
        <v>0</v>
      </c>
      <c r="DE214">
        <v>0</v>
      </c>
      <c r="DF214">
        <v>2</v>
      </c>
      <c r="DG214">
        <v>0</v>
      </c>
      <c r="DH214">
        <v>0</v>
      </c>
      <c r="DI214">
        <v>2</v>
      </c>
      <c r="DJ214" t="s">
        <v>796</v>
      </c>
    </row>
    <row r="215" spans="1:114" x14ac:dyDescent="0.2">
      <c r="A215">
        <v>21117</v>
      </c>
      <c r="B215" t="s">
        <v>589</v>
      </c>
      <c r="C215">
        <v>7170</v>
      </c>
      <c r="D215">
        <v>1507</v>
      </c>
      <c r="E215">
        <v>11.8017</v>
      </c>
      <c r="F215">
        <v>2.3822000000000001</v>
      </c>
      <c r="G215">
        <v>2004</v>
      </c>
      <c r="H215">
        <v>688</v>
      </c>
      <c r="I215">
        <v>5.5719000000000003</v>
      </c>
      <c r="J215">
        <v>1.8866000000000001</v>
      </c>
      <c r="K215">
        <v>6352</v>
      </c>
      <c r="L215">
        <v>801</v>
      </c>
      <c r="M215">
        <v>25.2134</v>
      </c>
      <c r="N215">
        <v>2.9847999999999999</v>
      </c>
      <c r="O215">
        <v>2153</v>
      </c>
      <c r="P215">
        <v>548</v>
      </c>
      <c r="Q215">
        <v>5.0933999999999999</v>
      </c>
      <c r="R215">
        <v>1.272</v>
      </c>
      <c r="S215">
        <v>4279</v>
      </c>
      <c r="T215">
        <v>1245</v>
      </c>
      <c r="U215">
        <v>6.8232999999999997</v>
      </c>
      <c r="V215">
        <v>1.9476</v>
      </c>
      <c r="W215">
        <v>8510</v>
      </c>
      <c r="X215">
        <v>851</v>
      </c>
      <c r="Y215">
        <v>13.547499999999999</v>
      </c>
      <c r="Z215">
        <v>1.1198999999999999</v>
      </c>
      <c r="AA215">
        <v>15055</v>
      </c>
      <c r="AB215">
        <v>1763</v>
      </c>
      <c r="AC215">
        <v>23.966799999999999</v>
      </c>
      <c r="AD215">
        <v>2.4613</v>
      </c>
      <c r="AE215">
        <v>6586</v>
      </c>
      <c r="AF215">
        <v>894</v>
      </c>
      <c r="AG215">
        <v>10.502000000000001</v>
      </c>
      <c r="AH215">
        <v>1.2967</v>
      </c>
      <c r="AI215">
        <v>2319</v>
      </c>
      <c r="AJ215">
        <v>740</v>
      </c>
      <c r="AK215">
        <v>9.2049000000000003</v>
      </c>
      <c r="AL215">
        <v>2.9119999999999999</v>
      </c>
      <c r="AM215">
        <v>1026</v>
      </c>
      <c r="AN215">
        <v>299</v>
      </c>
      <c r="AO215">
        <v>1.7581</v>
      </c>
      <c r="AP215">
        <v>0.50339999999999996</v>
      </c>
      <c r="AQ215">
        <v>44277</v>
      </c>
      <c r="AR215">
        <v>4075</v>
      </c>
      <c r="AS215">
        <v>70.486800000000002</v>
      </c>
      <c r="AT215">
        <v>5.133</v>
      </c>
      <c r="AU215">
        <v>8701</v>
      </c>
      <c r="AV215">
        <v>931</v>
      </c>
      <c r="AW215">
        <v>32.600200000000001</v>
      </c>
      <c r="AX215">
        <v>3.2610999999999999</v>
      </c>
      <c r="AY215">
        <v>21</v>
      </c>
      <c r="AZ215">
        <v>30</v>
      </c>
      <c r="BA215">
        <v>7.8700000000000006E-2</v>
      </c>
      <c r="BB215">
        <v>0.1124</v>
      </c>
      <c r="BC215">
        <v>529</v>
      </c>
      <c r="BD215">
        <v>246</v>
      </c>
      <c r="BE215">
        <v>2.0998000000000001</v>
      </c>
      <c r="BF215">
        <v>0.97330000000000005</v>
      </c>
      <c r="BG215">
        <v>1618</v>
      </c>
      <c r="BH215">
        <v>443</v>
      </c>
      <c r="BI215">
        <v>6.4223999999999997</v>
      </c>
      <c r="BJ215">
        <v>1.7362</v>
      </c>
      <c r="BK215">
        <v>1528</v>
      </c>
      <c r="BL215">
        <v>53</v>
      </c>
      <c r="BM215">
        <v>2.4325000000000001</v>
      </c>
      <c r="BN215">
        <v>0.1608</v>
      </c>
      <c r="BO215">
        <v>0.49569999999999997</v>
      </c>
      <c r="BP215">
        <v>0.70499999999999996</v>
      </c>
      <c r="BQ215">
        <v>0.6855</v>
      </c>
      <c r="BR215">
        <v>0.39319999999999999</v>
      </c>
      <c r="BS215">
        <v>0.79659999999999997</v>
      </c>
      <c r="BT215">
        <v>0.22170000000000001</v>
      </c>
      <c r="BU215">
        <v>0.71220000000000006</v>
      </c>
      <c r="BV215">
        <v>0.39190000000000003</v>
      </c>
      <c r="BW215">
        <v>0.87639999999999996</v>
      </c>
      <c r="BX215">
        <v>0.69079999999999997</v>
      </c>
      <c r="BY215">
        <v>0.85499999999999998</v>
      </c>
      <c r="BZ215">
        <v>0.93710000000000004</v>
      </c>
      <c r="CA215">
        <v>0.42080000000000001</v>
      </c>
      <c r="CB215">
        <v>0.73970000000000002</v>
      </c>
      <c r="CC215">
        <v>0.72670000000000001</v>
      </c>
      <c r="CD215">
        <v>0.85929999999999995</v>
      </c>
      <c r="CE215">
        <v>3.0760000000000001</v>
      </c>
      <c r="CF215">
        <v>0.70579999999999998</v>
      </c>
      <c r="CG215">
        <v>2.8929999999999998</v>
      </c>
      <c r="CH215">
        <v>0.76329999999999998</v>
      </c>
      <c r="CI215">
        <v>0.85499999999999998</v>
      </c>
      <c r="CJ215">
        <v>0.85499999999999998</v>
      </c>
      <c r="CK215">
        <v>3.6836000000000002</v>
      </c>
      <c r="CL215">
        <v>0.90410000000000001</v>
      </c>
      <c r="CM215">
        <v>10.5076</v>
      </c>
      <c r="CN215">
        <v>0.83799999999999997</v>
      </c>
      <c r="CO215">
        <v>0</v>
      </c>
      <c r="CP215">
        <v>0</v>
      </c>
      <c r="CQ215">
        <v>0</v>
      </c>
      <c r="CR215">
        <v>0</v>
      </c>
      <c r="CS215">
        <v>0</v>
      </c>
      <c r="CT215">
        <v>0</v>
      </c>
      <c r="CU215">
        <v>0</v>
      </c>
      <c r="CV215">
        <v>0</v>
      </c>
      <c r="CW215">
        <v>0</v>
      </c>
      <c r="CX215">
        <v>0</v>
      </c>
      <c r="CY215">
        <v>0</v>
      </c>
      <c r="CZ215">
        <v>1</v>
      </c>
      <c r="DA215">
        <v>0</v>
      </c>
      <c r="DB215">
        <v>0</v>
      </c>
      <c r="DC215">
        <v>0</v>
      </c>
      <c r="DD215">
        <v>0</v>
      </c>
      <c r="DE215">
        <v>0</v>
      </c>
      <c r="DF215">
        <v>0</v>
      </c>
      <c r="DG215">
        <v>0</v>
      </c>
      <c r="DH215">
        <v>1</v>
      </c>
      <c r="DI215">
        <v>1</v>
      </c>
      <c r="DJ215" t="s">
        <v>794</v>
      </c>
    </row>
    <row r="216" spans="1:114" x14ac:dyDescent="0.2">
      <c r="A216">
        <v>21120</v>
      </c>
      <c r="B216" t="s">
        <v>589</v>
      </c>
      <c r="C216">
        <v>249</v>
      </c>
      <c r="D216">
        <v>191</v>
      </c>
      <c r="E216">
        <v>3.3468</v>
      </c>
      <c r="F216">
        <v>2.5358000000000001</v>
      </c>
      <c r="G216">
        <v>67</v>
      </c>
      <c r="H216">
        <v>69</v>
      </c>
      <c r="I216">
        <v>1.6523000000000001</v>
      </c>
      <c r="J216">
        <v>1.6922999999999999</v>
      </c>
      <c r="K216">
        <v>141</v>
      </c>
      <c r="L216">
        <v>80</v>
      </c>
      <c r="M216">
        <v>5.4252000000000002</v>
      </c>
      <c r="N216">
        <v>3.0377000000000001</v>
      </c>
      <c r="O216">
        <v>136</v>
      </c>
      <c r="P216">
        <v>104</v>
      </c>
      <c r="Q216">
        <v>2.6194000000000002</v>
      </c>
      <c r="R216">
        <v>1.9866999999999999</v>
      </c>
      <c r="S216">
        <v>94</v>
      </c>
      <c r="T216">
        <v>66</v>
      </c>
      <c r="U216">
        <v>1.2634000000000001</v>
      </c>
      <c r="V216">
        <v>0.87409999999999999</v>
      </c>
      <c r="W216">
        <v>1234</v>
      </c>
      <c r="X216">
        <v>254</v>
      </c>
      <c r="Y216">
        <v>16.585999999999999</v>
      </c>
      <c r="Z216">
        <v>2.7783000000000002</v>
      </c>
      <c r="AA216">
        <v>2016</v>
      </c>
      <c r="AB216">
        <v>469</v>
      </c>
      <c r="AC216">
        <v>27.096800000000002</v>
      </c>
      <c r="AD216">
        <v>5.4065000000000003</v>
      </c>
      <c r="AE216">
        <v>591</v>
      </c>
      <c r="AF216">
        <v>185</v>
      </c>
      <c r="AG216">
        <v>7.9435000000000002</v>
      </c>
      <c r="AH216">
        <v>2.2978000000000001</v>
      </c>
      <c r="AI216">
        <v>20</v>
      </c>
      <c r="AJ216">
        <v>37</v>
      </c>
      <c r="AK216">
        <v>0.76949999999999996</v>
      </c>
      <c r="AL216">
        <v>1.4302999999999999</v>
      </c>
      <c r="AM216">
        <v>20</v>
      </c>
      <c r="AN216">
        <v>74</v>
      </c>
      <c r="AO216">
        <v>0.29949999999999999</v>
      </c>
      <c r="AP216">
        <v>1.1112</v>
      </c>
      <c r="AQ216">
        <v>1026</v>
      </c>
      <c r="AR216">
        <v>1176</v>
      </c>
      <c r="AS216">
        <v>13.7903</v>
      </c>
      <c r="AT216">
        <v>15.722899999999999</v>
      </c>
      <c r="AU216">
        <v>0</v>
      </c>
      <c r="AV216">
        <v>27</v>
      </c>
      <c r="AW216">
        <v>0</v>
      </c>
      <c r="AX216">
        <v>1.0247999999999999</v>
      </c>
      <c r="AY216">
        <v>6</v>
      </c>
      <c r="AZ216">
        <v>10</v>
      </c>
      <c r="BA216">
        <v>0.2288</v>
      </c>
      <c r="BB216">
        <v>0.38090000000000002</v>
      </c>
      <c r="BC216">
        <v>0</v>
      </c>
      <c r="BD216">
        <v>27</v>
      </c>
      <c r="BE216">
        <v>0</v>
      </c>
      <c r="BF216">
        <v>1.0339</v>
      </c>
      <c r="BG216">
        <v>22</v>
      </c>
      <c r="BH216">
        <v>25</v>
      </c>
      <c r="BI216">
        <v>0.84650000000000003</v>
      </c>
      <c r="BJ216">
        <v>0.95899999999999996</v>
      </c>
      <c r="BK216">
        <v>23</v>
      </c>
      <c r="BL216">
        <v>44</v>
      </c>
      <c r="BM216">
        <v>0.30909999999999999</v>
      </c>
      <c r="BN216">
        <v>0.59019999999999995</v>
      </c>
      <c r="BO216">
        <v>0.1293</v>
      </c>
      <c r="BP216">
        <v>0.21260000000000001</v>
      </c>
      <c r="BQ216">
        <v>0.1106</v>
      </c>
      <c r="BR216">
        <v>0.2051</v>
      </c>
      <c r="BS216">
        <v>0.2077</v>
      </c>
      <c r="BT216">
        <v>0.39229999999999998</v>
      </c>
      <c r="BU216">
        <v>0.89549999999999996</v>
      </c>
      <c r="BV216">
        <v>0.1842</v>
      </c>
      <c r="BW216">
        <v>0.24299999999999999</v>
      </c>
      <c r="BX216">
        <v>0.39229999999999998</v>
      </c>
      <c r="BY216">
        <v>0.27079999999999999</v>
      </c>
      <c r="BZ216">
        <v>0</v>
      </c>
      <c r="CA216">
        <v>0.48370000000000002</v>
      </c>
      <c r="CB216">
        <v>0</v>
      </c>
      <c r="CC216">
        <v>0.26679999999999998</v>
      </c>
      <c r="CD216">
        <v>0.48830000000000001</v>
      </c>
      <c r="CE216">
        <v>0.86529999999999996</v>
      </c>
      <c r="CF216">
        <v>6.8199999999999997E-2</v>
      </c>
      <c r="CG216">
        <v>2.1073</v>
      </c>
      <c r="CH216">
        <v>0.3049</v>
      </c>
      <c r="CI216">
        <v>0.27079999999999999</v>
      </c>
      <c r="CJ216">
        <v>0.27079999999999999</v>
      </c>
      <c r="CK216">
        <v>1.2387999999999999</v>
      </c>
      <c r="CL216">
        <v>0.27079999999999999</v>
      </c>
      <c r="CM216">
        <v>4.4821999999999997</v>
      </c>
      <c r="CN216">
        <v>0.1535</v>
      </c>
      <c r="CO216">
        <v>0</v>
      </c>
      <c r="CP216">
        <v>0</v>
      </c>
      <c r="CQ216">
        <v>0</v>
      </c>
      <c r="CR216">
        <v>0</v>
      </c>
      <c r="CS216">
        <v>0</v>
      </c>
      <c r="CT216">
        <v>0</v>
      </c>
      <c r="CU216">
        <v>0</v>
      </c>
      <c r="CV216">
        <v>0</v>
      </c>
      <c r="CW216">
        <v>0</v>
      </c>
      <c r="CX216">
        <v>0</v>
      </c>
      <c r="CY216">
        <v>0</v>
      </c>
      <c r="CZ216">
        <v>0</v>
      </c>
      <c r="DA216">
        <v>0</v>
      </c>
      <c r="DB216">
        <v>0</v>
      </c>
      <c r="DC216">
        <v>0</v>
      </c>
      <c r="DD216">
        <v>0</v>
      </c>
      <c r="DE216">
        <v>0</v>
      </c>
      <c r="DF216">
        <v>0</v>
      </c>
      <c r="DG216">
        <v>0</v>
      </c>
      <c r="DH216">
        <v>0</v>
      </c>
      <c r="DI216">
        <v>0</v>
      </c>
      <c r="DJ216" t="s">
        <v>795</v>
      </c>
    </row>
    <row r="217" spans="1:114" x14ac:dyDescent="0.2">
      <c r="A217">
        <v>21122</v>
      </c>
      <c r="B217" t="s">
        <v>589</v>
      </c>
      <c r="C217">
        <v>6241</v>
      </c>
      <c r="D217">
        <v>1081</v>
      </c>
      <c r="E217">
        <v>10.1625</v>
      </c>
      <c r="F217">
        <v>1.7115</v>
      </c>
      <c r="G217">
        <v>979</v>
      </c>
      <c r="H217">
        <v>343</v>
      </c>
      <c r="I217">
        <v>2.8662999999999998</v>
      </c>
      <c r="J217">
        <v>0.99280000000000002</v>
      </c>
      <c r="K217">
        <v>3659</v>
      </c>
      <c r="L217">
        <v>582</v>
      </c>
      <c r="M217">
        <v>16.318100000000001</v>
      </c>
      <c r="N217">
        <v>2.5234999999999999</v>
      </c>
      <c r="O217">
        <v>3161</v>
      </c>
      <c r="P217">
        <v>548</v>
      </c>
      <c r="Q217">
        <v>7.1660000000000004</v>
      </c>
      <c r="R217">
        <v>1.2142999999999999</v>
      </c>
      <c r="S217">
        <v>1646</v>
      </c>
      <c r="T217">
        <v>474</v>
      </c>
      <c r="U217">
        <v>2.6972999999999998</v>
      </c>
      <c r="V217">
        <v>0.76870000000000005</v>
      </c>
      <c r="W217">
        <v>9644</v>
      </c>
      <c r="X217">
        <v>534</v>
      </c>
      <c r="Y217">
        <v>15.6645</v>
      </c>
      <c r="Z217">
        <v>0.58989999999999998</v>
      </c>
      <c r="AA217">
        <v>12632</v>
      </c>
      <c r="AB217">
        <v>1080</v>
      </c>
      <c r="AC217">
        <v>20.517800000000001</v>
      </c>
      <c r="AD217">
        <v>1.5439000000000001</v>
      </c>
      <c r="AE217">
        <v>7430</v>
      </c>
      <c r="AF217">
        <v>746</v>
      </c>
      <c r="AG217">
        <v>12.1755</v>
      </c>
      <c r="AH217">
        <v>1.1142000000000001</v>
      </c>
      <c r="AI217">
        <v>929</v>
      </c>
      <c r="AJ217">
        <v>226</v>
      </c>
      <c r="AK217">
        <v>4.1430999999999996</v>
      </c>
      <c r="AL217">
        <v>0.99819999999999998</v>
      </c>
      <c r="AM217">
        <v>370</v>
      </c>
      <c r="AN217">
        <v>177</v>
      </c>
      <c r="AO217">
        <v>0.63270000000000004</v>
      </c>
      <c r="AP217">
        <v>0.30070000000000002</v>
      </c>
      <c r="AQ217">
        <v>11982</v>
      </c>
      <c r="AR217">
        <v>3424</v>
      </c>
      <c r="AS217">
        <v>19.462</v>
      </c>
      <c r="AT217">
        <v>5.5044000000000004</v>
      </c>
      <c r="AU217">
        <v>1401</v>
      </c>
      <c r="AV217">
        <v>372</v>
      </c>
      <c r="AW217">
        <v>5.9176000000000002</v>
      </c>
      <c r="AX217">
        <v>1.5597000000000001</v>
      </c>
      <c r="AY217">
        <v>36</v>
      </c>
      <c r="AZ217">
        <v>33</v>
      </c>
      <c r="BA217">
        <v>0.15210000000000001</v>
      </c>
      <c r="BB217">
        <v>0.13930000000000001</v>
      </c>
      <c r="BC217">
        <v>279</v>
      </c>
      <c r="BD217">
        <v>136</v>
      </c>
      <c r="BE217">
        <v>1.2443</v>
      </c>
      <c r="BF217">
        <v>0.60489999999999999</v>
      </c>
      <c r="BG217">
        <v>454</v>
      </c>
      <c r="BH217">
        <v>222</v>
      </c>
      <c r="BI217">
        <v>2.0247000000000002</v>
      </c>
      <c r="BJ217">
        <v>0.98719999999999997</v>
      </c>
      <c r="BK217">
        <v>216</v>
      </c>
      <c r="BL217">
        <v>30</v>
      </c>
      <c r="BM217">
        <v>0.3508</v>
      </c>
      <c r="BN217">
        <v>4.6600000000000003E-2</v>
      </c>
      <c r="BO217">
        <v>0.42030000000000001</v>
      </c>
      <c r="BP217">
        <v>0.34920000000000001</v>
      </c>
      <c r="BQ217">
        <v>0.40129999999999999</v>
      </c>
      <c r="BR217">
        <v>0.56410000000000005</v>
      </c>
      <c r="BS217">
        <v>0.3876</v>
      </c>
      <c r="BT217">
        <v>0.33479999999999999</v>
      </c>
      <c r="BU217">
        <v>0.4158</v>
      </c>
      <c r="BV217">
        <v>0.54820000000000002</v>
      </c>
      <c r="BW217">
        <v>0.48809999999999998</v>
      </c>
      <c r="BX217">
        <v>0.49890000000000001</v>
      </c>
      <c r="BY217">
        <v>0.3795</v>
      </c>
      <c r="BZ217">
        <v>0.63560000000000005</v>
      </c>
      <c r="CA217">
        <v>0.4577</v>
      </c>
      <c r="CB217">
        <v>0.60519999999999996</v>
      </c>
      <c r="CC217">
        <v>0.40350000000000003</v>
      </c>
      <c r="CD217">
        <v>0.51390000000000002</v>
      </c>
      <c r="CE217">
        <v>2.1225000000000001</v>
      </c>
      <c r="CF217">
        <v>0.39660000000000001</v>
      </c>
      <c r="CG217">
        <v>2.2858000000000001</v>
      </c>
      <c r="CH217">
        <v>0.38590000000000002</v>
      </c>
      <c r="CI217">
        <v>0.3795</v>
      </c>
      <c r="CJ217">
        <v>0.3795</v>
      </c>
      <c r="CK217">
        <v>2.6158999999999999</v>
      </c>
      <c r="CL217">
        <v>0.56720000000000004</v>
      </c>
      <c r="CM217">
        <v>7.4037000000000006</v>
      </c>
      <c r="CN217">
        <v>0.45629999999999998</v>
      </c>
      <c r="CO217">
        <v>0</v>
      </c>
      <c r="CP217">
        <v>0</v>
      </c>
      <c r="CQ217">
        <v>0</v>
      </c>
      <c r="CR217">
        <v>0</v>
      </c>
      <c r="CS217">
        <v>0</v>
      </c>
      <c r="CT217">
        <v>0</v>
      </c>
      <c r="CU217">
        <v>0</v>
      </c>
      <c r="CV217">
        <v>0</v>
      </c>
      <c r="CW217">
        <v>0</v>
      </c>
      <c r="CX217">
        <v>0</v>
      </c>
      <c r="CY217">
        <v>0</v>
      </c>
      <c r="CZ217">
        <v>0</v>
      </c>
      <c r="DA217">
        <v>0</v>
      </c>
      <c r="DB217">
        <v>0</v>
      </c>
      <c r="DC217">
        <v>0</v>
      </c>
      <c r="DD217">
        <v>0</v>
      </c>
      <c r="DE217">
        <v>0</v>
      </c>
      <c r="DF217">
        <v>0</v>
      </c>
      <c r="DG217">
        <v>0</v>
      </c>
      <c r="DH217">
        <v>0</v>
      </c>
      <c r="DI217">
        <v>0</v>
      </c>
      <c r="DJ217" t="s">
        <v>796</v>
      </c>
    </row>
    <row r="218" spans="1:114" x14ac:dyDescent="0.2">
      <c r="A218">
        <v>21128</v>
      </c>
      <c r="B218" t="s">
        <v>589</v>
      </c>
      <c r="C218">
        <v>1214</v>
      </c>
      <c r="D218">
        <v>493</v>
      </c>
      <c r="E218">
        <v>7.8852000000000002</v>
      </c>
      <c r="F218">
        <v>3.1255000000000002</v>
      </c>
      <c r="G218">
        <v>192</v>
      </c>
      <c r="H218">
        <v>123</v>
      </c>
      <c r="I218">
        <v>2.2848999999999999</v>
      </c>
      <c r="J218">
        <v>1.4442999999999999</v>
      </c>
      <c r="K218">
        <v>913</v>
      </c>
      <c r="L218">
        <v>230</v>
      </c>
      <c r="M218">
        <v>16.2774</v>
      </c>
      <c r="N218">
        <v>3.9487000000000001</v>
      </c>
      <c r="O218">
        <v>609</v>
      </c>
      <c r="P218">
        <v>161</v>
      </c>
      <c r="Q218">
        <v>5.6494</v>
      </c>
      <c r="R218">
        <v>1.4225000000000001</v>
      </c>
      <c r="S218">
        <v>467</v>
      </c>
      <c r="T218">
        <v>211</v>
      </c>
      <c r="U218">
        <v>3.0278999999999998</v>
      </c>
      <c r="V218">
        <v>1.3422000000000001</v>
      </c>
      <c r="W218">
        <v>2711</v>
      </c>
      <c r="X218">
        <v>340</v>
      </c>
      <c r="Y218">
        <v>17.4892</v>
      </c>
      <c r="Z218">
        <v>1.5815999999999999</v>
      </c>
      <c r="AA218">
        <v>3368</v>
      </c>
      <c r="AB218">
        <v>503</v>
      </c>
      <c r="AC218">
        <v>21.727599999999999</v>
      </c>
      <c r="AD218">
        <v>2.6391</v>
      </c>
      <c r="AE218">
        <v>1803</v>
      </c>
      <c r="AF218">
        <v>378</v>
      </c>
      <c r="AG218">
        <v>11.690300000000001</v>
      </c>
      <c r="AH218">
        <v>2.2273999999999998</v>
      </c>
      <c r="AI218">
        <v>188</v>
      </c>
      <c r="AJ218">
        <v>94</v>
      </c>
      <c r="AK218">
        <v>3.3517999999999999</v>
      </c>
      <c r="AL218">
        <v>1.6579999999999999</v>
      </c>
      <c r="AM218">
        <v>386</v>
      </c>
      <c r="AN218">
        <v>166</v>
      </c>
      <c r="AO218">
        <v>2.6225999999999998</v>
      </c>
      <c r="AP218">
        <v>1.1021000000000001</v>
      </c>
      <c r="AQ218">
        <v>5851</v>
      </c>
      <c r="AR218">
        <v>1801</v>
      </c>
      <c r="AS218">
        <v>37.746000000000002</v>
      </c>
      <c r="AT218">
        <v>11.143800000000001</v>
      </c>
      <c r="AU218">
        <v>1197</v>
      </c>
      <c r="AV218">
        <v>225</v>
      </c>
      <c r="AW218">
        <v>20.229800000000001</v>
      </c>
      <c r="AX218">
        <v>3.5640999999999998</v>
      </c>
      <c r="AY218">
        <v>0</v>
      </c>
      <c r="AZ218">
        <v>21</v>
      </c>
      <c r="BA218">
        <v>0</v>
      </c>
      <c r="BB218">
        <v>0.35489999999999999</v>
      </c>
      <c r="BC218">
        <v>21</v>
      </c>
      <c r="BD218">
        <v>39</v>
      </c>
      <c r="BE218">
        <v>0.37440000000000001</v>
      </c>
      <c r="BF218">
        <v>0.69689999999999996</v>
      </c>
      <c r="BG218">
        <v>260</v>
      </c>
      <c r="BH218">
        <v>105</v>
      </c>
      <c r="BI218">
        <v>4.6353999999999997</v>
      </c>
      <c r="BJ218">
        <v>1.8436999999999999</v>
      </c>
      <c r="BK218">
        <v>66</v>
      </c>
      <c r="BL218">
        <v>4</v>
      </c>
      <c r="BM218">
        <v>0.42580000000000001</v>
      </c>
      <c r="BN218">
        <v>4.5100000000000001E-2</v>
      </c>
      <c r="BO218">
        <v>0.3276</v>
      </c>
      <c r="BP218">
        <v>0.27329999999999999</v>
      </c>
      <c r="BQ218">
        <v>0.39910000000000001</v>
      </c>
      <c r="BR218">
        <v>0.45300000000000001</v>
      </c>
      <c r="BS218">
        <v>0.4325</v>
      </c>
      <c r="BT218">
        <v>0.46910000000000002</v>
      </c>
      <c r="BU218">
        <v>0.52239999999999998</v>
      </c>
      <c r="BV218">
        <v>0.50749999999999995</v>
      </c>
      <c r="BW218">
        <v>0.40129999999999999</v>
      </c>
      <c r="BX218">
        <v>0.78890000000000005</v>
      </c>
      <c r="BY218">
        <v>0.61409999999999998</v>
      </c>
      <c r="BZ218">
        <v>0.86329999999999996</v>
      </c>
      <c r="CA218">
        <v>0</v>
      </c>
      <c r="CB218">
        <v>0.42949999999999999</v>
      </c>
      <c r="CC218">
        <v>0.61819999999999997</v>
      </c>
      <c r="CD218">
        <v>0.54369999999999996</v>
      </c>
      <c r="CE218">
        <v>1.8855</v>
      </c>
      <c r="CF218">
        <v>0.31130000000000002</v>
      </c>
      <c r="CG218">
        <v>2.6892</v>
      </c>
      <c r="CH218">
        <v>0.60770000000000002</v>
      </c>
      <c r="CI218">
        <v>0.61409999999999998</v>
      </c>
      <c r="CJ218">
        <v>0.61409999999999998</v>
      </c>
      <c r="CK218">
        <v>2.4546999999999999</v>
      </c>
      <c r="CL218">
        <v>0.52880000000000005</v>
      </c>
      <c r="CM218">
        <v>7.6435000000000004</v>
      </c>
      <c r="CN218">
        <v>0.4904</v>
      </c>
      <c r="CO218">
        <v>0</v>
      </c>
      <c r="CP218">
        <v>0</v>
      </c>
      <c r="CQ218">
        <v>0</v>
      </c>
      <c r="CR218">
        <v>0</v>
      </c>
      <c r="CS218">
        <v>0</v>
      </c>
      <c r="CT218">
        <v>0</v>
      </c>
      <c r="CU218">
        <v>0</v>
      </c>
      <c r="CV218">
        <v>0</v>
      </c>
      <c r="CW218">
        <v>0</v>
      </c>
      <c r="CX218">
        <v>0</v>
      </c>
      <c r="CY218">
        <v>0</v>
      </c>
      <c r="CZ218">
        <v>0</v>
      </c>
      <c r="DA218">
        <v>0</v>
      </c>
      <c r="DB218">
        <v>0</v>
      </c>
      <c r="DC218">
        <v>0</v>
      </c>
      <c r="DD218">
        <v>0</v>
      </c>
      <c r="DE218">
        <v>0</v>
      </c>
      <c r="DF218">
        <v>0</v>
      </c>
      <c r="DG218">
        <v>0</v>
      </c>
      <c r="DH218">
        <v>0</v>
      </c>
      <c r="DI218">
        <v>0</v>
      </c>
      <c r="DJ218" t="s">
        <v>796</v>
      </c>
    </row>
    <row r="219" spans="1:114" x14ac:dyDescent="0.2">
      <c r="A219">
        <v>21130</v>
      </c>
      <c r="B219" t="s">
        <v>589</v>
      </c>
      <c r="C219">
        <v>79</v>
      </c>
      <c r="D219">
        <v>128</v>
      </c>
      <c r="E219">
        <v>70.535700000000006</v>
      </c>
      <c r="F219">
        <v>84.027699999999996</v>
      </c>
      <c r="G219">
        <v>0</v>
      </c>
      <c r="H219">
        <v>14</v>
      </c>
      <c r="I219">
        <v>0</v>
      </c>
      <c r="J219">
        <v>13.7255</v>
      </c>
      <c r="K219">
        <v>60</v>
      </c>
      <c r="L219">
        <v>70</v>
      </c>
      <c r="M219">
        <v>84.507000000000005</v>
      </c>
      <c r="N219">
        <v>67.4011</v>
      </c>
      <c r="O219">
        <v>0</v>
      </c>
      <c r="P219">
        <v>14</v>
      </c>
      <c r="Q219">
        <v>0</v>
      </c>
      <c r="R219">
        <v>66.666700000000006</v>
      </c>
      <c r="S219">
        <v>23</v>
      </c>
      <c r="T219">
        <v>27</v>
      </c>
      <c r="U219">
        <v>20.535699999999999</v>
      </c>
      <c r="V219">
        <v>8.5167000000000002</v>
      </c>
      <c r="W219">
        <v>10</v>
      </c>
      <c r="X219">
        <v>16</v>
      </c>
      <c r="Y219">
        <v>8.9285999999999994</v>
      </c>
      <c r="Z219">
        <v>10.389099999999999</v>
      </c>
      <c r="AA219">
        <v>0</v>
      </c>
      <c r="AB219">
        <v>14</v>
      </c>
      <c r="AC219">
        <v>0</v>
      </c>
      <c r="AD219">
        <v>12.5</v>
      </c>
      <c r="AE219">
        <v>10</v>
      </c>
      <c r="AF219">
        <v>16</v>
      </c>
      <c r="AG219">
        <v>8.9285999999999994</v>
      </c>
      <c r="AH219">
        <v>10.389099999999999</v>
      </c>
      <c r="AI219">
        <v>0</v>
      </c>
      <c r="AJ219">
        <v>20</v>
      </c>
      <c r="AK219">
        <v>0</v>
      </c>
      <c r="AL219">
        <v>27.885899999999999</v>
      </c>
      <c r="AM219">
        <v>0</v>
      </c>
      <c r="AN219">
        <v>56</v>
      </c>
      <c r="AO219">
        <v>0</v>
      </c>
      <c r="AP219">
        <v>50</v>
      </c>
      <c r="AQ219">
        <v>0</v>
      </c>
      <c r="AR219">
        <v>174</v>
      </c>
      <c r="AS219">
        <v>0</v>
      </c>
      <c r="AT219">
        <v>100</v>
      </c>
      <c r="AU219">
        <v>0</v>
      </c>
      <c r="AV219">
        <v>20</v>
      </c>
      <c r="AW219">
        <v>0</v>
      </c>
      <c r="AX219">
        <v>27.885899999999999</v>
      </c>
      <c r="AY219">
        <v>12</v>
      </c>
      <c r="AZ219">
        <v>18</v>
      </c>
      <c r="BA219">
        <v>16.901399999999999</v>
      </c>
      <c r="BB219">
        <v>20.945900000000002</v>
      </c>
      <c r="BC219">
        <v>0</v>
      </c>
      <c r="BD219">
        <v>20</v>
      </c>
      <c r="BE219">
        <v>0</v>
      </c>
      <c r="BF219">
        <v>27.885899999999999</v>
      </c>
      <c r="BG219">
        <v>0</v>
      </c>
      <c r="BH219">
        <v>14</v>
      </c>
      <c r="BI219">
        <v>0</v>
      </c>
      <c r="BJ219">
        <v>19.718299999999999</v>
      </c>
      <c r="BK219">
        <v>0</v>
      </c>
      <c r="BL219">
        <v>14</v>
      </c>
      <c r="BM219">
        <v>0</v>
      </c>
      <c r="BN219">
        <v>12.5</v>
      </c>
      <c r="BO219">
        <v>0.9849</v>
      </c>
      <c r="BP219">
        <v>0</v>
      </c>
      <c r="BQ219">
        <v>0.99350000000000005</v>
      </c>
      <c r="BR219">
        <v>0</v>
      </c>
      <c r="BS219">
        <v>0.97430000000000005</v>
      </c>
      <c r="BT219">
        <v>8.1000000000000003E-2</v>
      </c>
      <c r="BU219">
        <v>0</v>
      </c>
      <c r="BV219">
        <v>0.25269999999999998</v>
      </c>
      <c r="BW219">
        <v>0</v>
      </c>
      <c r="BX219">
        <v>0</v>
      </c>
      <c r="BY219">
        <v>0</v>
      </c>
      <c r="BZ219">
        <v>0</v>
      </c>
      <c r="CA219">
        <v>0.96530000000000005</v>
      </c>
      <c r="CB219">
        <v>0</v>
      </c>
      <c r="CC219">
        <v>0</v>
      </c>
      <c r="CD219">
        <v>0</v>
      </c>
      <c r="CE219">
        <v>2.9527000000000001</v>
      </c>
      <c r="CF219">
        <v>0.66520000000000001</v>
      </c>
      <c r="CG219">
        <v>0.3337</v>
      </c>
      <c r="CH219">
        <v>1.0699999999999999E-2</v>
      </c>
      <c r="CI219">
        <v>0</v>
      </c>
      <c r="CJ219">
        <v>0</v>
      </c>
      <c r="CK219">
        <v>0.96530000000000005</v>
      </c>
      <c r="CL219">
        <v>0.20680000000000001</v>
      </c>
      <c r="CM219">
        <v>4.2516999999999996</v>
      </c>
      <c r="CN219">
        <v>0.1386</v>
      </c>
      <c r="CO219">
        <v>1</v>
      </c>
      <c r="CP219">
        <v>0</v>
      </c>
      <c r="CQ219">
        <v>1</v>
      </c>
      <c r="CR219">
        <v>0</v>
      </c>
      <c r="CS219">
        <v>1</v>
      </c>
      <c r="CT219">
        <v>0</v>
      </c>
      <c r="CU219">
        <v>0</v>
      </c>
      <c r="CV219">
        <v>0</v>
      </c>
      <c r="CW219">
        <v>0</v>
      </c>
      <c r="CX219">
        <v>0</v>
      </c>
      <c r="CY219">
        <v>0</v>
      </c>
      <c r="CZ219">
        <v>0</v>
      </c>
      <c r="DA219">
        <v>1</v>
      </c>
      <c r="DB219">
        <v>0</v>
      </c>
      <c r="DC219">
        <v>0</v>
      </c>
      <c r="DD219">
        <v>0</v>
      </c>
      <c r="DE219">
        <v>3</v>
      </c>
      <c r="DF219">
        <v>0</v>
      </c>
      <c r="DG219">
        <v>0</v>
      </c>
      <c r="DH219">
        <v>1</v>
      </c>
      <c r="DI219">
        <v>4</v>
      </c>
      <c r="DJ219" t="s">
        <v>795</v>
      </c>
    </row>
    <row r="220" spans="1:114" x14ac:dyDescent="0.2">
      <c r="A220">
        <v>21131</v>
      </c>
      <c r="B220" t="s">
        <v>589</v>
      </c>
      <c r="C220">
        <v>364</v>
      </c>
      <c r="D220">
        <v>215</v>
      </c>
      <c r="E220">
        <v>5.0972999999999997</v>
      </c>
      <c r="F220">
        <v>2.9457</v>
      </c>
      <c r="G220">
        <v>143</v>
      </c>
      <c r="H220">
        <v>78</v>
      </c>
      <c r="I220">
        <v>3.9091999999999998</v>
      </c>
      <c r="J220">
        <v>2.0775999999999999</v>
      </c>
      <c r="K220">
        <v>186</v>
      </c>
      <c r="L220">
        <v>95</v>
      </c>
      <c r="M220">
        <v>7.1538000000000004</v>
      </c>
      <c r="N220">
        <v>3.5733000000000001</v>
      </c>
      <c r="O220">
        <v>78</v>
      </c>
      <c r="P220">
        <v>66</v>
      </c>
      <c r="Q220">
        <v>1.4845999999999999</v>
      </c>
      <c r="R220">
        <v>1.2416</v>
      </c>
      <c r="S220">
        <v>347</v>
      </c>
      <c r="T220">
        <v>393</v>
      </c>
      <c r="U220">
        <v>4.8593000000000002</v>
      </c>
      <c r="V220">
        <v>5.4713000000000003</v>
      </c>
      <c r="W220">
        <v>1584</v>
      </c>
      <c r="X220">
        <v>302</v>
      </c>
      <c r="Y220">
        <v>22.181799999999999</v>
      </c>
      <c r="Z220">
        <v>3.2477999999999998</v>
      </c>
      <c r="AA220">
        <v>1549</v>
      </c>
      <c r="AB220">
        <v>301</v>
      </c>
      <c r="AC220">
        <v>21.691600000000001</v>
      </c>
      <c r="AD220">
        <v>3.2789000000000001</v>
      </c>
      <c r="AE220">
        <v>526</v>
      </c>
      <c r="AF220">
        <v>186</v>
      </c>
      <c r="AG220">
        <v>7.3658999999999999</v>
      </c>
      <c r="AH220">
        <v>2.4443999999999999</v>
      </c>
      <c r="AI220">
        <v>111</v>
      </c>
      <c r="AJ220">
        <v>111</v>
      </c>
      <c r="AK220">
        <v>4.2691999999999997</v>
      </c>
      <c r="AL220">
        <v>4.2294</v>
      </c>
      <c r="AM220">
        <v>18</v>
      </c>
      <c r="AN220">
        <v>74</v>
      </c>
      <c r="AO220">
        <v>0.26840000000000003</v>
      </c>
      <c r="AP220">
        <v>1.1041000000000001</v>
      </c>
      <c r="AQ220">
        <v>516</v>
      </c>
      <c r="AR220">
        <v>1250</v>
      </c>
      <c r="AS220">
        <v>7.2259000000000002</v>
      </c>
      <c r="AT220">
        <v>17.4862</v>
      </c>
      <c r="AU220">
        <v>0</v>
      </c>
      <c r="AV220">
        <v>27</v>
      </c>
      <c r="AW220">
        <v>0</v>
      </c>
      <c r="AX220">
        <v>1.0108999999999999</v>
      </c>
      <c r="AY220">
        <v>14</v>
      </c>
      <c r="AZ220">
        <v>22</v>
      </c>
      <c r="BA220">
        <v>0.52669999999999995</v>
      </c>
      <c r="BB220">
        <v>0.82579999999999998</v>
      </c>
      <c r="BC220">
        <v>0</v>
      </c>
      <c r="BD220">
        <v>27</v>
      </c>
      <c r="BE220">
        <v>0</v>
      </c>
      <c r="BF220">
        <v>1.0335000000000001</v>
      </c>
      <c r="BG220">
        <v>37</v>
      </c>
      <c r="BH220">
        <v>39</v>
      </c>
      <c r="BI220">
        <v>1.4231</v>
      </c>
      <c r="BJ220">
        <v>1.4919</v>
      </c>
      <c r="BK220">
        <v>0</v>
      </c>
      <c r="BL220">
        <v>19</v>
      </c>
      <c r="BM220">
        <v>0</v>
      </c>
      <c r="BN220">
        <v>0.2661</v>
      </c>
      <c r="BO220">
        <v>0.1983</v>
      </c>
      <c r="BP220">
        <v>0.50109999999999999</v>
      </c>
      <c r="BQ220">
        <v>0.13669999999999999</v>
      </c>
      <c r="BR220">
        <v>0.13250000000000001</v>
      </c>
      <c r="BS220">
        <v>0.6552</v>
      </c>
      <c r="BT220">
        <v>0.71220000000000006</v>
      </c>
      <c r="BU220">
        <v>0.52029999999999998</v>
      </c>
      <c r="BV220">
        <v>0.1542</v>
      </c>
      <c r="BW220">
        <v>0.50539999999999996</v>
      </c>
      <c r="BX220">
        <v>0.38169999999999998</v>
      </c>
      <c r="BY220">
        <v>0.1663</v>
      </c>
      <c r="BZ220">
        <v>0</v>
      </c>
      <c r="CA220">
        <v>0.54659999999999997</v>
      </c>
      <c r="CB220">
        <v>0</v>
      </c>
      <c r="CC220">
        <v>0.34060000000000001</v>
      </c>
      <c r="CD220">
        <v>0</v>
      </c>
      <c r="CE220">
        <v>1.6237999999999999</v>
      </c>
      <c r="CF220">
        <v>0.2281</v>
      </c>
      <c r="CG220">
        <v>2.2738</v>
      </c>
      <c r="CH220">
        <v>0.37740000000000001</v>
      </c>
      <c r="CI220">
        <v>0.1663</v>
      </c>
      <c r="CJ220">
        <v>0.1663</v>
      </c>
      <c r="CK220">
        <v>0.88719999999999999</v>
      </c>
      <c r="CL220">
        <v>0.1812</v>
      </c>
      <c r="CM220">
        <v>4.9510999999999994</v>
      </c>
      <c r="CN220">
        <v>0.1898</v>
      </c>
      <c r="CO220">
        <v>0</v>
      </c>
      <c r="CP220">
        <v>0</v>
      </c>
      <c r="CQ220">
        <v>0</v>
      </c>
      <c r="CR220">
        <v>0</v>
      </c>
      <c r="CS220">
        <v>0</v>
      </c>
      <c r="CT220">
        <v>0</v>
      </c>
      <c r="CU220">
        <v>0</v>
      </c>
      <c r="CV220">
        <v>0</v>
      </c>
      <c r="CW220">
        <v>0</v>
      </c>
      <c r="CX220">
        <v>0</v>
      </c>
      <c r="CY220">
        <v>0</v>
      </c>
      <c r="CZ220">
        <v>0</v>
      </c>
      <c r="DA220">
        <v>0</v>
      </c>
      <c r="DB220">
        <v>0</v>
      </c>
      <c r="DC220">
        <v>0</v>
      </c>
      <c r="DD220">
        <v>0</v>
      </c>
      <c r="DE220">
        <v>0</v>
      </c>
      <c r="DF220">
        <v>0</v>
      </c>
      <c r="DG220">
        <v>0</v>
      </c>
      <c r="DH220">
        <v>0</v>
      </c>
      <c r="DI220">
        <v>0</v>
      </c>
      <c r="DJ220" t="s">
        <v>795</v>
      </c>
    </row>
    <row r="221" spans="1:114" x14ac:dyDescent="0.2">
      <c r="A221">
        <v>21132</v>
      </c>
      <c r="B221" t="s">
        <v>589</v>
      </c>
      <c r="C221">
        <v>351</v>
      </c>
      <c r="D221">
        <v>269</v>
      </c>
      <c r="E221">
        <v>11.3043</v>
      </c>
      <c r="F221">
        <v>8.4357000000000006</v>
      </c>
      <c r="G221">
        <v>8</v>
      </c>
      <c r="H221">
        <v>14</v>
      </c>
      <c r="I221">
        <v>0.48509999999999998</v>
      </c>
      <c r="J221">
        <v>0.8417</v>
      </c>
      <c r="K221">
        <v>121</v>
      </c>
      <c r="L221">
        <v>82</v>
      </c>
      <c r="M221">
        <v>11.2873</v>
      </c>
      <c r="N221">
        <v>7.4462000000000002</v>
      </c>
      <c r="O221">
        <v>69</v>
      </c>
      <c r="P221">
        <v>56</v>
      </c>
      <c r="Q221">
        <v>3.1665999999999999</v>
      </c>
      <c r="R221">
        <v>2.5076999999999998</v>
      </c>
      <c r="S221">
        <v>55</v>
      </c>
      <c r="T221">
        <v>57</v>
      </c>
      <c r="U221">
        <v>1.7657</v>
      </c>
      <c r="V221">
        <v>1.8021</v>
      </c>
      <c r="W221">
        <v>392</v>
      </c>
      <c r="X221">
        <v>170</v>
      </c>
      <c r="Y221">
        <v>12.405099999999999</v>
      </c>
      <c r="Z221">
        <v>4.9047999999999998</v>
      </c>
      <c r="AA221">
        <v>818</v>
      </c>
      <c r="AB221">
        <v>279</v>
      </c>
      <c r="AC221">
        <v>25.886099999999999</v>
      </c>
      <c r="AD221">
        <v>7.5288000000000004</v>
      </c>
      <c r="AE221">
        <v>199</v>
      </c>
      <c r="AF221">
        <v>107</v>
      </c>
      <c r="AG221">
        <v>6.3883999999999999</v>
      </c>
      <c r="AH221">
        <v>3.2372999999999998</v>
      </c>
      <c r="AI221">
        <v>0</v>
      </c>
      <c r="AJ221">
        <v>20</v>
      </c>
      <c r="AK221">
        <v>0</v>
      </c>
      <c r="AL221">
        <v>1.8469</v>
      </c>
      <c r="AM221">
        <v>0</v>
      </c>
      <c r="AN221">
        <v>56</v>
      </c>
      <c r="AO221">
        <v>0</v>
      </c>
      <c r="AP221">
        <v>1.883</v>
      </c>
      <c r="AQ221">
        <v>227</v>
      </c>
      <c r="AR221">
        <v>793</v>
      </c>
      <c r="AS221">
        <v>7.1835000000000004</v>
      </c>
      <c r="AT221">
        <v>25.074300000000001</v>
      </c>
      <c r="AU221">
        <v>0</v>
      </c>
      <c r="AV221">
        <v>20</v>
      </c>
      <c r="AW221">
        <v>0</v>
      </c>
      <c r="AX221">
        <v>1.6778999999999999</v>
      </c>
      <c r="AY221">
        <v>39</v>
      </c>
      <c r="AZ221">
        <v>40</v>
      </c>
      <c r="BA221">
        <v>3.3050999999999999</v>
      </c>
      <c r="BB221">
        <v>3.3374000000000001</v>
      </c>
      <c r="BC221">
        <v>0</v>
      </c>
      <c r="BD221">
        <v>20</v>
      </c>
      <c r="BE221">
        <v>0</v>
      </c>
      <c r="BF221">
        <v>1.8469</v>
      </c>
      <c r="BG221">
        <v>7</v>
      </c>
      <c r="BH221">
        <v>11</v>
      </c>
      <c r="BI221">
        <v>0.65300000000000002</v>
      </c>
      <c r="BJ221">
        <v>1.0203</v>
      </c>
      <c r="BK221">
        <v>0</v>
      </c>
      <c r="BL221">
        <v>14</v>
      </c>
      <c r="BM221">
        <v>0</v>
      </c>
      <c r="BN221">
        <v>0.443</v>
      </c>
      <c r="BO221">
        <v>0.46339999999999998</v>
      </c>
      <c r="BP221">
        <v>0.14319999999999999</v>
      </c>
      <c r="BQ221">
        <v>0.23860000000000001</v>
      </c>
      <c r="BR221">
        <v>0.23719999999999999</v>
      </c>
      <c r="BS221">
        <v>0.26550000000000001</v>
      </c>
      <c r="BT221">
        <v>0.15989999999999999</v>
      </c>
      <c r="BU221">
        <v>0.83799999999999997</v>
      </c>
      <c r="BV221">
        <v>9.8500000000000004E-2</v>
      </c>
      <c r="BW221">
        <v>0</v>
      </c>
      <c r="BX221">
        <v>0</v>
      </c>
      <c r="BY221">
        <v>0.16200000000000001</v>
      </c>
      <c r="BZ221">
        <v>0</v>
      </c>
      <c r="CA221">
        <v>0.75919999999999999</v>
      </c>
      <c r="CB221">
        <v>0</v>
      </c>
      <c r="CC221">
        <v>0.25380000000000003</v>
      </c>
      <c r="CD221">
        <v>0</v>
      </c>
      <c r="CE221">
        <v>1.3479000000000001</v>
      </c>
      <c r="CF221">
        <v>0.16420000000000001</v>
      </c>
      <c r="CG221">
        <v>1.0964</v>
      </c>
      <c r="CH221">
        <v>6.1800000000000001E-2</v>
      </c>
      <c r="CI221">
        <v>0.16200000000000001</v>
      </c>
      <c r="CJ221">
        <v>0.16200000000000001</v>
      </c>
      <c r="CK221">
        <v>1.0129999999999999</v>
      </c>
      <c r="CL221">
        <v>0.2495</v>
      </c>
      <c r="CM221">
        <v>3.6193</v>
      </c>
      <c r="CN221">
        <v>9.8100000000000007E-2</v>
      </c>
      <c r="CO221">
        <v>0</v>
      </c>
      <c r="CP221">
        <v>0</v>
      </c>
      <c r="CQ221">
        <v>0</v>
      </c>
      <c r="CR221">
        <v>0</v>
      </c>
      <c r="CS221">
        <v>0</v>
      </c>
      <c r="CT221">
        <v>0</v>
      </c>
      <c r="CU221">
        <v>0</v>
      </c>
      <c r="CV221">
        <v>0</v>
      </c>
      <c r="CW221">
        <v>0</v>
      </c>
      <c r="CX221">
        <v>0</v>
      </c>
      <c r="CY221">
        <v>0</v>
      </c>
      <c r="CZ221">
        <v>0</v>
      </c>
      <c r="DA221">
        <v>0</v>
      </c>
      <c r="DB221">
        <v>0</v>
      </c>
      <c r="DC221">
        <v>0</v>
      </c>
      <c r="DD221">
        <v>0</v>
      </c>
      <c r="DE221">
        <v>0</v>
      </c>
      <c r="DF221">
        <v>0</v>
      </c>
      <c r="DG221">
        <v>0</v>
      </c>
      <c r="DH221">
        <v>0</v>
      </c>
      <c r="DI221">
        <v>0</v>
      </c>
      <c r="DJ221" t="s">
        <v>795</v>
      </c>
    </row>
    <row r="222" spans="1:114" x14ac:dyDescent="0.2">
      <c r="A222">
        <v>21133</v>
      </c>
      <c r="B222" t="s">
        <v>589</v>
      </c>
      <c r="C222">
        <v>6126</v>
      </c>
      <c r="D222">
        <v>1651</v>
      </c>
      <c r="E222">
        <v>19.751100000000001</v>
      </c>
      <c r="F222">
        <v>5.1521999999999997</v>
      </c>
      <c r="G222">
        <v>1121</v>
      </c>
      <c r="H222">
        <v>403</v>
      </c>
      <c r="I222">
        <v>6.5678000000000001</v>
      </c>
      <c r="J222">
        <v>2.3022</v>
      </c>
      <c r="K222">
        <v>3928</v>
      </c>
      <c r="L222">
        <v>585</v>
      </c>
      <c r="M222">
        <v>32.186199999999999</v>
      </c>
      <c r="N222">
        <v>4.4440999999999997</v>
      </c>
      <c r="O222">
        <v>2139</v>
      </c>
      <c r="P222">
        <v>509</v>
      </c>
      <c r="Q222">
        <v>9.2464999999999993</v>
      </c>
      <c r="R222">
        <v>2.1221000000000001</v>
      </c>
      <c r="S222">
        <v>1967</v>
      </c>
      <c r="T222">
        <v>633</v>
      </c>
      <c r="U222">
        <v>6.3414999999999999</v>
      </c>
      <c r="V222">
        <v>1.9948999999999999</v>
      </c>
      <c r="W222">
        <v>6515</v>
      </c>
      <c r="X222">
        <v>810</v>
      </c>
      <c r="Y222">
        <v>20.749700000000001</v>
      </c>
      <c r="Z222">
        <v>2.1751</v>
      </c>
      <c r="AA222">
        <v>5662</v>
      </c>
      <c r="AB222">
        <v>1041</v>
      </c>
      <c r="AC222">
        <v>18.033000000000001</v>
      </c>
      <c r="AD222">
        <v>3.0886</v>
      </c>
      <c r="AE222">
        <v>4842</v>
      </c>
      <c r="AF222">
        <v>760</v>
      </c>
      <c r="AG222">
        <v>15.610300000000001</v>
      </c>
      <c r="AH222">
        <v>2.2092999999999998</v>
      </c>
      <c r="AI222">
        <v>642</v>
      </c>
      <c r="AJ222">
        <v>222</v>
      </c>
      <c r="AK222">
        <v>5.2606000000000002</v>
      </c>
      <c r="AL222">
        <v>1.7949999999999999</v>
      </c>
      <c r="AM222">
        <v>465</v>
      </c>
      <c r="AN222">
        <v>258</v>
      </c>
      <c r="AO222">
        <v>1.5446</v>
      </c>
      <c r="AP222">
        <v>0.85119999999999996</v>
      </c>
      <c r="AQ222">
        <v>28453</v>
      </c>
      <c r="AR222">
        <v>2157</v>
      </c>
      <c r="AS222">
        <v>90.620400000000004</v>
      </c>
      <c r="AT222">
        <v>3.2397999999999998</v>
      </c>
      <c r="AU222">
        <v>2548</v>
      </c>
      <c r="AV222">
        <v>442</v>
      </c>
      <c r="AW222">
        <v>20.449400000000001</v>
      </c>
      <c r="AX222">
        <v>3.3729</v>
      </c>
      <c r="AY222">
        <v>0</v>
      </c>
      <c r="AZ222">
        <v>29</v>
      </c>
      <c r="BA222">
        <v>0</v>
      </c>
      <c r="BB222">
        <v>0.23269999999999999</v>
      </c>
      <c r="BC222">
        <v>174</v>
      </c>
      <c r="BD222">
        <v>89</v>
      </c>
      <c r="BE222">
        <v>1.4258</v>
      </c>
      <c r="BF222">
        <v>0.72170000000000001</v>
      </c>
      <c r="BG222">
        <v>1239</v>
      </c>
      <c r="BH222">
        <v>366</v>
      </c>
      <c r="BI222">
        <v>10.1524</v>
      </c>
      <c r="BJ222">
        <v>2.9443999999999999</v>
      </c>
      <c r="BK222">
        <v>584</v>
      </c>
      <c r="BL222">
        <v>58</v>
      </c>
      <c r="BM222">
        <v>1.86</v>
      </c>
      <c r="BN222">
        <v>0.1366</v>
      </c>
      <c r="BO222">
        <v>0.74350000000000005</v>
      </c>
      <c r="BP222">
        <v>0.78090000000000004</v>
      </c>
      <c r="BQ222">
        <v>0.83079999999999998</v>
      </c>
      <c r="BR222">
        <v>0.67949999999999999</v>
      </c>
      <c r="BS222">
        <v>0.76870000000000005</v>
      </c>
      <c r="BT222">
        <v>0.66310000000000002</v>
      </c>
      <c r="BU222">
        <v>0.28570000000000001</v>
      </c>
      <c r="BV222">
        <v>0.76229999999999998</v>
      </c>
      <c r="BW222">
        <v>0.58789999999999998</v>
      </c>
      <c r="BX222">
        <v>0.67159999999999997</v>
      </c>
      <c r="BY222">
        <v>0.94879999999999998</v>
      </c>
      <c r="BZ222">
        <v>0.872</v>
      </c>
      <c r="CA222">
        <v>0</v>
      </c>
      <c r="CB222">
        <v>0.63990000000000002</v>
      </c>
      <c r="CC222">
        <v>0.84819999999999995</v>
      </c>
      <c r="CD222">
        <v>0.81879999999999997</v>
      </c>
      <c r="CE222">
        <v>3.8033999999999999</v>
      </c>
      <c r="CF222">
        <v>0.87849999999999995</v>
      </c>
      <c r="CG222">
        <v>2.9706000000000001</v>
      </c>
      <c r="CH222">
        <v>0.81240000000000001</v>
      </c>
      <c r="CI222">
        <v>0.94879999999999998</v>
      </c>
      <c r="CJ222">
        <v>0.94879999999999998</v>
      </c>
      <c r="CK222">
        <v>3.1789000000000001</v>
      </c>
      <c r="CL222">
        <v>0.73129999999999995</v>
      </c>
      <c r="CM222">
        <v>10.9017</v>
      </c>
      <c r="CN222">
        <v>0.87629999999999997</v>
      </c>
      <c r="CO222">
        <v>0</v>
      </c>
      <c r="CP222">
        <v>0</v>
      </c>
      <c r="CQ222">
        <v>0</v>
      </c>
      <c r="CR222">
        <v>0</v>
      </c>
      <c r="CS222">
        <v>0</v>
      </c>
      <c r="CT222">
        <v>0</v>
      </c>
      <c r="CU222">
        <v>0</v>
      </c>
      <c r="CV222">
        <v>0</v>
      </c>
      <c r="CW222">
        <v>0</v>
      </c>
      <c r="CX222">
        <v>0</v>
      </c>
      <c r="CY222">
        <v>1</v>
      </c>
      <c r="CZ222">
        <v>0</v>
      </c>
      <c r="DA222">
        <v>0</v>
      </c>
      <c r="DB222">
        <v>0</v>
      </c>
      <c r="DC222">
        <v>0</v>
      </c>
      <c r="DD222">
        <v>0</v>
      </c>
      <c r="DE222">
        <v>0</v>
      </c>
      <c r="DF222">
        <v>0</v>
      </c>
      <c r="DG222">
        <v>1</v>
      </c>
      <c r="DH222">
        <v>0</v>
      </c>
      <c r="DI222">
        <v>1</v>
      </c>
      <c r="DJ222" t="s">
        <v>794</v>
      </c>
    </row>
    <row r="223" spans="1:114" x14ac:dyDescent="0.2">
      <c r="A223">
        <v>21136</v>
      </c>
      <c r="B223" t="s">
        <v>589</v>
      </c>
      <c r="C223">
        <v>5325</v>
      </c>
      <c r="D223">
        <v>1039</v>
      </c>
      <c r="E223">
        <v>16.692799999999998</v>
      </c>
      <c r="F223">
        <v>3.1153</v>
      </c>
      <c r="G223">
        <v>799</v>
      </c>
      <c r="H223">
        <v>260</v>
      </c>
      <c r="I223">
        <v>4.4488000000000003</v>
      </c>
      <c r="J223">
        <v>1.4165000000000001</v>
      </c>
      <c r="K223">
        <v>2797</v>
      </c>
      <c r="L223">
        <v>480</v>
      </c>
      <c r="M223">
        <v>21.436199999999999</v>
      </c>
      <c r="N223">
        <v>3.5038</v>
      </c>
      <c r="O223">
        <v>1646</v>
      </c>
      <c r="P223">
        <v>415</v>
      </c>
      <c r="Q223">
        <v>6.9297000000000004</v>
      </c>
      <c r="R223">
        <v>1.7089000000000001</v>
      </c>
      <c r="S223">
        <v>1223</v>
      </c>
      <c r="T223">
        <v>363</v>
      </c>
      <c r="U223">
        <v>3.8298000000000001</v>
      </c>
      <c r="V223">
        <v>1.1155999999999999</v>
      </c>
      <c r="W223">
        <v>6486</v>
      </c>
      <c r="X223">
        <v>553</v>
      </c>
      <c r="Y223">
        <v>20.213200000000001</v>
      </c>
      <c r="Z223">
        <v>1.2884</v>
      </c>
      <c r="AA223">
        <v>6201</v>
      </c>
      <c r="AB223">
        <v>827</v>
      </c>
      <c r="AC223">
        <v>19.324999999999999</v>
      </c>
      <c r="AD223">
        <v>2.3334000000000001</v>
      </c>
      <c r="AE223">
        <v>4395</v>
      </c>
      <c r="AF223">
        <v>537</v>
      </c>
      <c r="AG223">
        <v>13.7628</v>
      </c>
      <c r="AH223">
        <v>1.4879</v>
      </c>
      <c r="AI223">
        <v>651</v>
      </c>
      <c r="AJ223">
        <v>245</v>
      </c>
      <c r="AK223">
        <v>4.9893000000000001</v>
      </c>
      <c r="AL223">
        <v>1.8573999999999999</v>
      </c>
      <c r="AM223">
        <v>661</v>
      </c>
      <c r="AN223">
        <v>235</v>
      </c>
      <c r="AO223">
        <v>2.1564999999999999</v>
      </c>
      <c r="AP223">
        <v>0.75939999999999996</v>
      </c>
      <c r="AQ223">
        <v>14649</v>
      </c>
      <c r="AR223">
        <v>2318</v>
      </c>
      <c r="AS223">
        <v>45.6526</v>
      </c>
      <c r="AT223">
        <v>6.7469000000000001</v>
      </c>
      <c r="AU223">
        <v>2102</v>
      </c>
      <c r="AV223">
        <v>459</v>
      </c>
      <c r="AW223">
        <v>15.1912</v>
      </c>
      <c r="AX223">
        <v>3.2433000000000001</v>
      </c>
      <c r="AY223">
        <v>0</v>
      </c>
      <c r="AZ223">
        <v>29</v>
      </c>
      <c r="BA223">
        <v>0</v>
      </c>
      <c r="BB223">
        <v>0.20960000000000001</v>
      </c>
      <c r="BC223">
        <v>185</v>
      </c>
      <c r="BD223">
        <v>118</v>
      </c>
      <c r="BE223">
        <v>1.4177999999999999</v>
      </c>
      <c r="BF223">
        <v>0.89849999999999997</v>
      </c>
      <c r="BG223">
        <v>1019</v>
      </c>
      <c r="BH223">
        <v>304</v>
      </c>
      <c r="BI223">
        <v>7.8095999999999997</v>
      </c>
      <c r="BJ223">
        <v>2.2938999999999998</v>
      </c>
      <c r="BK223">
        <v>327</v>
      </c>
      <c r="BL223">
        <v>19</v>
      </c>
      <c r="BM223">
        <v>1.0190999999999999</v>
      </c>
      <c r="BN223">
        <v>1.3299999999999999E-2</v>
      </c>
      <c r="BO223">
        <v>0.66379999999999995</v>
      </c>
      <c r="BP223">
        <v>0.57920000000000005</v>
      </c>
      <c r="BQ223">
        <v>0.56830000000000003</v>
      </c>
      <c r="BR223">
        <v>0.54059999999999997</v>
      </c>
      <c r="BS223">
        <v>0.53100000000000003</v>
      </c>
      <c r="BT223">
        <v>0.63749999999999996</v>
      </c>
      <c r="BU223">
        <v>0.34539999999999998</v>
      </c>
      <c r="BV223">
        <v>0.67669999999999997</v>
      </c>
      <c r="BW223">
        <v>0.55969999999999998</v>
      </c>
      <c r="BX223">
        <v>0.74199999999999999</v>
      </c>
      <c r="BY223">
        <v>0.68869999999999998</v>
      </c>
      <c r="BZ223">
        <v>0.78739999999999999</v>
      </c>
      <c r="CA223">
        <v>0</v>
      </c>
      <c r="CB223">
        <v>0.63560000000000005</v>
      </c>
      <c r="CC223">
        <v>0.78310000000000002</v>
      </c>
      <c r="CD223">
        <v>0.71430000000000005</v>
      </c>
      <c r="CE223">
        <v>2.8828999999999998</v>
      </c>
      <c r="CF223">
        <v>0.62690000000000001</v>
      </c>
      <c r="CG223">
        <v>2.9613</v>
      </c>
      <c r="CH223">
        <v>0.80810000000000004</v>
      </c>
      <c r="CI223">
        <v>0.68869999999999998</v>
      </c>
      <c r="CJ223">
        <v>0.68869999999999998</v>
      </c>
      <c r="CK223">
        <v>2.9203999999999999</v>
      </c>
      <c r="CL223">
        <v>0.67159999999999997</v>
      </c>
      <c r="CM223">
        <v>9.4532999999999987</v>
      </c>
      <c r="CN223">
        <v>0.74839999999999995</v>
      </c>
      <c r="CO223">
        <v>0</v>
      </c>
      <c r="CP223">
        <v>0</v>
      </c>
      <c r="CQ223">
        <v>0</v>
      </c>
      <c r="CR223">
        <v>0</v>
      </c>
      <c r="CS223">
        <v>0</v>
      </c>
      <c r="CT223">
        <v>0</v>
      </c>
      <c r="CU223">
        <v>0</v>
      </c>
      <c r="CV223">
        <v>0</v>
      </c>
      <c r="CW223">
        <v>0</v>
      </c>
      <c r="CX223">
        <v>0</v>
      </c>
      <c r="CY223">
        <v>0</v>
      </c>
      <c r="CZ223">
        <v>0</v>
      </c>
      <c r="DA223">
        <v>0</v>
      </c>
      <c r="DB223">
        <v>0</v>
      </c>
      <c r="DC223">
        <v>0</v>
      </c>
      <c r="DD223">
        <v>0</v>
      </c>
      <c r="DE223">
        <v>0</v>
      </c>
      <c r="DF223">
        <v>0</v>
      </c>
      <c r="DG223">
        <v>0</v>
      </c>
      <c r="DH223">
        <v>0</v>
      </c>
      <c r="DI223">
        <v>0</v>
      </c>
      <c r="DJ223" t="s">
        <v>793</v>
      </c>
    </row>
    <row r="224" spans="1:114" x14ac:dyDescent="0.2">
      <c r="A224">
        <v>21140</v>
      </c>
      <c r="B224" t="s">
        <v>589</v>
      </c>
      <c r="C224">
        <v>341</v>
      </c>
      <c r="D224">
        <v>357</v>
      </c>
      <c r="E224">
        <v>7.7393999999999998</v>
      </c>
      <c r="F224">
        <v>7.9813000000000001</v>
      </c>
      <c r="G224">
        <v>13</v>
      </c>
      <c r="H224">
        <v>20</v>
      </c>
      <c r="I224">
        <v>0.64939999999999998</v>
      </c>
      <c r="J224">
        <v>0.98980000000000001</v>
      </c>
      <c r="K224">
        <v>201</v>
      </c>
      <c r="L224">
        <v>187</v>
      </c>
      <c r="M224">
        <v>13.444800000000001</v>
      </c>
      <c r="N224">
        <v>12.295299999999999</v>
      </c>
      <c r="O224">
        <v>49</v>
      </c>
      <c r="P224">
        <v>64</v>
      </c>
      <c r="Q224">
        <v>1.5438000000000001</v>
      </c>
      <c r="R224">
        <v>1.9935</v>
      </c>
      <c r="S224">
        <v>238</v>
      </c>
      <c r="T224">
        <v>242</v>
      </c>
      <c r="U224">
        <v>5.4016999999999999</v>
      </c>
      <c r="V224">
        <v>5.4053000000000004</v>
      </c>
      <c r="W224">
        <v>1060</v>
      </c>
      <c r="X224">
        <v>335</v>
      </c>
      <c r="Y224">
        <v>23.998200000000001</v>
      </c>
      <c r="Z224">
        <v>6.2304000000000004</v>
      </c>
      <c r="AA224">
        <v>1144</v>
      </c>
      <c r="AB224">
        <v>322</v>
      </c>
      <c r="AC224">
        <v>25.899899999999999</v>
      </c>
      <c r="AD224">
        <v>5.5998999999999999</v>
      </c>
      <c r="AE224">
        <v>356</v>
      </c>
      <c r="AF224">
        <v>187</v>
      </c>
      <c r="AG224">
        <v>8.0799000000000003</v>
      </c>
      <c r="AH224">
        <v>3.9860000000000002</v>
      </c>
      <c r="AI224">
        <v>59</v>
      </c>
      <c r="AJ224">
        <v>67</v>
      </c>
      <c r="AK224">
        <v>3.9464999999999999</v>
      </c>
      <c r="AL224">
        <v>4.4457000000000004</v>
      </c>
      <c r="AM224">
        <v>22</v>
      </c>
      <c r="AN224">
        <v>63</v>
      </c>
      <c r="AO224">
        <v>0.51529999999999998</v>
      </c>
      <c r="AP224">
        <v>1.4682999999999999</v>
      </c>
      <c r="AQ224">
        <v>588</v>
      </c>
      <c r="AR224">
        <v>1074</v>
      </c>
      <c r="AS224">
        <v>13.312200000000001</v>
      </c>
      <c r="AT224">
        <v>24.196300000000001</v>
      </c>
      <c r="AU224">
        <v>0</v>
      </c>
      <c r="AV224">
        <v>20</v>
      </c>
      <c r="AW224">
        <v>0</v>
      </c>
      <c r="AX224">
        <v>1.2966</v>
      </c>
      <c r="AY224">
        <v>0</v>
      </c>
      <c r="AZ224">
        <v>14</v>
      </c>
      <c r="BA224">
        <v>0</v>
      </c>
      <c r="BB224">
        <v>0.91679999999999995</v>
      </c>
      <c r="BC224">
        <v>36</v>
      </c>
      <c r="BD224">
        <v>57</v>
      </c>
      <c r="BE224">
        <v>2.4079999999999999</v>
      </c>
      <c r="BF224">
        <v>3.7725</v>
      </c>
      <c r="BG224">
        <v>5</v>
      </c>
      <c r="BH224">
        <v>10</v>
      </c>
      <c r="BI224">
        <v>0.33439999999999998</v>
      </c>
      <c r="BJ224">
        <v>0.6663</v>
      </c>
      <c r="BK224">
        <v>11</v>
      </c>
      <c r="BL224">
        <v>25</v>
      </c>
      <c r="BM224">
        <v>0.249</v>
      </c>
      <c r="BN224">
        <v>0.56420000000000003</v>
      </c>
      <c r="BO224">
        <v>0.3211</v>
      </c>
      <c r="BP224">
        <v>0.15840000000000001</v>
      </c>
      <c r="BQ224">
        <v>0.308</v>
      </c>
      <c r="BR224">
        <v>0.1368</v>
      </c>
      <c r="BS224">
        <v>0.70020000000000004</v>
      </c>
      <c r="BT224">
        <v>0.78249999999999997</v>
      </c>
      <c r="BU224">
        <v>0.84219999999999995</v>
      </c>
      <c r="BV224">
        <v>0.19489999999999999</v>
      </c>
      <c r="BW224">
        <v>0.47510000000000002</v>
      </c>
      <c r="BX224">
        <v>0.46700000000000003</v>
      </c>
      <c r="BY224">
        <v>0.26440000000000002</v>
      </c>
      <c r="BZ224">
        <v>0</v>
      </c>
      <c r="CA224">
        <v>0</v>
      </c>
      <c r="CB224">
        <v>0.78090000000000004</v>
      </c>
      <c r="CC224">
        <v>0.22339999999999999</v>
      </c>
      <c r="CD224">
        <v>0.4627</v>
      </c>
      <c r="CE224">
        <v>1.6245000000000001</v>
      </c>
      <c r="CF224">
        <v>0.2303</v>
      </c>
      <c r="CG224">
        <v>2.7616999999999998</v>
      </c>
      <c r="CH224">
        <v>0.66520000000000001</v>
      </c>
      <c r="CI224">
        <v>0.26440000000000002</v>
      </c>
      <c r="CJ224">
        <v>0.26440000000000002</v>
      </c>
      <c r="CK224">
        <v>1.4670000000000001</v>
      </c>
      <c r="CL224">
        <v>0.30919999999999997</v>
      </c>
      <c r="CM224">
        <v>6.1176000000000013</v>
      </c>
      <c r="CN224">
        <v>0.30059999999999998</v>
      </c>
      <c r="CO224">
        <v>0</v>
      </c>
      <c r="CP224">
        <v>0</v>
      </c>
      <c r="CQ224">
        <v>0</v>
      </c>
      <c r="CR224">
        <v>0</v>
      </c>
      <c r="CS224">
        <v>0</v>
      </c>
      <c r="CT224">
        <v>0</v>
      </c>
      <c r="CU224">
        <v>0</v>
      </c>
      <c r="CV224">
        <v>0</v>
      </c>
      <c r="CW224">
        <v>0</v>
      </c>
      <c r="CX224">
        <v>0</v>
      </c>
      <c r="CY224">
        <v>0</v>
      </c>
      <c r="CZ224">
        <v>0</v>
      </c>
      <c r="DA224">
        <v>0</v>
      </c>
      <c r="DB224">
        <v>0</v>
      </c>
      <c r="DC224">
        <v>0</v>
      </c>
      <c r="DD224">
        <v>0</v>
      </c>
      <c r="DE224">
        <v>0</v>
      </c>
      <c r="DF224">
        <v>0</v>
      </c>
      <c r="DG224">
        <v>0</v>
      </c>
      <c r="DH224">
        <v>0</v>
      </c>
      <c r="DI224">
        <v>0</v>
      </c>
      <c r="DJ224" t="s">
        <v>796</v>
      </c>
    </row>
    <row r="225" spans="1:114" x14ac:dyDescent="0.2">
      <c r="A225">
        <v>21144</v>
      </c>
      <c r="B225" t="s">
        <v>589</v>
      </c>
      <c r="C225">
        <v>2587</v>
      </c>
      <c r="D225">
        <v>858</v>
      </c>
      <c r="E225">
        <v>6.9867999999999997</v>
      </c>
      <c r="F225">
        <v>2.2740999999999998</v>
      </c>
      <c r="G225">
        <v>822</v>
      </c>
      <c r="H225">
        <v>306</v>
      </c>
      <c r="I225">
        <v>4.0213000000000001</v>
      </c>
      <c r="J225">
        <v>1.4719</v>
      </c>
      <c r="K225">
        <v>2463</v>
      </c>
      <c r="L225">
        <v>511</v>
      </c>
      <c r="M225">
        <v>18.918500000000002</v>
      </c>
      <c r="N225">
        <v>3.7930000000000001</v>
      </c>
      <c r="O225">
        <v>1632</v>
      </c>
      <c r="P225">
        <v>324</v>
      </c>
      <c r="Q225">
        <v>6.3329000000000004</v>
      </c>
      <c r="R225">
        <v>1.2067000000000001</v>
      </c>
      <c r="S225">
        <v>2576</v>
      </c>
      <c r="T225">
        <v>601</v>
      </c>
      <c r="U225">
        <v>7.0810000000000004</v>
      </c>
      <c r="V225">
        <v>1.5892999999999999</v>
      </c>
      <c r="W225">
        <v>5335</v>
      </c>
      <c r="X225">
        <v>491</v>
      </c>
      <c r="Y225">
        <v>14.373100000000001</v>
      </c>
      <c r="Z225">
        <v>0.95599999999999996</v>
      </c>
      <c r="AA225">
        <v>8426</v>
      </c>
      <c r="AB225">
        <v>1157</v>
      </c>
      <c r="AC225">
        <v>22.700600000000001</v>
      </c>
      <c r="AD225">
        <v>2.7625000000000002</v>
      </c>
      <c r="AE225">
        <v>3533</v>
      </c>
      <c r="AF225">
        <v>426</v>
      </c>
      <c r="AG225">
        <v>9.7116000000000007</v>
      </c>
      <c r="AH225">
        <v>0.99429999999999996</v>
      </c>
      <c r="AI225">
        <v>786</v>
      </c>
      <c r="AJ225">
        <v>302</v>
      </c>
      <c r="AK225">
        <v>6.0373000000000001</v>
      </c>
      <c r="AL225">
        <v>2.2968999999999999</v>
      </c>
      <c r="AM225">
        <v>671</v>
      </c>
      <c r="AN225">
        <v>253</v>
      </c>
      <c r="AO225">
        <v>1.944</v>
      </c>
      <c r="AP225">
        <v>0.72240000000000004</v>
      </c>
      <c r="AQ225">
        <v>21030</v>
      </c>
      <c r="AR225">
        <v>2739</v>
      </c>
      <c r="AS225">
        <v>56.6571</v>
      </c>
      <c r="AT225">
        <v>6.4386000000000001</v>
      </c>
      <c r="AU225">
        <v>77</v>
      </c>
      <c r="AV225">
        <v>61</v>
      </c>
      <c r="AW225">
        <v>0.57179999999999997</v>
      </c>
      <c r="AX225">
        <v>0.4491</v>
      </c>
      <c r="AY225">
        <v>335</v>
      </c>
      <c r="AZ225">
        <v>126</v>
      </c>
      <c r="BA225">
        <v>2.4876999999999998</v>
      </c>
      <c r="BB225">
        <v>0.92669999999999997</v>
      </c>
      <c r="BC225">
        <v>467</v>
      </c>
      <c r="BD225">
        <v>249</v>
      </c>
      <c r="BE225">
        <v>3.5871</v>
      </c>
      <c r="BF225">
        <v>1.9018999999999999</v>
      </c>
      <c r="BG225">
        <v>251</v>
      </c>
      <c r="BH225">
        <v>115</v>
      </c>
      <c r="BI225">
        <v>1.9279999999999999</v>
      </c>
      <c r="BJ225">
        <v>0.87739999999999996</v>
      </c>
      <c r="BK225">
        <v>54</v>
      </c>
      <c r="BL225">
        <v>5</v>
      </c>
      <c r="BM225">
        <v>0.14549999999999999</v>
      </c>
      <c r="BN225">
        <v>9.7999999999999997E-3</v>
      </c>
      <c r="BO225">
        <v>0.27589999999999998</v>
      </c>
      <c r="BP225">
        <v>0.51839999999999997</v>
      </c>
      <c r="BQ225">
        <v>0.48809999999999998</v>
      </c>
      <c r="BR225">
        <v>0.51070000000000004</v>
      </c>
      <c r="BS225">
        <v>0.80730000000000002</v>
      </c>
      <c r="BT225">
        <v>0.2601</v>
      </c>
      <c r="BU225">
        <v>0.60770000000000002</v>
      </c>
      <c r="BV225">
        <v>0.3105</v>
      </c>
      <c r="BW225">
        <v>0.66159999999999997</v>
      </c>
      <c r="BX225">
        <v>0.72489999999999999</v>
      </c>
      <c r="BY225">
        <v>0.77610000000000001</v>
      </c>
      <c r="BZ225">
        <v>0.4425</v>
      </c>
      <c r="CA225">
        <v>0.73099999999999998</v>
      </c>
      <c r="CB225">
        <v>0.86770000000000003</v>
      </c>
      <c r="CC225">
        <v>0.39050000000000001</v>
      </c>
      <c r="CD225">
        <v>0.40939999999999999</v>
      </c>
      <c r="CE225">
        <v>2.6004</v>
      </c>
      <c r="CF225">
        <v>0.54159999999999997</v>
      </c>
      <c r="CG225">
        <v>2.5648</v>
      </c>
      <c r="CH225">
        <v>0.53520000000000001</v>
      </c>
      <c r="CI225">
        <v>0.77610000000000001</v>
      </c>
      <c r="CJ225">
        <v>0.77610000000000001</v>
      </c>
      <c r="CK225">
        <v>2.8411</v>
      </c>
      <c r="CL225">
        <v>0.64180000000000004</v>
      </c>
      <c r="CM225">
        <v>8.7823999999999991</v>
      </c>
      <c r="CN225">
        <v>0.67379999999999995</v>
      </c>
      <c r="CO225">
        <v>0</v>
      </c>
      <c r="CP225">
        <v>0</v>
      </c>
      <c r="CQ225">
        <v>0</v>
      </c>
      <c r="CR225">
        <v>0</v>
      </c>
      <c r="CS225">
        <v>0</v>
      </c>
      <c r="CT225">
        <v>0</v>
      </c>
      <c r="CU225">
        <v>0</v>
      </c>
      <c r="CV225">
        <v>0</v>
      </c>
      <c r="CW225">
        <v>0</v>
      </c>
      <c r="CX225">
        <v>0</v>
      </c>
      <c r="CY225">
        <v>0</v>
      </c>
      <c r="CZ225">
        <v>0</v>
      </c>
      <c r="DA225">
        <v>0</v>
      </c>
      <c r="DB225">
        <v>0</v>
      </c>
      <c r="DC225">
        <v>0</v>
      </c>
      <c r="DD225">
        <v>0</v>
      </c>
      <c r="DE225">
        <v>0</v>
      </c>
      <c r="DF225">
        <v>0</v>
      </c>
      <c r="DG225">
        <v>0</v>
      </c>
      <c r="DH225">
        <v>0</v>
      </c>
      <c r="DI225">
        <v>0</v>
      </c>
      <c r="DJ225" t="s">
        <v>793</v>
      </c>
    </row>
    <row r="226" spans="1:114" x14ac:dyDescent="0.2">
      <c r="A226">
        <v>21146</v>
      </c>
      <c r="B226" t="s">
        <v>589</v>
      </c>
      <c r="C226">
        <v>989</v>
      </c>
      <c r="D226">
        <v>301</v>
      </c>
      <c r="E226">
        <v>3.484</v>
      </c>
      <c r="F226">
        <v>1.0411999999999999</v>
      </c>
      <c r="G226">
        <v>342</v>
      </c>
      <c r="H226">
        <v>122</v>
      </c>
      <c r="I226">
        <v>2.3538999999999999</v>
      </c>
      <c r="J226">
        <v>0.82269999999999999</v>
      </c>
      <c r="K226">
        <v>1353</v>
      </c>
      <c r="L226">
        <v>372</v>
      </c>
      <c r="M226">
        <v>13.697100000000001</v>
      </c>
      <c r="N226">
        <v>3.6920999999999999</v>
      </c>
      <c r="O226">
        <v>657</v>
      </c>
      <c r="P226">
        <v>241</v>
      </c>
      <c r="Q226">
        <v>3.4548000000000001</v>
      </c>
      <c r="R226">
        <v>1.2523</v>
      </c>
      <c r="S226">
        <v>401</v>
      </c>
      <c r="T226">
        <v>136</v>
      </c>
      <c r="U226">
        <v>1.427</v>
      </c>
      <c r="V226">
        <v>0.47660000000000002</v>
      </c>
      <c r="W226">
        <v>5085</v>
      </c>
      <c r="X226">
        <v>591</v>
      </c>
      <c r="Y226">
        <v>17.785299999999999</v>
      </c>
      <c r="Z226">
        <v>1.7999000000000001</v>
      </c>
      <c r="AA226">
        <v>7721</v>
      </c>
      <c r="AB226">
        <v>771</v>
      </c>
      <c r="AC226">
        <v>27.004999999999999</v>
      </c>
      <c r="AD226">
        <v>2.2113</v>
      </c>
      <c r="AE226">
        <v>2594</v>
      </c>
      <c r="AF226">
        <v>378</v>
      </c>
      <c r="AG226">
        <v>9.2312999999999992</v>
      </c>
      <c r="AH226">
        <v>1.2306999999999999</v>
      </c>
      <c r="AI226">
        <v>211</v>
      </c>
      <c r="AJ226">
        <v>87</v>
      </c>
      <c r="AK226">
        <v>2.1360999999999999</v>
      </c>
      <c r="AL226">
        <v>0.87380000000000002</v>
      </c>
      <c r="AM226">
        <v>201</v>
      </c>
      <c r="AN226">
        <v>138</v>
      </c>
      <c r="AO226">
        <v>0.75939999999999996</v>
      </c>
      <c r="AP226">
        <v>0.5212</v>
      </c>
      <c r="AQ226">
        <v>3777</v>
      </c>
      <c r="AR226">
        <v>2364</v>
      </c>
      <c r="AS226">
        <v>13.2105</v>
      </c>
      <c r="AT226">
        <v>8.2354000000000003</v>
      </c>
      <c r="AU226">
        <v>515</v>
      </c>
      <c r="AV226">
        <v>187</v>
      </c>
      <c r="AW226">
        <v>4.9927000000000001</v>
      </c>
      <c r="AX226">
        <v>1.7904</v>
      </c>
      <c r="AY226">
        <v>0</v>
      </c>
      <c r="AZ226">
        <v>25</v>
      </c>
      <c r="BA226">
        <v>0</v>
      </c>
      <c r="BB226">
        <v>0.2424</v>
      </c>
      <c r="BC226">
        <v>45</v>
      </c>
      <c r="BD226">
        <v>57</v>
      </c>
      <c r="BE226">
        <v>0.4556</v>
      </c>
      <c r="BF226">
        <v>0.57969999999999999</v>
      </c>
      <c r="BG226">
        <v>248</v>
      </c>
      <c r="BH226">
        <v>120</v>
      </c>
      <c r="BI226">
        <v>2.5106000000000002</v>
      </c>
      <c r="BJ226">
        <v>1.2074</v>
      </c>
      <c r="BK226">
        <v>245</v>
      </c>
      <c r="BL226">
        <v>20</v>
      </c>
      <c r="BM226">
        <v>0.8569</v>
      </c>
      <c r="BN226">
        <v>4.99E-2</v>
      </c>
      <c r="BO226">
        <v>0.1358</v>
      </c>
      <c r="BP226">
        <v>0.2863</v>
      </c>
      <c r="BQ226">
        <v>0.31890000000000002</v>
      </c>
      <c r="BR226">
        <v>0.25</v>
      </c>
      <c r="BS226">
        <v>0.22059999999999999</v>
      </c>
      <c r="BT226">
        <v>0.48830000000000001</v>
      </c>
      <c r="BU226">
        <v>0.8891</v>
      </c>
      <c r="BV226">
        <v>0.28689999999999999</v>
      </c>
      <c r="BW226">
        <v>0.31019999999999998</v>
      </c>
      <c r="BX226">
        <v>0.51600000000000001</v>
      </c>
      <c r="BY226">
        <v>0.25800000000000001</v>
      </c>
      <c r="BZ226">
        <v>0.61170000000000002</v>
      </c>
      <c r="CA226">
        <v>0</v>
      </c>
      <c r="CB226">
        <v>0.4425</v>
      </c>
      <c r="CC226">
        <v>0.43819999999999998</v>
      </c>
      <c r="CD226">
        <v>0.68020000000000003</v>
      </c>
      <c r="CE226">
        <v>1.2116</v>
      </c>
      <c r="CF226">
        <v>0.14499999999999999</v>
      </c>
      <c r="CG226">
        <v>2.4904999999999999</v>
      </c>
      <c r="CH226">
        <v>0.48830000000000001</v>
      </c>
      <c r="CI226">
        <v>0.25800000000000001</v>
      </c>
      <c r="CJ226">
        <v>0.25800000000000001</v>
      </c>
      <c r="CK226">
        <v>2.1726000000000001</v>
      </c>
      <c r="CL226">
        <v>0.46479999999999999</v>
      </c>
      <c r="CM226">
        <v>6.1326999999999998</v>
      </c>
      <c r="CN226">
        <v>0.3049</v>
      </c>
      <c r="CO226">
        <v>0</v>
      </c>
      <c r="CP226">
        <v>0</v>
      </c>
      <c r="CQ226">
        <v>0</v>
      </c>
      <c r="CR226">
        <v>0</v>
      </c>
      <c r="CS226">
        <v>0</v>
      </c>
      <c r="CT226">
        <v>0</v>
      </c>
      <c r="CU226">
        <v>0</v>
      </c>
      <c r="CV226">
        <v>0</v>
      </c>
      <c r="CW226">
        <v>0</v>
      </c>
      <c r="CX226">
        <v>0</v>
      </c>
      <c r="CY226">
        <v>0</v>
      </c>
      <c r="CZ226">
        <v>0</v>
      </c>
      <c r="DA226">
        <v>0</v>
      </c>
      <c r="DB226">
        <v>0</v>
      </c>
      <c r="DC226">
        <v>0</v>
      </c>
      <c r="DD226">
        <v>0</v>
      </c>
      <c r="DE226">
        <v>0</v>
      </c>
      <c r="DF226">
        <v>0</v>
      </c>
      <c r="DG226">
        <v>0</v>
      </c>
      <c r="DH226">
        <v>0</v>
      </c>
      <c r="DI226">
        <v>0</v>
      </c>
      <c r="DJ226" t="s">
        <v>796</v>
      </c>
    </row>
    <row r="227" spans="1:114" x14ac:dyDescent="0.2">
      <c r="A227">
        <v>21152</v>
      </c>
      <c r="B227" t="s">
        <v>589</v>
      </c>
      <c r="C227">
        <v>170</v>
      </c>
      <c r="D227">
        <v>119</v>
      </c>
      <c r="E227">
        <v>2.6320000000000001</v>
      </c>
      <c r="F227">
        <v>1.8127</v>
      </c>
      <c r="G227">
        <v>234</v>
      </c>
      <c r="H227">
        <v>264</v>
      </c>
      <c r="I227">
        <v>5.9877000000000002</v>
      </c>
      <c r="J227">
        <v>6.6843000000000004</v>
      </c>
      <c r="K227">
        <v>398</v>
      </c>
      <c r="L227">
        <v>187</v>
      </c>
      <c r="M227">
        <v>15.254899999999999</v>
      </c>
      <c r="N227">
        <v>6.8244999999999996</v>
      </c>
      <c r="O227">
        <v>21</v>
      </c>
      <c r="P227">
        <v>19</v>
      </c>
      <c r="Q227">
        <v>0.46100000000000002</v>
      </c>
      <c r="R227">
        <v>0.41339999999999999</v>
      </c>
      <c r="S227">
        <v>68</v>
      </c>
      <c r="T227">
        <v>80</v>
      </c>
      <c r="U227">
        <v>1.0528</v>
      </c>
      <c r="V227">
        <v>1.2316</v>
      </c>
      <c r="W227">
        <v>1219</v>
      </c>
      <c r="X227">
        <v>373</v>
      </c>
      <c r="Y227">
        <v>18.872900000000001</v>
      </c>
      <c r="Z227">
        <v>5.2702</v>
      </c>
      <c r="AA227">
        <v>1323</v>
      </c>
      <c r="AB227">
        <v>273</v>
      </c>
      <c r="AC227">
        <v>20.483000000000001</v>
      </c>
      <c r="AD227">
        <v>3.3614000000000002</v>
      </c>
      <c r="AE227">
        <v>560</v>
      </c>
      <c r="AF227">
        <v>297</v>
      </c>
      <c r="AG227">
        <v>8.6700999999999997</v>
      </c>
      <c r="AH227">
        <v>4.4684999999999997</v>
      </c>
      <c r="AI227">
        <v>92</v>
      </c>
      <c r="AJ227">
        <v>57</v>
      </c>
      <c r="AK227">
        <v>3.5263</v>
      </c>
      <c r="AL227">
        <v>2.1183000000000001</v>
      </c>
      <c r="AM227">
        <v>28</v>
      </c>
      <c r="AN227">
        <v>76</v>
      </c>
      <c r="AO227">
        <v>0.46179999999999999</v>
      </c>
      <c r="AP227">
        <v>1.2603</v>
      </c>
      <c r="AQ227">
        <v>1123</v>
      </c>
      <c r="AR227">
        <v>1246</v>
      </c>
      <c r="AS227">
        <v>17.386600000000001</v>
      </c>
      <c r="AT227">
        <v>19.161999999999999</v>
      </c>
      <c r="AU227">
        <v>699</v>
      </c>
      <c r="AV227">
        <v>364</v>
      </c>
      <c r="AW227">
        <v>26.689599999999999</v>
      </c>
      <c r="AX227">
        <v>13.367699999999999</v>
      </c>
      <c r="AY227">
        <v>0</v>
      </c>
      <c r="AZ227">
        <v>19</v>
      </c>
      <c r="BA227">
        <v>0</v>
      </c>
      <c r="BB227">
        <v>0.72550000000000003</v>
      </c>
      <c r="BC227">
        <v>0</v>
      </c>
      <c r="BD227">
        <v>27</v>
      </c>
      <c r="BE227">
        <v>0</v>
      </c>
      <c r="BF227">
        <v>1.0299</v>
      </c>
      <c r="BG227">
        <v>13</v>
      </c>
      <c r="BH227">
        <v>18</v>
      </c>
      <c r="BI227">
        <v>0.49830000000000002</v>
      </c>
      <c r="BJ227">
        <v>0.68610000000000004</v>
      </c>
      <c r="BK227">
        <v>20</v>
      </c>
      <c r="BL227">
        <v>6</v>
      </c>
      <c r="BM227">
        <v>0.30959999999999999</v>
      </c>
      <c r="BN227">
        <v>8.4400000000000003E-2</v>
      </c>
      <c r="BO227">
        <v>0.11210000000000001</v>
      </c>
      <c r="BP227">
        <v>0.73970000000000002</v>
      </c>
      <c r="BQ227">
        <v>0.37309999999999999</v>
      </c>
      <c r="BR227">
        <v>0.1026</v>
      </c>
      <c r="BS227">
        <v>0.19270000000000001</v>
      </c>
      <c r="BT227">
        <v>0.56499999999999995</v>
      </c>
      <c r="BU227">
        <v>0.41360000000000002</v>
      </c>
      <c r="BV227">
        <v>0.22700000000000001</v>
      </c>
      <c r="BW227">
        <v>0.42520000000000002</v>
      </c>
      <c r="BX227">
        <v>0.44779999999999998</v>
      </c>
      <c r="BY227">
        <v>0.34329999999999999</v>
      </c>
      <c r="BZ227">
        <v>0.90890000000000004</v>
      </c>
      <c r="CA227">
        <v>0</v>
      </c>
      <c r="CB227">
        <v>0</v>
      </c>
      <c r="CC227">
        <v>0.2364</v>
      </c>
      <c r="CD227">
        <v>0.4904</v>
      </c>
      <c r="CE227">
        <v>1.5202</v>
      </c>
      <c r="CF227">
        <v>0.1983</v>
      </c>
      <c r="CG227">
        <v>2.0785999999999998</v>
      </c>
      <c r="CH227">
        <v>0.28139999999999998</v>
      </c>
      <c r="CI227">
        <v>0.34329999999999999</v>
      </c>
      <c r="CJ227">
        <v>0.34329999999999999</v>
      </c>
      <c r="CK227">
        <v>1.6356999999999999</v>
      </c>
      <c r="CL227">
        <v>0.34539999999999998</v>
      </c>
      <c r="CM227">
        <v>5.5777999999999999</v>
      </c>
      <c r="CN227">
        <v>0.23880000000000001</v>
      </c>
      <c r="CO227">
        <v>0</v>
      </c>
      <c r="CP227">
        <v>0</v>
      </c>
      <c r="CQ227">
        <v>0</v>
      </c>
      <c r="CR227">
        <v>0</v>
      </c>
      <c r="CS227">
        <v>0</v>
      </c>
      <c r="CT227">
        <v>0</v>
      </c>
      <c r="CU227">
        <v>0</v>
      </c>
      <c r="CV227">
        <v>0</v>
      </c>
      <c r="CW227">
        <v>0</v>
      </c>
      <c r="CX227">
        <v>0</v>
      </c>
      <c r="CY227">
        <v>0</v>
      </c>
      <c r="CZ227">
        <v>1</v>
      </c>
      <c r="DA227">
        <v>0</v>
      </c>
      <c r="DB227">
        <v>0</v>
      </c>
      <c r="DC227">
        <v>0</v>
      </c>
      <c r="DD227">
        <v>0</v>
      </c>
      <c r="DE227">
        <v>0</v>
      </c>
      <c r="DF227">
        <v>0</v>
      </c>
      <c r="DG227">
        <v>0</v>
      </c>
      <c r="DH227">
        <v>1</v>
      </c>
      <c r="DI227">
        <v>1</v>
      </c>
      <c r="DJ227" t="s">
        <v>795</v>
      </c>
    </row>
    <row r="228" spans="1:114" x14ac:dyDescent="0.2">
      <c r="A228">
        <v>21153</v>
      </c>
      <c r="B228" t="s">
        <v>589</v>
      </c>
      <c r="C228">
        <v>16</v>
      </c>
      <c r="D228">
        <v>21</v>
      </c>
      <c r="E228">
        <v>3.5087999999999999</v>
      </c>
      <c r="F228">
        <v>4.4812000000000003</v>
      </c>
      <c r="G228">
        <v>0</v>
      </c>
      <c r="H228">
        <v>14</v>
      </c>
      <c r="I228">
        <v>0</v>
      </c>
      <c r="J228">
        <v>7.6502999999999997</v>
      </c>
      <c r="K228">
        <v>25</v>
      </c>
      <c r="L228">
        <v>32</v>
      </c>
      <c r="M228">
        <v>11.210800000000001</v>
      </c>
      <c r="N228">
        <v>14.228</v>
      </c>
      <c r="O228">
        <v>0</v>
      </c>
      <c r="P228">
        <v>14</v>
      </c>
      <c r="Q228">
        <v>0</v>
      </c>
      <c r="R228">
        <v>3.5442999999999998</v>
      </c>
      <c r="S228">
        <v>0</v>
      </c>
      <c r="T228">
        <v>14</v>
      </c>
      <c r="U228">
        <v>0</v>
      </c>
      <c r="V228">
        <v>3.0701999999999998</v>
      </c>
      <c r="W228">
        <v>254</v>
      </c>
      <c r="X228">
        <v>80</v>
      </c>
      <c r="Y228">
        <v>55.701799999999999</v>
      </c>
      <c r="Z228">
        <v>4.8605</v>
      </c>
      <c r="AA228">
        <v>40</v>
      </c>
      <c r="AB228">
        <v>42</v>
      </c>
      <c r="AC228">
        <v>8.7719000000000005</v>
      </c>
      <c r="AD228">
        <v>8.8196999999999992</v>
      </c>
      <c r="AE228">
        <v>70</v>
      </c>
      <c r="AF228">
        <v>42</v>
      </c>
      <c r="AG228">
        <v>15.350899999999999</v>
      </c>
      <c r="AH228">
        <v>7.9531000000000001</v>
      </c>
      <c r="AI228">
        <v>0</v>
      </c>
      <c r="AJ228">
        <v>20</v>
      </c>
      <c r="AK228">
        <v>0</v>
      </c>
      <c r="AL228">
        <v>8.8785000000000007</v>
      </c>
      <c r="AM228">
        <v>0</v>
      </c>
      <c r="AN228">
        <v>56</v>
      </c>
      <c r="AO228">
        <v>0</v>
      </c>
      <c r="AP228">
        <v>13.3652</v>
      </c>
      <c r="AQ228">
        <v>76</v>
      </c>
      <c r="AR228">
        <v>180</v>
      </c>
      <c r="AS228">
        <v>16.666699999999999</v>
      </c>
      <c r="AT228">
        <v>39.211500000000001</v>
      </c>
      <c r="AU228">
        <v>0</v>
      </c>
      <c r="AV228">
        <v>20</v>
      </c>
      <c r="AW228">
        <v>0</v>
      </c>
      <c r="AX228">
        <v>8.8785000000000007</v>
      </c>
      <c r="AY228">
        <v>0</v>
      </c>
      <c r="AZ228">
        <v>14</v>
      </c>
      <c r="BA228">
        <v>0</v>
      </c>
      <c r="BB228">
        <v>6.2779999999999996</v>
      </c>
      <c r="BC228">
        <v>0</v>
      </c>
      <c r="BD228">
        <v>20</v>
      </c>
      <c r="BE228">
        <v>0</v>
      </c>
      <c r="BF228">
        <v>8.8785000000000007</v>
      </c>
      <c r="BG228">
        <v>48</v>
      </c>
      <c r="BH228">
        <v>33</v>
      </c>
      <c r="BI228">
        <v>21.524699999999999</v>
      </c>
      <c r="BJ228">
        <v>13.8858</v>
      </c>
      <c r="BK228">
        <v>0</v>
      </c>
      <c r="BL228">
        <v>14</v>
      </c>
      <c r="BM228">
        <v>0</v>
      </c>
      <c r="BN228">
        <v>3.0701999999999998</v>
      </c>
      <c r="BO228">
        <v>0.1401</v>
      </c>
      <c r="BP228">
        <v>0</v>
      </c>
      <c r="BQ228">
        <v>0.23430000000000001</v>
      </c>
      <c r="BR228">
        <v>0</v>
      </c>
      <c r="BS228">
        <v>0</v>
      </c>
      <c r="BT228">
        <v>0.97440000000000004</v>
      </c>
      <c r="BU228">
        <v>0.1045</v>
      </c>
      <c r="BV228">
        <v>0.74519999999999997</v>
      </c>
      <c r="BW228">
        <v>0</v>
      </c>
      <c r="BX228">
        <v>0</v>
      </c>
      <c r="BY228">
        <v>0.33260000000000001</v>
      </c>
      <c r="BZ228">
        <v>0</v>
      </c>
      <c r="CA228">
        <v>0</v>
      </c>
      <c r="CB228">
        <v>0</v>
      </c>
      <c r="CC228">
        <v>0.96099999999999997</v>
      </c>
      <c r="CD228">
        <v>0</v>
      </c>
      <c r="CE228">
        <v>0.37440000000000001</v>
      </c>
      <c r="CF228">
        <v>3.4099999999999998E-2</v>
      </c>
      <c r="CG228">
        <v>1.8241000000000001</v>
      </c>
      <c r="CH228">
        <v>0.1706</v>
      </c>
      <c r="CI228">
        <v>0.33260000000000001</v>
      </c>
      <c r="CJ228">
        <v>0.33260000000000001</v>
      </c>
      <c r="CK228">
        <v>0.96099999999999997</v>
      </c>
      <c r="CL228">
        <v>0.20469999999999999</v>
      </c>
      <c r="CM228">
        <v>3.4921000000000002</v>
      </c>
      <c r="CN228">
        <v>8.9599999999999999E-2</v>
      </c>
      <c r="CO228">
        <v>0</v>
      </c>
      <c r="CP228">
        <v>0</v>
      </c>
      <c r="CQ228">
        <v>0</v>
      </c>
      <c r="CR228">
        <v>0</v>
      </c>
      <c r="CS228">
        <v>0</v>
      </c>
      <c r="CT228">
        <v>1</v>
      </c>
      <c r="CU228">
        <v>0</v>
      </c>
      <c r="CV228">
        <v>0</v>
      </c>
      <c r="CW228">
        <v>0</v>
      </c>
      <c r="CX228">
        <v>0</v>
      </c>
      <c r="CY228">
        <v>0</v>
      </c>
      <c r="CZ228">
        <v>0</v>
      </c>
      <c r="DA228">
        <v>0</v>
      </c>
      <c r="DB228">
        <v>0</v>
      </c>
      <c r="DC228">
        <v>1</v>
      </c>
      <c r="DD228">
        <v>0</v>
      </c>
      <c r="DE228">
        <v>0</v>
      </c>
      <c r="DF228">
        <v>1</v>
      </c>
      <c r="DG228">
        <v>0</v>
      </c>
      <c r="DH228">
        <v>1</v>
      </c>
      <c r="DI228">
        <v>2</v>
      </c>
      <c r="DJ228" t="s">
        <v>795</v>
      </c>
    </row>
    <row r="229" spans="1:114" x14ac:dyDescent="0.2">
      <c r="A229">
        <v>21154</v>
      </c>
      <c r="B229" t="s">
        <v>589</v>
      </c>
      <c r="C229">
        <v>803</v>
      </c>
      <c r="D229">
        <v>434</v>
      </c>
      <c r="E229">
        <v>12.3939</v>
      </c>
      <c r="F229">
        <v>6.4795999999999996</v>
      </c>
      <c r="G229">
        <v>22</v>
      </c>
      <c r="H229">
        <v>27</v>
      </c>
      <c r="I229">
        <v>0.69950000000000001</v>
      </c>
      <c r="J229">
        <v>0.84989999999999999</v>
      </c>
      <c r="K229">
        <v>558</v>
      </c>
      <c r="L229">
        <v>189</v>
      </c>
      <c r="M229">
        <v>23.221</v>
      </c>
      <c r="N229">
        <v>7.4039999999999999</v>
      </c>
      <c r="O229">
        <v>221</v>
      </c>
      <c r="P229">
        <v>136</v>
      </c>
      <c r="Q229">
        <v>4.4863999999999997</v>
      </c>
      <c r="R229">
        <v>2.7029000000000001</v>
      </c>
      <c r="S229">
        <v>47</v>
      </c>
      <c r="T229">
        <v>38</v>
      </c>
      <c r="U229">
        <v>0.72470000000000001</v>
      </c>
      <c r="V229">
        <v>0.57750000000000001</v>
      </c>
      <c r="W229">
        <v>1520</v>
      </c>
      <c r="X229">
        <v>355</v>
      </c>
      <c r="Y229">
        <v>23.227399999999999</v>
      </c>
      <c r="Z229">
        <v>4.4227999999999996</v>
      </c>
      <c r="AA229">
        <v>1185</v>
      </c>
      <c r="AB229">
        <v>336</v>
      </c>
      <c r="AC229">
        <v>18.1082</v>
      </c>
      <c r="AD229">
        <v>4.5128000000000004</v>
      </c>
      <c r="AE229">
        <v>1021</v>
      </c>
      <c r="AF229">
        <v>252</v>
      </c>
      <c r="AG229">
        <v>15.744</v>
      </c>
      <c r="AH229">
        <v>3.2330000000000001</v>
      </c>
      <c r="AI229">
        <v>20</v>
      </c>
      <c r="AJ229">
        <v>19</v>
      </c>
      <c r="AK229">
        <v>0.83230000000000004</v>
      </c>
      <c r="AL229">
        <v>0.79349999999999998</v>
      </c>
      <c r="AM229">
        <v>0</v>
      </c>
      <c r="AN229">
        <v>76</v>
      </c>
      <c r="AO229">
        <v>0</v>
      </c>
      <c r="AP229">
        <v>1.1774</v>
      </c>
      <c r="AQ229">
        <v>470</v>
      </c>
      <c r="AR229">
        <v>1180</v>
      </c>
      <c r="AS229">
        <v>7.1821999999999999</v>
      </c>
      <c r="AT229">
        <v>18.0107</v>
      </c>
      <c r="AU229">
        <v>51</v>
      </c>
      <c r="AV229">
        <v>80</v>
      </c>
      <c r="AW229">
        <v>1.8945000000000001</v>
      </c>
      <c r="AX229">
        <v>2.9740000000000002</v>
      </c>
      <c r="AY229">
        <v>298</v>
      </c>
      <c r="AZ229">
        <v>140</v>
      </c>
      <c r="BA229">
        <v>11.069800000000001</v>
      </c>
      <c r="BB229">
        <v>5.0377999999999998</v>
      </c>
      <c r="BC229">
        <v>0</v>
      </c>
      <c r="BD229">
        <v>27</v>
      </c>
      <c r="BE229">
        <v>0</v>
      </c>
      <c r="BF229">
        <v>1.1182000000000001</v>
      </c>
      <c r="BG229">
        <v>19</v>
      </c>
      <c r="BH229">
        <v>22</v>
      </c>
      <c r="BI229">
        <v>0.79069999999999996</v>
      </c>
      <c r="BJ229">
        <v>0.91090000000000004</v>
      </c>
      <c r="BK229">
        <v>79</v>
      </c>
      <c r="BL229">
        <v>26</v>
      </c>
      <c r="BM229">
        <v>1.2072000000000001</v>
      </c>
      <c r="BN229">
        <v>0.36220000000000002</v>
      </c>
      <c r="BO229">
        <v>0.52590000000000003</v>
      </c>
      <c r="BP229">
        <v>0.1605</v>
      </c>
      <c r="BQ229">
        <v>0.63560000000000005</v>
      </c>
      <c r="BR229">
        <v>0.3397</v>
      </c>
      <c r="BS229">
        <v>0.17130000000000001</v>
      </c>
      <c r="BT229">
        <v>0.74839999999999995</v>
      </c>
      <c r="BU229">
        <v>0.2878</v>
      </c>
      <c r="BV229">
        <v>0.76659999999999995</v>
      </c>
      <c r="BW229">
        <v>0.24510000000000001</v>
      </c>
      <c r="BX229">
        <v>0</v>
      </c>
      <c r="BY229">
        <v>0.15989999999999999</v>
      </c>
      <c r="BZ229">
        <v>0.5141</v>
      </c>
      <c r="CA229">
        <v>0.92620000000000002</v>
      </c>
      <c r="CB229">
        <v>0</v>
      </c>
      <c r="CC229">
        <v>0.2646</v>
      </c>
      <c r="CD229">
        <v>0.75690000000000002</v>
      </c>
      <c r="CE229">
        <v>1.833</v>
      </c>
      <c r="CF229">
        <v>0.2964</v>
      </c>
      <c r="CG229">
        <v>2.0478999999999998</v>
      </c>
      <c r="CH229">
        <v>0.27510000000000001</v>
      </c>
      <c r="CI229">
        <v>0.15989999999999999</v>
      </c>
      <c r="CJ229">
        <v>0.15989999999999999</v>
      </c>
      <c r="CK229">
        <v>2.4618000000000002</v>
      </c>
      <c r="CL229">
        <v>0.53090000000000004</v>
      </c>
      <c r="CM229">
        <v>6.5026000000000002</v>
      </c>
      <c r="CN229">
        <v>0.3412</v>
      </c>
      <c r="CO229">
        <v>0</v>
      </c>
      <c r="CP229">
        <v>0</v>
      </c>
      <c r="CQ229">
        <v>0</v>
      </c>
      <c r="CR229">
        <v>0</v>
      </c>
      <c r="CS229">
        <v>0</v>
      </c>
      <c r="CT229">
        <v>0</v>
      </c>
      <c r="CU229">
        <v>0</v>
      </c>
      <c r="CV229">
        <v>0</v>
      </c>
      <c r="CW229">
        <v>0</v>
      </c>
      <c r="CX229">
        <v>0</v>
      </c>
      <c r="CY229">
        <v>0</v>
      </c>
      <c r="CZ229">
        <v>0</v>
      </c>
      <c r="DA229">
        <v>1</v>
      </c>
      <c r="DB229">
        <v>0</v>
      </c>
      <c r="DC229">
        <v>0</v>
      </c>
      <c r="DD229">
        <v>0</v>
      </c>
      <c r="DE229">
        <v>0</v>
      </c>
      <c r="DF229">
        <v>0</v>
      </c>
      <c r="DG229">
        <v>0</v>
      </c>
      <c r="DH229">
        <v>1</v>
      </c>
      <c r="DI229">
        <v>1</v>
      </c>
      <c r="DJ229" t="s">
        <v>796</v>
      </c>
    </row>
    <row r="230" spans="1:114" x14ac:dyDescent="0.2">
      <c r="A230">
        <v>21155</v>
      </c>
      <c r="B230" t="s">
        <v>589</v>
      </c>
      <c r="C230">
        <v>317</v>
      </c>
      <c r="D230">
        <v>150</v>
      </c>
      <c r="E230">
        <v>9.5973000000000006</v>
      </c>
      <c r="F230">
        <v>4.0603999999999996</v>
      </c>
      <c r="G230">
        <v>51</v>
      </c>
      <c r="H230">
        <v>53</v>
      </c>
      <c r="I230">
        <v>3.0249000000000001</v>
      </c>
      <c r="J230">
        <v>3.0741999999999998</v>
      </c>
      <c r="K230">
        <v>127</v>
      </c>
      <c r="L230">
        <v>67</v>
      </c>
      <c r="M230">
        <v>12.3062</v>
      </c>
      <c r="N230">
        <v>6.1712999999999996</v>
      </c>
      <c r="O230">
        <v>90</v>
      </c>
      <c r="P230">
        <v>60</v>
      </c>
      <c r="Q230">
        <v>4.2958999999999996</v>
      </c>
      <c r="R230">
        <v>2.7222</v>
      </c>
      <c r="S230">
        <v>152</v>
      </c>
      <c r="T230">
        <v>70</v>
      </c>
      <c r="U230">
        <v>4.5880000000000001</v>
      </c>
      <c r="V230">
        <v>1.8759999999999999</v>
      </c>
      <c r="W230">
        <v>674</v>
      </c>
      <c r="X230">
        <v>152</v>
      </c>
      <c r="Y230">
        <v>20.344100000000001</v>
      </c>
      <c r="Z230">
        <v>1.5707</v>
      </c>
      <c r="AA230">
        <v>909</v>
      </c>
      <c r="AB230">
        <v>297</v>
      </c>
      <c r="AC230">
        <v>27.4374</v>
      </c>
      <c r="AD230">
        <v>6.8239000000000001</v>
      </c>
      <c r="AE230">
        <v>558</v>
      </c>
      <c r="AF230">
        <v>179</v>
      </c>
      <c r="AG230">
        <v>16.842700000000001</v>
      </c>
      <c r="AH230">
        <v>4.0564999999999998</v>
      </c>
      <c r="AI230">
        <v>71</v>
      </c>
      <c r="AJ230">
        <v>53</v>
      </c>
      <c r="AK230">
        <v>6.8798000000000004</v>
      </c>
      <c r="AL230">
        <v>5.0511999999999997</v>
      </c>
      <c r="AM230">
        <v>39</v>
      </c>
      <c r="AN230">
        <v>67</v>
      </c>
      <c r="AO230">
        <v>1.2613000000000001</v>
      </c>
      <c r="AP230">
        <v>2.1663999999999999</v>
      </c>
      <c r="AQ230">
        <v>208</v>
      </c>
      <c r="AR230">
        <v>975</v>
      </c>
      <c r="AS230">
        <v>6.2782999999999998</v>
      </c>
      <c r="AT230">
        <v>29.407299999999999</v>
      </c>
      <c r="AU230">
        <v>12</v>
      </c>
      <c r="AV230">
        <v>24</v>
      </c>
      <c r="AW230">
        <v>0.97640000000000005</v>
      </c>
      <c r="AX230">
        <v>1.9152</v>
      </c>
      <c r="AY230">
        <v>27</v>
      </c>
      <c r="AZ230">
        <v>30</v>
      </c>
      <c r="BA230">
        <v>2.1968999999999999</v>
      </c>
      <c r="BB230">
        <v>2.4203999999999999</v>
      </c>
      <c r="BC230">
        <v>12</v>
      </c>
      <c r="BD230">
        <v>24</v>
      </c>
      <c r="BE230">
        <v>1.1628000000000001</v>
      </c>
      <c r="BF230">
        <v>2.2799</v>
      </c>
      <c r="BG230">
        <v>30</v>
      </c>
      <c r="BH230">
        <v>30</v>
      </c>
      <c r="BI230">
        <v>2.907</v>
      </c>
      <c r="BJ230">
        <v>2.8723000000000001</v>
      </c>
      <c r="BK230">
        <v>0</v>
      </c>
      <c r="BL230">
        <v>14</v>
      </c>
      <c r="BM230">
        <v>0</v>
      </c>
      <c r="BN230">
        <v>0.42259999999999998</v>
      </c>
      <c r="BO230">
        <v>0.3901</v>
      </c>
      <c r="BP230">
        <v>0.36009999999999998</v>
      </c>
      <c r="BQ230">
        <v>0.2777</v>
      </c>
      <c r="BR230">
        <v>0.32690000000000002</v>
      </c>
      <c r="BS230">
        <v>0.62960000000000005</v>
      </c>
      <c r="BT230">
        <v>0.64180000000000004</v>
      </c>
      <c r="BU230">
        <v>0.91469999999999996</v>
      </c>
      <c r="BV230">
        <v>0.81159999999999999</v>
      </c>
      <c r="BW230">
        <v>0.72019999999999995</v>
      </c>
      <c r="BX230">
        <v>0.62690000000000001</v>
      </c>
      <c r="BY230">
        <v>0.14069999999999999</v>
      </c>
      <c r="BZ230">
        <v>0.47070000000000001</v>
      </c>
      <c r="CA230">
        <v>0.71579999999999999</v>
      </c>
      <c r="CB230">
        <v>0.59</v>
      </c>
      <c r="CC230">
        <v>0.47720000000000001</v>
      </c>
      <c r="CD230">
        <v>0</v>
      </c>
      <c r="CE230">
        <v>1.9843999999999999</v>
      </c>
      <c r="CF230">
        <v>0.3518</v>
      </c>
      <c r="CG230">
        <v>3.7151999999999998</v>
      </c>
      <c r="CH230">
        <v>0.99150000000000005</v>
      </c>
      <c r="CI230">
        <v>0.14069999999999999</v>
      </c>
      <c r="CJ230">
        <v>0.14069999999999999</v>
      </c>
      <c r="CK230">
        <v>2.2536999999999998</v>
      </c>
      <c r="CL230">
        <v>0.48830000000000001</v>
      </c>
      <c r="CM230">
        <v>8.0939999999999994</v>
      </c>
      <c r="CN230">
        <v>0.56499999999999995</v>
      </c>
      <c r="CO230">
        <v>0</v>
      </c>
      <c r="CP230">
        <v>0</v>
      </c>
      <c r="CQ230">
        <v>0</v>
      </c>
      <c r="CR230">
        <v>0</v>
      </c>
      <c r="CS230">
        <v>0</v>
      </c>
      <c r="CT230">
        <v>0</v>
      </c>
      <c r="CU230">
        <v>1</v>
      </c>
      <c r="CV230">
        <v>0</v>
      </c>
      <c r="CW230">
        <v>0</v>
      </c>
      <c r="CX230">
        <v>0</v>
      </c>
      <c r="CY230">
        <v>0</v>
      </c>
      <c r="CZ230">
        <v>0</v>
      </c>
      <c r="DA230">
        <v>0</v>
      </c>
      <c r="DB230">
        <v>0</v>
      </c>
      <c r="DC230">
        <v>0</v>
      </c>
      <c r="DD230">
        <v>0</v>
      </c>
      <c r="DE230">
        <v>0</v>
      </c>
      <c r="DF230">
        <v>1</v>
      </c>
      <c r="DG230">
        <v>0</v>
      </c>
      <c r="DH230">
        <v>0</v>
      </c>
      <c r="DI230">
        <v>1</v>
      </c>
      <c r="DJ230" t="s">
        <v>793</v>
      </c>
    </row>
    <row r="231" spans="1:114" x14ac:dyDescent="0.2">
      <c r="A231">
        <v>21156</v>
      </c>
      <c r="B231" t="s">
        <v>589</v>
      </c>
      <c r="C231">
        <v>0</v>
      </c>
      <c r="D231">
        <v>14</v>
      </c>
      <c r="E231">
        <v>0</v>
      </c>
      <c r="F231">
        <v>6.8627000000000002</v>
      </c>
      <c r="G231">
        <v>0</v>
      </c>
      <c r="H231">
        <v>14</v>
      </c>
      <c r="I231">
        <v>0</v>
      </c>
      <c r="J231">
        <v>10.9375</v>
      </c>
      <c r="K231">
        <v>8</v>
      </c>
      <c r="L231">
        <v>28</v>
      </c>
      <c r="M231">
        <v>12.307700000000001</v>
      </c>
      <c r="N231">
        <v>41.653500000000001</v>
      </c>
      <c r="O231">
        <v>0</v>
      </c>
      <c r="P231">
        <v>14</v>
      </c>
      <c r="Q231">
        <v>0</v>
      </c>
      <c r="R231">
        <v>11.5702</v>
      </c>
      <c r="S231">
        <v>0</v>
      </c>
      <c r="T231">
        <v>14</v>
      </c>
      <c r="U231">
        <v>0</v>
      </c>
      <c r="V231">
        <v>6.8627000000000002</v>
      </c>
      <c r="W231">
        <v>0</v>
      </c>
      <c r="X231">
        <v>14</v>
      </c>
      <c r="Y231">
        <v>0</v>
      </c>
      <c r="Z231">
        <v>6.8627000000000002</v>
      </c>
      <c r="AA231">
        <v>68</v>
      </c>
      <c r="AB231">
        <v>75</v>
      </c>
      <c r="AC231">
        <v>33.333300000000001</v>
      </c>
      <c r="AD231">
        <v>22.697700000000001</v>
      </c>
      <c r="AE231">
        <v>12</v>
      </c>
      <c r="AF231">
        <v>20</v>
      </c>
      <c r="AG231">
        <v>5.8823999999999996</v>
      </c>
      <c r="AH231">
        <v>8.3706999999999994</v>
      </c>
      <c r="AI231">
        <v>0</v>
      </c>
      <c r="AJ231">
        <v>20</v>
      </c>
      <c r="AK231">
        <v>0</v>
      </c>
      <c r="AL231">
        <v>30.46</v>
      </c>
      <c r="AM231">
        <v>0</v>
      </c>
      <c r="AN231">
        <v>56</v>
      </c>
      <c r="AO231">
        <v>0</v>
      </c>
      <c r="AP231">
        <v>31.638400000000001</v>
      </c>
      <c r="AQ231">
        <v>32</v>
      </c>
      <c r="AR231">
        <v>231</v>
      </c>
      <c r="AS231">
        <v>15.686299999999999</v>
      </c>
      <c r="AT231">
        <v>100</v>
      </c>
      <c r="AU231">
        <v>0</v>
      </c>
      <c r="AV231">
        <v>20</v>
      </c>
      <c r="AW231">
        <v>0</v>
      </c>
      <c r="AX231">
        <v>30.46</v>
      </c>
      <c r="AY231">
        <v>0</v>
      </c>
      <c r="AZ231">
        <v>14</v>
      </c>
      <c r="BA231">
        <v>0</v>
      </c>
      <c r="BB231">
        <v>21.538499999999999</v>
      </c>
      <c r="BC231">
        <v>0</v>
      </c>
      <c r="BD231">
        <v>20</v>
      </c>
      <c r="BE231">
        <v>0</v>
      </c>
      <c r="BF231">
        <v>30.46</v>
      </c>
      <c r="BG231">
        <v>0</v>
      </c>
      <c r="BH231">
        <v>14</v>
      </c>
      <c r="BI231">
        <v>0</v>
      </c>
      <c r="BJ231">
        <v>21.538499999999999</v>
      </c>
      <c r="BK231">
        <v>0</v>
      </c>
      <c r="BL231">
        <v>14</v>
      </c>
      <c r="BM231">
        <v>0</v>
      </c>
      <c r="BN231">
        <v>6.8627000000000002</v>
      </c>
      <c r="BO231">
        <v>0</v>
      </c>
      <c r="BP231">
        <v>0</v>
      </c>
      <c r="BQ231">
        <v>0.27979999999999999</v>
      </c>
      <c r="BR231">
        <v>0</v>
      </c>
      <c r="BS231">
        <v>0</v>
      </c>
      <c r="BT231">
        <v>0</v>
      </c>
      <c r="BU231">
        <v>0.98080000000000001</v>
      </c>
      <c r="BV231">
        <v>8.5699999999999998E-2</v>
      </c>
      <c r="BW231">
        <v>0</v>
      </c>
      <c r="BX231">
        <v>0</v>
      </c>
      <c r="BY231">
        <v>0.307</v>
      </c>
      <c r="BZ231">
        <v>0</v>
      </c>
      <c r="CA231">
        <v>0</v>
      </c>
      <c r="CB231">
        <v>0</v>
      </c>
      <c r="CC231">
        <v>0</v>
      </c>
      <c r="CD231">
        <v>0</v>
      </c>
      <c r="CE231">
        <v>0.27979999999999999</v>
      </c>
      <c r="CF231">
        <v>2.7699999999999999E-2</v>
      </c>
      <c r="CG231">
        <v>1.0665</v>
      </c>
      <c r="CH231">
        <v>5.7599999999999998E-2</v>
      </c>
      <c r="CI231">
        <v>0.307</v>
      </c>
      <c r="CJ231">
        <v>0.307</v>
      </c>
      <c r="CK231">
        <v>0</v>
      </c>
      <c r="CL231">
        <v>0</v>
      </c>
      <c r="CM231">
        <v>1.6533</v>
      </c>
      <c r="CN231">
        <v>1.0699999999999999E-2</v>
      </c>
      <c r="CO231">
        <v>0</v>
      </c>
      <c r="CP231">
        <v>0</v>
      </c>
      <c r="CQ231">
        <v>0</v>
      </c>
      <c r="CR231">
        <v>0</v>
      </c>
      <c r="CS231">
        <v>0</v>
      </c>
      <c r="CT231">
        <v>0</v>
      </c>
      <c r="CU231">
        <v>1</v>
      </c>
      <c r="CV231">
        <v>0</v>
      </c>
      <c r="CW231">
        <v>0</v>
      </c>
      <c r="CX231">
        <v>0</v>
      </c>
      <c r="CY231">
        <v>0</v>
      </c>
      <c r="CZ231">
        <v>0</v>
      </c>
      <c r="DA231">
        <v>0</v>
      </c>
      <c r="DB231">
        <v>0</v>
      </c>
      <c r="DC231">
        <v>0</v>
      </c>
      <c r="DD231">
        <v>0</v>
      </c>
      <c r="DE231">
        <v>0</v>
      </c>
      <c r="DF231">
        <v>1</v>
      </c>
      <c r="DG231">
        <v>0</v>
      </c>
      <c r="DH231">
        <v>0</v>
      </c>
      <c r="DI231">
        <v>1</v>
      </c>
      <c r="DJ231" t="s">
        <v>795</v>
      </c>
    </row>
    <row r="232" spans="1:114" x14ac:dyDescent="0.2">
      <c r="A232">
        <v>21157</v>
      </c>
      <c r="B232" t="s">
        <v>589</v>
      </c>
      <c r="C232">
        <v>4306</v>
      </c>
      <c r="D232">
        <v>647</v>
      </c>
      <c r="E232">
        <v>11.6571</v>
      </c>
      <c r="F232">
        <v>1.6740999999999999</v>
      </c>
      <c r="G232">
        <v>868</v>
      </c>
      <c r="H232">
        <v>238</v>
      </c>
      <c r="I232">
        <v>4.0632999999999999</v>
      </c>
      <c r="J232">
        <v>1.0932999999999999</v>
      </c>
      <c r="K232">
        <v>3287</v>
      </c>
      <c r="L232">
        <v>544</v>
      </c>
      <c r="M232">
        <v>22.231999999999999</v>
      </c>
      <c r="N232">
        <v>3.5768</v>
      </c>
      <c r="O232">
        <v>1693</v>
      </c>
      <c r="P232">
        <v>428</v>
      </c>
      <c r="Q232">
        <v>6.1947000000000001</v>
      </c>
      <c r="R232">
        <v>1.5456000000000001</v>
      </c>
      <c r="S232">
        <v>1532</v>
      </c>
      <c r="T232">
        <v>475</v>
      </c>
      <c r="U232">
        <v>3.9870999999999999</v>
      </c>
      <c r="V232">
        <v>1.2244999999999999</v>
      </c>
      <c r="W232">
        <v>7613</v>
      </c>
      <c r="X232">
        <v>553</v>
      </c>
      <c r="Y232">
        <v>19.528500000000001</v>
      </c>
      <c r="Z232">
        <v>1.1556999999999999</v>
      </c>
      <c r="AA232">
        <v>7489</v>
      </c>
      <c r="AB232">
        <v>813</v>
      </c>
      <c r="AC232">
        <v>19.2104</v>
      </c>
      <c r="AD232">
        <v>1.9220999999999999</v>
      </c>
      <c r="AE232">
        <v>5944</v>
      </c>
      <c r="AF232">
        <v>733</v>
      </c>
      <c r="AG232">
        <v>15.4695</v>
      </c>
      <c r="AH232">
        <v>1.7906</v>
      </c>
      <c r="AI232">
        <v>545</v>
      </c>
      <c r="AJ232">
        <v>199</v>
      </c>
      <c r="AK232">
        <v>3.6861999999999999</v>
      </c>
      <c r="AL232">
        <v>1.3371</v>
      </c>
      <c r="AM232">
        <v>286</v>
      </c>
      <c r="AN232">
        <v>196</v>
      </c>
      <c r="AO232">
        <v>0.76459999999999995</v>
      </c>
      <c r="AP232">
        <v>0.52170000000000005</v>
      </c>
      <c r="AQ232">
        <v>6014</v>
      </c>
      <c r="AR232">
        <v>2236</v>
      </c>
      <c r="AS232">
        <v>15.4268</v>
      </c>
      <c r="AT232">
        <v>5.6992000000000003</v>
      </c>
      <c r="AU232">
        <v>1428</v>
      </c>
      <c r="AV232">
        <v>349</v>
      </c>
      <c r="AW232">
        <v>9.2302</v>
      </c>
      <c r="AX232">
        <v>2.2355</v>
      </c>
      <c r="AY232">
        <v>17</v>
      </c>
      <c r="AZ232">
        <v>18</v>
      </c>
      <c r="BA232">
        <v>0.1099</v>
      </c>
      <c r="BB232">
        <v>0.1163</v>
      </c>
      <c r="BC232">
        <v>170</v>
      </c>
      <c r="BD232">
        <v>129</v>
      </c>
      <c r="BE232">
        <v>1.1497999999999999</v>
      </c>
      <c r="BF232">
        <v>0.87329999999999997</v>
      </c>
      <c r="BG232">
        <v>922</v>
      </c>
      <c r="BH232">
        <v>272</v>
      </c>
      <c r="BI232">
        <v>6.2361000000000004</v>
      </c>
      <c r="BJ232">
        <v>1.8233999999999999</v>
      </c>
      <c r="BK232">
        <v>2296</v>
      </c>
      <c r="BL232">
        <v>66</v>
      </c>
      <c r="BM232">
        <v>5.8895999999999997</v>
      </c>
      <c r="BN232">
        <v>0.30030000000000001</v>
      </c>
      <c r="BO232">
        <v>0.48280000000000001</v>
      </c>
      <c r="BP232">
        <v>0.52490000000000003</v>
      </c>
      <c r="BQ232">
        <v>0.59440000000000004</v>
      </c>
      <c r="BR232">
        <v>0.49359999999999998</v>
      </c>
      <c r="BS232">
        <v>0.55669999999999997</v>
      </c>
      <c r="BT232">
        <v>0.60340000000000005</v>
      </c>
      <c r="BU232">
        <v>0.33689999999999998</v>
      </c>
      <c r="BV232">
        <v>0.75370000000000004</v>
      </c>
      <c r="BW232">
        <v>0.44690000000000002</v>
      </c>
      <c r="BX232">
        <v>0.5181</v>
      </c>
      <c r="BY232">
        <v>0.30280000000000001</v>
      </c>
      <c r="BZ232">
        <v>0.71579999999999999</v>
      </c>
      <c r="CA232">
        <v>0.44030000000000002</v>
      </c>
      <c r="CB232">
        <v>0.5857</v>
      </c>
      <c r="CC232">
        <v>0.7137</v>
      </c>
      <c r="CD232">
        <v>0.91900000000000004</v>
      </c>
      <c r="CE232">
        <v>2.6524000000000001</v>
      </c>
      <c r="CF232">
        <v>0.55220000000000002</v>
      </c>
      <c r="CG232">
        <v>2.6589999999999998</v>
      </c>
      <c r="CH232">
        <v>0.58420000000000005</v>
      </c>
      <c r="CI232">
        <v>0.30280000000000001</v>
      </c>
      <c r="CJ232">
        <v>0.30280000000000001</v>
      </c>
      <c r="CK232">
        <v>3.3744999999999998</v>
      </c>
      <c r="CL232">
        <v>0.79530000000000001</v>
      </c>
      <c r="CM232">
        <v>8.9886999999999997</v>
      </c>
      <c r="CN232">
        <v>0.71220000000000006</v>
      </c>
      <c r="CO232">
        <v>0</v>
      </c>
      <c r="CP232">
        <v>0</v>
      </c>
      <c r="CQ232">
        <v>0</v>
      </c>
      <c r="CR232">
        <v>0</v>
      </c>
      <c r="CS232">
        <v>0</v>
      </c>
      <c r="CT232">
        <v>0</v>
      </c>
      <c r="CU232">
        <v>0</v>
      </c>
      <c r="CV232">
        <v>0</v>
      </c>
      <c r="CW232">
        <v>0</v>
      </c>
      <c r="CX232">
        <v>0</v>
      </c>
      <c r="CY232">
        <v>0</v>
      </c>
      <c r="CZ232">
        <v>0</v>
      </c>
      <c r="DA232">
        <v>0</v>
      </c>
      <c r="DB232">
        <v>0</v>
      </c>
      <c r="DC232">
        <v>0</v>
      </c>
      <c r="DD232">
        <v>1</v>
      </c>
      <c r="DE232">
        <v>0</v>
      </c>
      <c r="DF232">
        <v>0</v>
      </c>
      <c r="DG232">
        <v>0</v>
      </c>
      <c r="DH232">
        <v>1</v>
      </c>
      <c r="DI232">
        <v>1</v>
      </c>
      <c r="DJ232" t="s">
        <v>793</v>
      </c>
    </row>
    <row r="233" spans="1:114" x14ac:dyDescent="0.2">
      <c r="A233">
        <v>21158</v>
      </c>
      <c r="B233" t="s">
        <v>589</v>
      </c>
      <c r="C233">
        <v>1955</v>
      </c>
      <c r="D233">
        <v>521</v>
      </c>
      <c r="E233">
        <v>8.9102999999999994</v>
      </c>
      <c r="F233">
        <v>2.3262</v>
      </c>
      <c r="G233">
        <v>410</v>
      </c>
      <c r="H233">
        <v>226</v>
      </c>
      <c r="I233">
        <v>3.5072999999999999</v>
      </c>
      <c r="J233">
        <v>1.919</v>
      </c>
      <c r="K233">
        <v>1406</v>
      </c>
      <c r="L233">
        <v>281</v>
      </c>
      <c r="M233">
        <v>16.6371</v>
      </c>
      <c r="N233">
        <v>3.1981999999999999</v>
      </c>
      <c r="O233">
        <v>938</v>
      </c>
      <c r="P233">
        <v>275</v>
      </c>
      <c r="Q233">
        <v>5.9469000000000003</v>
      </c>
      <c r="R233">
        <v>1.7143999999999999</v>
      </c>
      <c r="S233">
        <v>414</v>
      </c>
      <c r="T233">
        <v>154</v>
      </c>
      <c r="U233">
        <v>1.9035</v>
      </c>
      <c r="V233">
        <v>0.7006</v>
      </c>
      <c r="W233">
        <v>4197</v>
      </c>
      <c r="X233">
        <v>383</v>
      </c>
      <c r="Y233">
        <v>19.005600000000001</v>
      </c>
      <c r="Z233">
        <v>1.4097</v>
      </c>
      <c r="AA233">
        <v>4671</v>
      </c>
      <c r="AB233">
        <v>465</v>
      </c>
      <c r="AC233">
        <v>21.152000000000001</v>
      </c>
      <c r="AD233">
        <v>1.7803</v>
      </c>
      <c r="AE233">
        <v>3079</v>
      </c>
      <c r="AF233">
        <v>558</v>
      </c>
      <c r="AG233">
        <v>14.157</v>
      </c>
      <c r="AH233">
        <v>2.4498000000000002</v>
      </c>
      <c r="AI233">
        <v>303</v>
      </c>
      <c r="AJ233">
        <v>128</v>
      </c>
      <c r="AK233">
        <v>3.5853999999999999</v>
      </c>
      <c r="AL233">
        <v>1.4987999999999999</v>
      </c>
      <c r="AM233">
        <v>77</v>
      </c>
      <c r="AN233">
        <v>103</v>
      </c>
      <c r="AO233">
        <v>0.36780000000000002</v>
      </c>
      <c r="AP233">
        <v>0.49130000000000001</v>
      </c>
      <c r="AQ233">
        <v>3432</v>
      </c>
      <c r="AR233">
        <v>1849</v>
      </c>
      <c r="AS233">
        <v>15.541399999999999</v>
      </c>
      <c r="AT233">
        <v>8.3303999999999991</v>
      </c>
      <c r="AU233">
        <v>701</v>
      </c>
      <c r="AV233">
        <v>161</v>
      </c>
      <c r="AW233">
        <v>7.9950000000000001</v>
      </c>
      <c r="AX233">
        <v>1.7801</v>
      </c>
      <c r="AY233">
        <v>37</v>
      </c>
      <c r="AZ233">
        <v>42</v>
      </c>
      <c r="BA233">
        <v>0.42199999999999999</v>
      </c>
      <c r="BB233">
        <v>0.47849999999999998</v>
      </c>
      <c r="BC233">
        <v>10</v>
      </c>
      <c r="BD233">
        <v>30</v>
      </c>
      <c r="BE233">
        <v>0.1183</v>
      </c>
      <c r="BF233">
        <v>0.35120000000000001</v>
      </c>
      <c r="BG233">
        <v>327</v>
      </c>
      <c r="BH233">
        <v>107</v>
      </c>
      <c r="BI233">
        <v>3.8694000000000002</v>
      </c>
      <c r="BJ233">
        <v>1.2476</v>
      </c>
      <c r="BK233">
        <v>166</v>
      </c>
      <c r="BL233">
        <v>6</v>
      </c>
      <c r="BM233">
        <v>0.75170000000000003</v>
      </c>
      <c r="BN233">
        <v>4.8300000000000003E-2</v>
      </c>
      <c r="BO233">
        <v>0.37069999999999997</v>
      </c>
      <c r="BP233">
        <v>0.43380000000000002</v>
      </c>
      <c r="BQ233">
        <v>0.4143</v>
      </c>
      <c r="BR233">
        <v>0.47649999999999998</v>
      </c>
      <c r="BS233">
        <v>0.28050000000000003</v>
      </c>
      <c r="BT233">
        <v>0.57140000000000002</v>
      </c>
      <c r="BU233">
        <v>0.4733</v>
      </c>
      <c r="BV233">
        <v>0.70020000000000004</v>
      </c>
      <c r="BW233">
        <v>0.43380000000000002</v>
      </c>
      <c r="BX233">
        <v>0.40939999999999999</v>
      </c>
      <c r="BY233">
        <v>0.3049</v>
      </c>
      <c r="BZ233">
        <v>0.6855</v>
      </c>
      <c r="CA233">
        <v>0.52929999999999999</v>
      </c>
      <c r="CB233">
        <v>0.39479999999999998</v>
      </c>
      <c r="CC233">
        <v>0.55969999999999998</v>
      </c>
      <c r="CD233">
        <v>0.64610000000000001</v>
      </c>
      <c r="CE233">
        <v>1.9758</v>
      </c>
      <c r="CF233">
        <v>0.34970000000000001</v>
      </c>
      <c r="CG233">
        <v>2.5880999999999998</v>
      </c>
      <c r="CH233">
        <v>0.55010000000000003</v>
      </c>
      <c r="CI233">
        <v>0.3049</v>
      </c>
      <c r="CJ233">
        <v>0.3049</v>
      </c>
      <c r="CK233">
        <v>2.8153999999999999</v>
      </c>
      <c r="CL233">
        <v>0.63749999999999996</v>
      </c>
      <c r="CM233">
        <v>7.6841999999999988</v>
      </c>
      <c r="CN233">
        <v>0.49680000000000002</v>
      </c>
      <c r="CO233">
        <v>0</v>
      </c>
      <c r="CP233">
        <v>0</v>
      </c>
      <c r="CQ233">
        <v>0</v>
      </c>
      <c r="CR233">
        <v>0</v>
      </c>
      <c r="CS233">
        <v>0</v>
      </c>
      <c r="CT233">
        <v>0</v>
      </c>
      <c r="CU233">
        <v>0</v>
      </c>
      <c r="CV233">
        <v>0</v>
      </c>
      <c r="CW233">
        <v>0</v>
      </c>
      <c r="CX233">
        <v>0</v>
      </c>
      <c r="CY233">
        <v>0</v>
      </c>
      <c r="CZ233">
        <v>0</v>
      </c>
      <c r="DA233">
        <v>0</v>
      </c>
      <c r="DB233">
        <v>0</v>
      </c>
      <c r="DC233">
        <v>0</v>
      </c>
      <c r="DD233">
        <v>0</v>
      </c>
      <c r="DE233">
        <v>0</v>
      </c>
      <c r="DF233">
        <v>0</v>
      </c>
      <c r="DG233">
        <v>0</v>
      </c>
      <c r="DH233">
        <v>0</v>
      </c>
      <c r="DI233">
        <v>0</v>
      </c>
      <c r="DJ233" t="s">
        <v>796</v>
      </c>
    </row>
    <row r="234" spans="1:114" x14ac:dyDescent="0.2">
      <c r="A234">
        <v>21160</v>
      </c>
      <c r="B234" t="s">
        <v>589</v>
      </c>
      <c r="C234">
        <v>361</v>
      </c>
      <c r="D234">
        <v>262</v>
      </c>
      <c r="E234">
        <v>15.0731</v>
      </c>
      <c r="F234">
        <v>10.0159</v>
      </c>
      <c r="G234">
        <v>55</v>
      </c>
      <c r="H234">
        <v>46</v>
      </c>
      <c r="I234">
        <v>3.6938</v>
      </c>
      <c r="J234">
        <v>2.6821000000000002</v>
      </c>
      <c r="K234">
        <v>249</v>
      </c>
      <c r="L234">
        <v>158</v>
      </c>
      <c r="M234">
        <v>25.723099999999999</v>
      </c>
      <c r="N234">
        <v>14.7841</v>
      </c>
      <c r="O234">
        <v>182</v>
      </c>
      <c r="P234">
        <v>180</v>
      </c>
      <c r="Q234">
        <v>9.1090999999999998</v>
      </c>
      <c r="R234">
        <v>8.4638000000000009</v>
      </c>
      <c r="S234">
        <v>145</v>
      </c>
      <c r="T234">
        <v>167</v>
      </c>
      <c r="U234">
        <v>5.9720000000000004</v>
      </c>
      <c r="V234">
        <v>6.6487999999999996</v>
      </c>
      <c r="W234">
        <v>406</v>
      </c>
      <c r="X234">
        <v>157</v>
      </c>
      <c r="Y234">
        <v>16.6325</v>
      </c>
      <c r="Z234">
        <v>4.1912000000000003</v>
      </c>
      <c r="AA234">
        <v>389</v>
      </c>
      <c r="AB234">
        <v>198</v>
      </c>
      <c r="AC234">
        <v>15.9361</v>
      </c>
      <c r="AD234">
        <v>6.6291000000000002</v>
      </c>
      <c r="AE234">
        <v>300</v>
      </c>
      <c r="AF234">
        <v>139</v>
      </c>
      <c r="AG234">
        <v>12.3558</v>
      </c>
      <c r="AH234">
        <v>4.4157000000000002</v>
      </c>
      <c r="AI234">
        <v>77</v>
      </c>
      <c r="AJ234">
        <v>101</v>
      </c>
      <c r="AK234">
        <v>7.9545000000000003</v>
      </c>
      <c r="AL234">
        <v>10.217000000000001</v>
      </c>
      <c r="AM234">
        <v>0</v>
      </c>
      <c r="AN234">
        <v>56</v>
      </c>
      <c r="AO234">
        <v>0</v>
      </c>
      <c r="AP234">
        <v>2.3304</v>
      </c>
      <c r="AQ234">
        <v>251</v>
      </c>
      <c r="AR234">
        <v>1011</v>
      </c>
      <c r="AS234">
        <v>10.2827</v>
      </c>
      <c r="AT234">
        <v>41.3142</v>
      </c>
      <c r="AU234">
        <v>15</v>
      </c>
      <c r="AV234">
        <v>28</v>
      </c>
      <c r="AW234">
        <v>1.4464999999999999</v>
      </c>
      <c r="AX234">
        <v>2.6566000000000001</v>
      </c>
      <c r="AY234">
        <v>10</v>
      </c>
      <c r="AZ234">
        <v>18</v>
      </c>
      <c r="BA234">
        <v>0.96430000000000005</v>
      </c>
      <c r="BB234">
        <v>1.7201</v>
      </c>
      <c r="BC234">
        <v>0</v>
      </c>
      <c r="BD234">
        <v>20</v>
      </c>
      <c r="BE234">
        <v>0</v>
      </c>
      <c r="BF234">
        <v>2.0453999999999999</v>
      </c>
      <c r="BG234">
        <v>0</v>
      </c>
      <c r="BH234">
        <v>14</v>
      </c>
      <c r="BI234">
        <v>0</v>
      </c>
      <c r="BJ234">
        <v>1.4462999999999999</v>
      </c>
      <c r="BK234">
        <v>13</v>
      </c>
      <c r="BL234">
        <v>16</v>
      </c>
      <c r="BM234">
        <v>0.53259999999999996</v>
      </c>
      <c r="BN234">
        <v>0.63660000000000005</v>
      </c>
      <c r="BO234">
        <v>0.62719999999999998</v>
      </c>
      <c r="BP234">
        <v>0.46850000000000003</v>
      </c>
      <c r="BQ234">
        <v>0.68979999999999997</v>
      </c>
      <c r="BR234">
        <v>0.67520000000000002</v>
      </c>
      <c r="BS234">
        <v>0.73880000000000001</v>
      </c>
      <c r="BT234">
        <v>0.40089999999999998</v>
      </c>
      <c r="BU234">
        <v>0.19620000000000001</v>
      </c>
      <c r="BV234">
        <v>0.56320000000000003</v>
      </c>
      <c r="BW234">
        <v>0.80259999999999998</v>
      </c>
      <c r="BX234">
        <v>0</v>
      </c>
      <c r="BY234">
        <v>0.20899999999999999</v>
      </c>
      <c r="BZ234">
        <v>0.48809999999999998</v>
      </c>
      <c r="CA234">
        <v>0.60950000000000004</v>
      </c>
      <c r="CB234">
        <v>0</v>
      </c>
      <c r="CC234">
        <v>0</v>
      </c>
      <c r="CD234">
        <v>0.58640000000000003</v>
      </c>
      <c r="CE234">
        <v>3.1995</v>
      </c>
      <c r="CF234">
        <v>0.75690000000000002</v>
      </c>
      <c r="CG234">
        <v>1.9629000000000001</v>
      </c>
      <c r="CH234">
        <v>0.21959999999999999</v>
      </c>
      <c r="CI234">
        <v>0.20899999999999999</v>
      </c>
      <c r="CJ234">
        <v>0.20899999999999999</v>
      </c>
      <c r="CK234">
        <v>1.6839999999999999</v>
      </c>
      <c r="CL234">
        <v>0.35820000000000002</v>
      </c>
      <c r="CM234">
        <v>7.0553999999999997</v>
      </c>
      <c r="CN234">
        <v>0.41149999999999998</v>
      </c>
      <c r="CO234">
        <v>0</v>
      </c>
      <c r="CP234">
        <v>0</v>
      </c>
      <c r="CQ234">
        <v>0</v>
      </c>
      <c r="CR234">
        <v>0</v>
      </c>
      <c r="CS234">
        <v>0</v>
      </c>
      <c r="CT234">
        <v>0</v>
      </c>
      <c r="CU234">
        <v>0</v>
      </c>
      <c r="CV234">
        <v>0</v>
      </c>
      <c r="CW234">
        <v>0</v>
      </c>
      <c r="CX234">
        <v>0</v>
      </c>
      <c r="CY234">
        <v>0</v>
      </c>
      <c r="CZ234">
        <v>0</v>
      </c>
      <c r="DA234">
        <v>0</v>
      </c>
      <c r="DB234">
        <v>0</v>
      </c>
      <c r="DC234">
        <v>0</v>
      </c>
      <c r="DD234">
        <v>0</v>
      </c>
      <c r="DE234">
        <v>0</v>
      </c>
      <c r="DF234">
        <v>0</v>
      </c>
      <c r="DG234">
        <v>0</v>
      </c>
      <c r="DH234">
        <v>0</v>
      </c>
      <c r="DI234">
        <v>0</v>
      </c>
      <c r="DJ234" t="s">
        <v>796</v>
      </c>
    </row>
    <row r="235" spans="1:114" x14ac:dyDescent="0.2">
      <c r="A235">
        <v>21161</v>
      </c>
      <c r="B235" t="s">
        <v>589</v>
      </c>
      <c r="C235">
        <v>451</v>
      </c>
      <c r="D235">
        <v>225</v>
      </c>
      <c r="E235">
        <v>8.6531000000000002</v>
      </c>
      <c r="F235">
        <v>4.0894000000000004</v>
      </c>
      <c r="G235">
        <v>41</v>
      </c>
      <c r="H235">
        <v>44</v>
      </c>
      <c r="I235">
        <v>1.4690000000000001</v>
      </c>
      <c r="J235">
        <v>1.5399</v>
      </c>
      <c r="K235">
        <v>219</v>
      </c>
      <c r="L235">
        <v>92</v>
      </c>
      <c r="M235">
        <v>11.605700000000001</v>
      </c>
      <c r="N235">
        <v>4.4184000000000001</v>
      </c>
      <c r="O235">
        <v>193</v>
      </c>
      <c r="P235">
        <v>227</v>
      </c>
      <c r="Q235">
        <v>5.3640999999999996</v>
      </c>
      <c r="R235">
        <v>6.2445000000000004</v>
      </c>
      <c r="S235">
        <v>41</v>
      </c>
      <c r="T235">
        <v>40</v>
      </c>
      <c r="U235">
        <v>0.78659999999999997</v>
      </c>
      <c r="V235">
        <v>0.7571</v>
      </c>
      <c r="W235">
        <v>1301</v>
      </c>
      <c r="X235">
        <v>329</v>
      </c>
      <c r="Y235">
        <v>24.918600000000001</v>
      </c>
      <c r="Z235">
        <v>4.8929</v>
      </c>
      <c r="AA235">
        <v>1131</v>
      </c>
      <c r="AB235">
        <v>342</v>
      </c>
      <c r="AC235">
        <v>21.662500000000001</v>
      </c>
      <c r="AD235">
        <v>5.5670000000000002</v>
      </c>
      <c r="AE235">
        <v>518</v>
      </c>
      <c r="AF235">
        <v>165</v>
      </c>
      <c r="AG235">
        <v>9.9385999999999992</v>
      </c>
      <c r="AH235">
        <v>2.7383999999999999</v>
      </c>
      <c r="AI235">
        <v>9</v>
      </c>
      <c r="AJ235">
        <v>24</v>
      </c>
      <c r="AK235">
        <v>0.47689999999999999</v>
      </c>
      <c r="AL235">
        <v>1.2479</v>
      </c>
      <c r="AM235">
        <v>0</v>
      </c>
      <c r="AN235">
        <v>76</v>
      </c>
      <c r="AO235">
        <v>0</v>
      </c>
      <c r="AP235">
        <v>1.5004999999999999</v>
      </c>
      <c r="AQ235">
        <v>302</v>
      </c>
      <c r="AR235">
        <v>1127</v>
      </c>
      <c r="AS235">
        <v>5.7843</v>
      </c>
      <c r="AT235">
        <v>21.563600000000001</v>
      </c>
      <c r="AU235">
        <v>0</v>
      </c>
      <c r="AV235">
        <v>27</v>
      </c>
      <c r="AW235">
        <v>0</v>
      </c>
      <c r="AX235">
        <v>1.3872</v>
      </c>
      <c r="AY235">
        <v>35</v>
      </c>
      <c r="AZ235">
        <v>43</v>
      </c>
      <c r="BA235">
        <v>1.8069</v>
      </c>
      <c r="BB235">
        <v>2.1977000000000002</v>
      </c>
      <c r="BC235">
        <v>15</v>
      </c>
      <c r="BD235">
        <v>29</v>
      </c>
      <c r="BE235">
        <v>0.79490000000000005</v>
      </c>
      <c r="BF235">
        <v>1.534</v>
      </c>
      <c r="BG235">
        <v>36</v>
      </c>
      <c r="BH235">
        <v>40</v>
      </c>
      <c r="BI235">
        <v>1.9077999999999999</v>
      </c>
      <c r="BJ235">
        <v>2.0926999999999998</v>
      </c>
      <c r="BK235">
        <v>84</v>
      </c>
      <c r="BL235">
        <v>11</v>
      </c>
      <c r="BM235">
        <v>1.6089</v>
      </c>
      <c r="BN235">
        <v>0.33179999999999998</v>
      </c>
      <c r="BO235">
        <v>0.35560000000000003</v>
      </c>
      <c r="BP235">
        <v>0.20169999999999999</v>
      </c>
      <c r="BQ235">
        <v>0.25380000000000003</v>
      </c>
      <c r="BR235">
        <v>0.4274</v>
      </c>
      <c r="BS235">
        <v>0.1734</v>
      </c>
      <c r="BT235">
        <v>0.7974</v>
      </c>
      <c r="BU235">
        <v>0.51600000000000001</v>
      </c>
      <c r="BV235">
        <v>0.33400000000000002</v>
      </c>
      <c r="BW235">
        <v>0.2278</v>
      </c>
      <c r="BX235">
        <v>0</v>
      </c>
      <c r="BY235">
        <v>0.1258</v>
      </c>
      <c r="BZ235">
        <v>0</v>
      </c>
      <c r="CA235">
        <v>0.68979999999999997</v>
      </c>
      <c r="CB235">
        <v>0.51629999999999998</v>
      </c>
      <c r="CC235">
        <v>0.38829999999999998</v>
      </c>
      <c r="CD235">
        <v>0.79959999999999998</v>
      </c>
      <c r="CE235">
        <v>1.4118999999999999</v>
      </c>
      <c r="CF235">
        <v>0.17910000000000001</v>
      </c>
      <c r="CG235">
        <v>1.8752</v>
      </c>
      <c r="CH235">
        <v>0.1812</v>
      </c>
      <c r="CI235">
        <v>0.1258</v>
      </c>
      <c r="CJ235">
        <v>0.1258</v>
      </c>
      <c r="CK235">
        <v>2.3940000000000001</v>
      </c>
      <c r="CL235">
        <v>0.51600000000000001</v>
      </c>
      <c r="CM235">
        <v>5.8069000000000006</v>
      </c>
      <c r="CN235">
        <v>0.26440000000000002</v>
      </c>
      <c r="CO235">
        <v>0</v>
      </c>
      <c r="CP235">
        <v>0</v>
      </c>
      <c r="CQ235">
        <v>0</v>
      </c>
      <c r="CR235">
        <v>0</v>
      </c>
      <c r="CS235">
        <v>0</v>
      </c>
      <c r="CT235">
        <v>0</v>
      </c>
      <c r="CU235">
        <v>0</v>
      </c>
      <c r="CV235">
        <v>0</v>
      </c>
      <c r="CW235">
        <v>0</v>
      </c>
      <c r="CX235">
        <v>0</v>
      </c>
      <c r="CY235">
        <v>0</v>
      </c>
      <c r="CZ235">
        <v>0</v>
      </c>
      <c r="DA235">
        <v>0</v>
      </c>
      <c r="DB235">
        <v>0</v>
      </c>
      <c r="DC235">
        <v>0</v>
      </c>
      <c r="DD235">
        <v>0</v>
      </c>
      <c r="DE235">
        <v>0</v>
      </c>
      <c r="DF235">
        <v>0</v>
      </c>
      <c r="DG235">
        <v>0</v>
      </c>
      <c r="DH235">
        <v>0</v>
      </c>
      <c r="DI235">
        <v>0</v>
      </c>
      <c r="DJ235" t="s">
        <v>796</v>
      </c>
    </row>
    <row r="236" spans="1:114" x14ac:dyDescent="0.2">
      <c r="A236">
        <v>21162</v>
      </c>
      <c r="B236" t="s">
        <v>589</v>
      </c>
      <c r="C236">
        <v>244</v>
      </c>
      <c r="D236">
        <v>160</v>
      </c>
      <c r="E236">
        <v>5.2723000000000004</v>
      </c>
      <c r="F236">
        <v>3.3927999999999998</v>
      </c>
      <c r="G236">
        <v>61</v>
      </c>
      <c r="H236">
        <v>43</v>
      </c>
      <c r="I236">
        <v>2.3380999999999998</v>
      </c>
      <c r="J236">
        <v>1.6136999999999999</v>
      </c>
      <c r="K236">
        <v>171</v>
      </c>
      <c r="L236">
        <v>95</v>
      </c>
      <c r="M236">
        <v>10.9686</v>
      </c>
      <c r="N236">
        <v>5.8845000000000001</v>
      </c>
      <c r="O236">
        <v>179</v>
      </c>
      <c r="P236">
        <v>78</v>
      </c>
      <c r="Q236">
        <v>6.0046999999999997</v>
      </c>
      <c r="R236">
        <v>2.4990000000000001</v>
      </c>
      <c r="S236">
        <v>113</v>
      </c>
      <c r="T236">
        <v>89</v>
      </c>
      <c r="U236">
        <v>2.4359000000000002</v>
      </c>
      <c r="V236">
        <v>1.8938999999999999</v>
      </c>
      <c r="W236">
        <v>544</v>
      </c>
      <c r="X236">
        <v>159</v>
      </c>
      <c r="Y236">
        <v>11.726699999999999</v>
      </c>
      <c r="Z236">
        <v>3.0943999999999998</v>
      </c>
      <c r="AA236">
        <v>1263</v>
      </c>
      <c r="AB236">
        <v>247</v>
      </c>
      <c r="AC236">
        <v>27.2257</v>
      </c>
      <c r="AD236">
        <v>4.0795000000000003</v>
      </c>
      <c r="AE236">
        <v>312</v>
      </c>
      <c r="AF236">
        <v>119</v>
      </c>
      <c r="AG236">
        <v>6.7256</v>
      </c>
      <c r="AH236">
        <v>2.4220000000000002</v>
      </c>
      <c r="AI236">
        <v>8</v>
      </c>
      <c r="AJ236">
        <v>20</v>
      </c>
      <c r="AK236">
        <v>0.5131</v>
      </c>
      <c r="AL236">
        <v>1.268</v>
      </c>
      <c r="AM236">
        <v>98</v>
      </c>
      <c r="AN236">
        <v>76</v>
      </c>
      <c r="AO236">
        <v>2.2507999999999999</v>
      </c>
      <c r="AP236">
        <v>1.7314000000000001</v>
      </c>
      <c r="AQ236">
        <v>1634</v>
      </c>
      <c r="AR236">
        <v>792</v>
      </c>
      <c r="AS236">
        <v>35.223100000000002</v>
      </c>
      <c r="AT236">
        <v>16.4877</v>
      </c>
      <c r="AU236">
        <v>0</v>
      </c>
      <c r="AV236">
        <v>20</v>
      </c>
      <c r="AW236">
        <v>0</v>
      </c>
      <c r="AX236">
        <v>1.1906000000000001</v>
      </c>
      <c r="AY236">
        <v>100</v>
      </c>
      <c r="AZ236">
        <v>70</v>
      </c>
      <c r="BA236">
        <v>6.0132000000000003</v>
      </c>
      <c r="BB236">
        <v>4.1409000000000002</v>
      </c>
      <c r="BC236">
        <v>0</v>
      </c>
      <c r="BD236">
        <v>20</v>
      </c>
      <c r="BE236">
        <v>0</v>
      </c>
      <c r="BF236">
        <v>1.27</v>
      </c>
      <c r="BG236">
        <v>31</v>
      </c>
      <c r="BH236">
        <v>28</v>
      </c>
      <c r="BI236">
        <v>1.9884999999999999</v>
      </c>
      <c r="BJ236">
        <v>1.7751999999999999</v>
      </c>
      <c r="BK236">
        <v>28</v>
      </c>
      <c r="BL236">
        <v>4</v>
      </c>
      <c r="BM236">
        <v>0.60360000000000003</v>
      </c>
      <c r="BN236">
        <v>4.1000000000000002E-2</v>
      </c>
      <c r="BO236">
        <v>0.21340000000000001</v>
      </c>
      <c r="BP236">
        <v>0.28199999999999997</v>
      </c>
      <c r="BQ236">
        <v>0.22339999999999999</v>
      </c>
      <c r="BR236">
        <v>0.4829</v>
      </c>
      <c r="BS236">
        <v>0.35120000000000001</v>
      </c>
      <c r="BT236">
        <v>0.13009999999999999</v>
      </c>
      <c r="BU236">
        <v>0.90410000000000001</v>
      </c>
      <c r="BV236">
        <v>0.11559999999999999</v>
      </c>
      <c r="BW236">
        <v>0.22989999999999999</v>
      </c>
      <c r="BX236">
        <v>0.75480000000000003</v>
      </c>
      <c r="BY236">
        <v>0.59279999999999999</v>
      </c>
      <c r="BZ236">
        <v>0</v>
      </c>
      <c r="CA236">
        <v>0.83730000000000004</v>
      </c>
      <c r="CB236">
        <v>0</v>
      </c>
      <c r="CC236">
        <v>0.39910000000000001</v>
      </c>
      <c r="CD236">
        <v>0.6119</v>
      </c>
      <c r="CE236">
        <v>1.5528999999999999</v>
      </c>
      <c r="CF236">
        <v>0.21110000000000001</v>
      </c>
      <c r="CG236">
        <v>2.1345000000000001</v>
      </c>
      <c r="CH236">
        <v>0.30919999999999997</v>
      </c>
      <c r="CI236">
        <v>0.59279999999999999</v>
      </c>
      <c r="CJ236">
        <v>0.59279999999999999</v>
      </c>
      <c r="CK236">
        <v>1.8483000000000001</v>
      </c>
      <c r="CL236">
        <v>0.37309999999999999</v>
      </c>
      <c r="CM236">
        <v>6.1284999999999998</v>
      </c>
      <c r="CN236">
        <v>0.30280000000000001</v>
      </c>
      <c r="CO236">
        <v>0</v>
      </c>
      <c r="CP236">
        <v>0</v>
      </c>
      <c r="CQ236">
        <v>0</v>
      </c>
      <c r="CR236">
        <v>0</v>
      </c>
      <c r="CS236">
        <v>0</v>
      </c>
      <c r="CT236">
        <v>0</v>
      </c>
      <c r="CU236">
        <v>1</v>
      </c>
      <c r="CV236">
        <v>0</v>
      </c>
      <c r="CW236">
        <v>0</v>
      </c>
      <c r="CX236">
        <v>0</v>
      </c>
      <c r="CY236">
        <v>0</v>
      </c>
      <c r="CZ236">
        <v>0</v>
      </c>
      <c r="DA236">
        <v>0</v>
      </c>
      <c r="DB236">
        <v>0</v>
      </c>
      <c r="DC236">
        <v>0</v>
      </c>
      <c r="DD236">
        <v>0</v>
      </c>
      <c r="DE236">
        <v>0</v>
      </c>
      <c r="DF236">
        <v>1</v>
      </c>
      <c r="DG236">
        <v>0</v>
      </c>
      <c r="DH236">
        <v>0</v>
      </c>
      <c r="DI236">
        <v>1</v>
      </c>
      <c r="DJ236" t="s">
        <v>796</v>
      </c>
    </row>
    <row r="237" spans="1:114" x14ac:dyDescent="0.2">
      <c r="A237">
        <v>21163</v>
      </c>
      <c r="B237" t="s">
        <v>589</v>
      </c>
      <c r="C237">
        <v>843</v>
      </c>
      <c r="D237">
        <v>267</v>
      </c>
      <c r="E237">
        <v>11.219099999999999</v>
      </c>
      <c r="F237">
        <v>3.3906000000000001</v>
      </c>
      <c r="G237">
        <v>134</v>
      </c>
      <c r="H237">
        <v>93</v>
      </c>
      <c r="I237">
        <v>3.6581999999999999</v>
      </c>
      <c r="J237">
        <v>2.4975000000000001</v>
      </c>
      <c r="K237">
        <v>525</v>
      </c>
      <c r="L237">
        <v>230</v>
      </c>
      <c r="M237">
        <v>19.589600000000001</v>
      </c>
      <c r="N237">
        <v>8.3092000000000006</v>
      </c>
      <c r="O237">
        <v>99</v>
      </c>
      <c r="P237">
        <v>74</v>
      </c>
      <c r="Q237">
        <v>1.9393</v>
      </c>
      <c r="R237">
        <v>1.4346000000000001</v>
      </c>
      <c r="S237">
        <v>133</v>
      </c>
      <c r="T237">
        <v>86</v>
      </c>
      <c r="U237">
        <v>1.7642</v>
      </c>
      <c r="V237">
        <v>1.1284000000000001</v>
      </c>
      <c r="W237">
        <v>1390</v>
      </c>
      <c r="X237">
        <v>264</v>
      </c>
      <c r="Y237">
        <v>18.4375</v>
      </c>
      <c r="Z237">
        <v>3.0354000000000001</v>
      </c>
      <c r="AA237">
        <v>1618</v>
      </c>
      <c r="AB237">
        <v>331</v>
      </c>
      <c r="AC237">
        <v>21.4617</v>
      </c>
      <c r="AD237">
        <v>3.8917000000000002</v>
      </c>
      <c r="AE237">
        <v>521</v>
      </c>
      <c r="AF237">
        <v>193</v>
      </c>
      <c r="AG237">
        <v>6.9107000000000003</v>
      </c>
      <c r="AH237">
        <v>2.4748999999999999</v>
      </c>
      <c r="AI237">
        <v>48</v>
      </c>
      <c r="AJ237">
        <v>48</v>
      </c>
      <c r="AK237">
        <v>1.7909999999999999</v>
      </c>
      <c r="AL237">
        <v>1.7773000000000001</v>
      </c>
      <c r="AM237">
        <v>259</v>
      </c>
      <c r="AN237">
        <v>152</v>
      </c>
      <c r="AO237">
        <v>3.4981</v>
      </c>
      <c r="AP237">
        <v>2.0186999999999999</v>
      </c>
      <c r="AQ237">
        <v>4146</v>
      </c>
      <c r="AR237">
        <v>870</v>
      </c>
      <c r="AS237">
        <v>54.994</v>
      </c>
      <c r="AT237">
        <v>10.297000000000001</v>
      </c>
      <c r="AU237">
        <v>353</v>
      </c>
      <c r="AV237">
        <v>168</v>
      </c>
      <c r="AW237">
        <v>12.535500000000001</v>
      </c>
      <c r="AX237">
        <v>5.8216000000000001</v>
      </c>
      <c r="AY237">
        <v>33</v>
      </c>
      <c r="AZ237">
        <v>35</v>
      </c>
      <c r="BA237">
        <v>1.1718999999999999</v>
      </c>
      <c r="BB237">
        <v>1.2373000000000001</v>
      </c>
      <c r="BC237">
        <v>0</v>
      </c>
      <c r="BD237">
        <v>27</v>
      </c>
      <c r="BE237">
        <v>0</v>
      </c>
      <c r="BF237">
        <v>1.0025999999999999</v>
      </c>
      <c r="BG237">
        <v>28</v>
      </c>
      <c r="BH237">
        <v>25</v>
      </c>
      <c r="BI237">
        <v>1.0448</v>
      </c>
      <c r="BJ237">
        <v>0.92569999999999997</v>
      </c>
      <c r="BK237">
        <v>412</v>
      </c>
      <c r="BL237">
        <v>28</v>
      </c>
      <c r="BM237">
        <v>5.4649000000000001</v>
      </c>
      <c r="BN237">
        <v>0.63700000000000001</v>
      </c>
      <c r="BO237">
        <v>0.4612</v>
      </c>
      <c r="BP237">
        <v>0.46200000000000002</v>
      </c>
      <c r="BQ237">
        <v>0.51190000000000002</v>
      </c>
      <c r="BR237">
        <v>0.16880000000000001</v>
      </c>
      <c r="BS237">
        <v>0.26340000000000002</v>
      </c>
      <c r="BT237">
        <v>0.53090000000000004</v>
      </c>
      <c r="BU237">
        <v>0.49249999999999999</v>
      </c>
      <c r="BV237">
        <v>0.13059999999999999</v>
      </c>
      <c r="BW237">
        <v>0.29499999999999998</v>
      </c>
      <c r="BX237">
        <v>0.82520000000000004</v>
      </c>
      <c r="BY237">
        <v>0.75480000000000003</v>
      </c>
      <c r="BZ237">
        <v>0.75919999999999999</v>
      </c>
      <c r="CA237">
        <v>0.63770000000000004</v>
      </c>
      <c r="CB237">
        <v>0</v>
      </c>
      <c r="CC237">
        <v>0.2863</v>
      </c>
      <c r="CD237">
        <v>0.91469999999999996</v>
      </c>
      <c r="CE237">
        <v>1.8673</v>
      </c>
      <c r="CF237">
        <v>0.30919999999999997</v>
      </c>
      <c r="CG237">
        <v>2.2742</v>
      </c>
      <c r="CH237">
        <v>0.3795</v>
      </c>
      <c r="CI237">
        <v>0.75480000000000003</v>
      </c>
      <c r="CJ237">
        <v>0.75480000000000003</v>
      </c>
      <c r="CK237">
        <v>2.5979000000000001</v>
      </c>
      <c r="CL237">
        <v>0.56079999999999997</v>
      </c>
      <c r="CM237">
        <v>7.4942000000000011</v>
      </c>
      <c r="CN237">
        <v>0.4733</v>
      </c>
      <c r="CO237">
        <v>0</v>
      </c>
      <c r="CP237">
        <v>0</v>
      </c>
      <c r="CQ237">
        <v>0</v>
      </c>
      <c r="CR237">
        <v>0</v>
      </c>
      <c r="CS237">
        <v>0</v>
      </c>
      <c r="CT237">
        <v>0</v>
      </c>
      <c r="CU237">
        <v>0</v>
      </c>
      <c r="CV237">
        <v>0</v>
      </c>
      <c r="CW237">
        <v>0</v>
      </c>
      <c r="CX237">
        <v>0</v>
      </c>
      <c r="CY237">
        <v>0</v>
      </c>
      <c r="CZ237">
        <v>0</v>
      </c>
      <c r="DA237">
        <v>0</v>
      </c>
      <c r="DB237">
        <v>0</v>
      </c>
      <c r="DC237">
        <v>0</v>
      </c>
      <c r="DD237">
        <v>1</v>
      </c>
      <c r="DE237">
        <v>0</v>
      </c>
      <c r="DF237">
        <v>0</v>
      </c>
      <c r="DG237">
        <v>0</v>
      </c>
      <c r="DH237">
        <v>1</v>
      </c>
      <c r="DI237">
        <v>1</v>
      </c>
      <c r="DJ237" t="s">
        <v>796</v>
      </c>
    </row>
    <row r="238" spans="1:114" x14ac:dyDescent="0.2">
      <c r="A238">
        <v>21201</v>
      </c>
      <c r="B238" t="s">
        <v>589</v>
      </c>
      <c r="C238">
        <v>7138</v>
      </c>
      <c r="D238">
        <v>1118</v>
      </c>
      <c r="E238">
        <v>40.457999999999998</v>
      </c>
      <c r="F238">
        <v>5.4389000000000003</v>
      </c>
      <c r="G238">
        <v>573</v>
      </c>
      <c r="H238">
        <v>198</v>
      </c>
      <c r="I238">
        <v>5.0852000000000004</v>
      </c>
      <c r="J238">
        <v>1.694</v>
      </c>
      <c r="K238">
        <v>4839</v>
      </c>
      <c r="L238">
        <v>716</v>
      </c>
      <c r="M238">
        <v>42.653199999999998</v>
      </c>
      <c r="N238">
        <v>5.4518000000000004</v>
      </c>
      <c r="O238">
        <v>1123</v>
      </c>
      <c r="P238">
        <v>294</v>
      </c>
      <c r="Q238">
        <v>8.0779999999999994</v>
      </c>
      <c r="R238">
        <v>2.0146000000000002</v>
      </c>
      <c r="S238">
        <v>865</v>
      </c>
      <c r="T238">
        <v>426</v>
      </c>
      <c r="U238">
        <v>4.7306999999999997</v>
      </c>
      <c r="V238">
        <v>2.3005</v>
      </c>
      <c r="W238">
        <v>2146</v>
      </c>
      <c r="X238">
        <v>391</v>
      </c>
      <c r="Y238">
        <v>11.722300000000001</v>
      </c>
      <c r="Z238">
        <v>1.9317</v>
      </c>
      <c r="AA238">
        <v>2472</v>
      </c>
      <c r="AB238">
        <v>597</v>
      </c>
      <c r="AC238">
        <v>13.503</v>
      </c>
      <c r="AD238">
        <v>3.0874999999999999</v>
      </c>
      <c r="AE238">
        <v>3528</v>
      </c>
      <c r="AF238">
        <v>550</v>
      </c>
      <c r="AG238">
        <v>19.294499999999999</v>
      </c>
      <c r="AH238">
        <v>2.6063000000000001</v>
      </c>
      <c r="AI238">
        <v>913</v>
      </c>
      <c r="AJ238">
        <v>267</v>
      </c>
      <c r="AK238">
        <v>8.0475999999999992</v>
      </c>
      <c r="AL238">
        <v>2.2772000000000001</v>
      </c>
      <c r="AM238">
        <v>66</v>
      </c>
      <c r="AN238">
        <v>107</v>
      </c>
      <c r="AO238">
        <v>0.37469999999999998</v>
      </c>
      <c r="AP238">
        <v>0.60799999999999998</v>
      </c>
      <c r="AQ238">
        <v>14206</v>
      </c>
      <c r="AR238">
        <v>1557</v>
      </c>
      <c r="AS238">
        <v>77.598699999999994</v>
      </c>
      <c r="AT238">
        <v>5.9993999999999996</v>
      </c>
      <c r="AU238">
        <v>7255</v>
      </c>
      <c r="AV238">
        <v>767</v>
      </c>
      <c r="AW238">
        <v>59.540399999999998</v>
      </c>
      <c r="AX238">
        <v>4.7382</v>
      </c>
      <c r="AY238">
        <v>27</v>
      </c>
      <c r="AZ238">
        <v>52</v>
      </c>
      <c r="BA238">
        <v>0.22159999999999999</v>
      </c>
      <c r="BB238">
        <v>0.42649999999999999</v>
      </c>
      <c r="BC238">
        <v>158</v>
      </c>
      <c r="BD238">
        <v>114</v>
      </c>
      <c r="BE238">
        <v>1.3927</v>
      </c>
      <c r="BF238">
        <v>0.99680000000000002</v>
      </c>
      <c r="BG238">
        <v>5426</v>
      </c>
      <c r="BH238">
        <v>683</v>
      </c>
      <c r="BI238">
        <v>47.827199999999998</v>
      </c>
      <c r="BJ238">
        <v>4.8501000000000003</v>
      </c>
      <c r="BK238">
        <v>761</v>
      </c>
      <c r="BL238">
        <v>51</v>
      </c>
      <c r="BM238">
        <v>4.1569000000000003</v>
      </c>
      <c r="BN238">
        <v>0.42659999999999998</v>
      </c>
      <c r="BO238">
        <v>0.96340000000000003</v>
      </c>
      <c r="BP238">
        <v>0.65080000000000005</v>
      </c>
      <c r="BQ238">
        <v>0.95440000000000003</v>
      </c>
      <c r="BR238">
        <v>0.63249999999999995</v>
      </c>
      <c r="BS238">
        <v>0.64670000000000005</v>
      </c>
      <c r="BT238">
        <v>0.12790000000000001</v>
      </c>
      <c r="BU238">
        <v>0.1535</v>
      </c>
      <c r="BV238">
        <v>0.87150000000000005</v>
      </c>
      <c r="BW238">
        <v>0.81779999999999997</v>
      </c>
      <c r="BX238">
        <v>0.41360000000000002</v>
      </c>
      <c r="BY238">
        <v>0.88060000000000005</v>
      </c>
      <c r="BZ238">
        <v>0.98919999999999997</v>
      </c>
      <c r="CA238">
        <v>0.48159999999999997</v>
      </c>
      <c r="CB238">
        <v>0.62690000000000001</v>
      </c>
      <c r="CC238">
        <v>0.99350000000000005</v>
      </c>
      <c r="CD238">
        <v>0.90410000000000001</v>
      </c>
      <c r="CE238">
        <v>3.8477999999999999</v>
      </c>
      <c r="CF238">
        <v>0.89129999999999998</v>
      </c>
      <c r="CG238">
        <v>2.3843000000000001</v>
      </c>
      <c r="CH238">
        <v>0.43280000000000002</v>
      </c>
      <c r="CI238">
        <v>0.88060000000000005</v>
      </c>
      <c r="CJ238">
        <v>0.88060000000000005</v>
      </c>
      <c r="CK238">
        <v>3.9952999999999999</v>
      </c>
      <c r="CL238">
        <v>0.97870000000000001</v>
      </c>
      <c r="CM238">
        <v>11.108000000000001</v>
      </c>
      <c r="CN238">
        <v>0.89549999999999996</v>
      </c>
      <c r="CO238">
        <v>1</v>
      </c>
      <c r="CP238">
        <v>0</v>
      </c>
      <c r="CQ238">
        <v>1</v>
      </c>
      <c r="CR238">
        <v>0</v>
      </c>
      <c r="CS238">
        <v>0</v>
      </c>
      <c r="CT238">
        <v>0</v>
      </c>
      <c r="CU238">
        <v>0</v>
      </c>
      <c r="CV238">
        <v>0</v>
      </c>
      <c r="CW238">
        <v>0</v>
      </c>
      <c r="CX238">
        <v>0</v>
      </c>
      <c r="CY238">
        <v>0</v>
      </c>
      <c r="CZ238">
        <v>1</v>
      </c>
      <c r="DA238">
        <v>0</v>
      </c>
      <c r="DB238">
        <v>0</v>
      </c>
      <c r="DC238">
        <v>1</v>
      </c>
      <c r="DD238">
        <v>1</v>
      </c>
      <c r="DE238">
        <v>2</v>
      </c>
      <c r="DF238">
        <v>0</v>
      </c>
      <c r="DG238">
        <v>0</v>
      </c>
      <c r="DH238">
        <v>3</v>
      </c>
      <c r="DI238">
        <v>5</v>
      </c>
      <c r="DJ238" t="s">
        <v>794</v>
      </c>
    </row>
    <row r="239" spans="1:114" x14ac:dyDescent="0.2">
      <c r="A239">
        <v>21202</v>
      </c>
      <c r="B239" t="s">
        <v>589</v>
      </c>
      <c r="C239">
        <v>5352</v>
      </c>
      <c r="D239">
        <v>877</v>
      </c>
      <c r="E239">
        <v>30.6021</v>
      </c>
      <c r="F239">
        <v>4.4608999999999996</v>
      </c>
      <c r="G239">
        <v>662</v>
      </c>
      <c r="H239">
        <v>252</v>
      </c>
      <c r="I239">
        <v>6.1182999999999996</v>
      </c>
      <c r="J239">
        <v>2.2816000000000001</v>
      </c>
      <c r="K239">
        <v>4705</v>
      </c>
      <c r="L239">
        <v>634</v>
      </c>
      <c r="M239">
        <v>43.320099999999996</v>
      </c>
      <c r="N239">
        <v>5.0145999999999997</v>
      </c>
      <c r="O239">
        <v>2234</v>
      </c>
      <c r="P239">
        <v>506</v>
      </c>
      <c r="Q239">
        <v>13.6569</v>
      </c>
      <c r="R239">
        <v>2.9830999999999999</v>
      </c>
      <c r="S239">
        <v>738</v>
      </c>
      <c r="T239">
        <v>340</v>
      </c>
      <c r="U239">
        <v>4.2251000000000003</v>
      </c>
      <c r="V239">
        <v>1.9214</v>
      </c>
      <c r="W239">
        <v>2051</v>
      </c>
      <c r="X239">
        <v>321</v>
      </c>
      <c r="Y239">
        <v>9.9163999999999994</v>
      </c>
      <c r="Z239">
        <v>1.4167000000000001</v>
      </c>
      <c r="AA239">
        <v>2131</v>
      </c>
      <c r="AB239">
        <v>518</v>
      </c>
      <c r="AC239">
        <v>10.303100000000001</v>
      </c>
      <c r="AD239">
        <v>2.4163000000000001</v>
      </c>
      <c r="AE239">
        <v>2893</v>
      </c>
      <c r="AF239">
        <v>453</v>
      </c>
      <c r="AG239">
        <v>16.5627</v>
      </c>
      <c r="AH239">
        <v>2.2873999999999999</v>
      </c>
      <c r="AI239">
        <v>722</v>
      </c>
      <c r="AJ239">
        <v>240</v>
      </c>
      <c r="AK239">
        <v>6.6475999999999997</v>
      </c>
      <c r="AL239">
        <v>2.1574</v>
      </c>
      <c r="AM239">
        <v>396</v>
      </c>
      <c r="AN239">
        <v>213</v>
      </c>
      <c r="AO239">
        <v>2.0154999999999998</v>
      </c>
      <c r="AP239">
        <v>1.0745</v>
      </c>
      <c r="AQ239">
        <v>14218</v>
      </c>
      <c r="AR239">
        <v>1472</v>
      </c>
      <c r="AS239">
        <v>68.742400000000004</v>
      </c>
      <c r="AT239">
        <v>5.6003999999999996</v>
      </c>
      <c r="AU239">
        <v>6967</v>
      </c>
      <c r="AV239">
        <v>654</v>
      </c>
      <c r="AW239">
        <v>54.845300000000002</v>
      </c>
      <c r="AX239">
        <v>3.8803000000000001</v>
      </c>
      <c r="AY239">
        <v>26</v>
      </c>
      <c r="AZ239">
        <v>38</v>
      </c>
      <c r="BA239">
        <v>0.20469999999999999</v>
      </c>
      <c r="BB239">
        <v>0.2989</v>
      </c>
      <c r="BC239">
        <v>386</v>
      </c>
      <c r="BD239">
        <v>196</v>
      </c>
      <c r="BE239">
        <v>3.5539999999999998</v>
      </c>
      <c r="BF239">
        <v>1.7914000000000001</v>
      </c>
      <c r="BG239">
        <v>4104</v>
      </c>
      <c r="BH239">
        <v>551</v>
      </c>
      <c r="BI239">
        <v>37.7866</v>
      </c>
      <c r="BJ239">
        <v>4.3528000000000002</v>
      </c>
      <c r="BK239">
        <v>3975</v>
      </c>
      <c r="BL239">
        <v>114</v>
      </c>
      <c r="BM239">
        <v>19.218699999999998</v>
      </c>
      <c r="BN239">
        <v>1.3464</v>
      </c>
      <c r="BO239">
        <v>0.9073</v>
      </c>
      <c r="BP239">
        <v>0.75049999999999994</v>
      </c>
      <c r="BQ239">
        <v>0.96309999999999996</v>
      </c>
      <c r="BR239">
        <v>0.83550000000000002</v>
      </c>
      <c r="BS239">
        <v>0.5867</v>
      </c>
      <c r="BT239">
        <v>0.1002</v>
      </c>
      <c r="BU239">
        <v>0.1173</v>
      </c>
      <c r="BV239">
        <v>0.79869999999999997</v>
      </c>
      <c r="BW239">
        <v>0.70069999999999999</v>
      </c>
      <c r="BX239">
        <v>0.73129999999999995</v>
      </c>
      <c r="BY239">
        <v>0.84430000000000005</v>
      </c>
      <c r="BZ239">
        <v>0.98260000000000003</v>
      </c>
      <c r="CA239">
        <v>0.47070000000000001</v>
      </c>
      <c r="CB239">
        <v>0.86550000000000005</v>
      </c>
      <c r="CC239">
        <v>0.98260000000000003</v>
      </c>
      <c r="CD239">
        <v>0.96589999999999998</v>
      </c>
      <c r="CE239">
        <v>4.0430999999999999</v>
      </c>
      <c r="CF239">
        <v>0.9254</v>
      </c>
      <c r="CG239">
        <v>2.4481999999999999</v>
      </c>
      <c r="CH239">
        <v>0.46700000000000003</v>
      </c>
      <c r="CI239">
        <v>0.84430000000000005</v>
      </c>
      <c r="CJ239">
        <v>0.84430000000000005</v>
      </c>
      <c r="CK239">
        <v>4.2673000000000014</v>
      </c>
      <c r="CL239">
        <v>0.99790000000000001</v>
      </c>
      <c r="CM239">
        <v>11.6029</v>
      </c>
      <c r="CN239">
        <v>0.93179999999999996</v>
      </c>
      <c r="CO239">
        <v>1</v>
      </c>
      <c r="CP239">
        <v>0</v>
      </c>
      <c r="CQ239">
        <v>1</v>
      </c>
      <c r="CR239">
        <v>0</v>
      </c>
      <c r="CS239">
        <v>0</v>
      </c>
      <c r="CT239">
        <v>0</v>
      </c>
      <c r="CU239">
        <v>0</v>
      </c>
      <c r="CV239">
        <v>0</v>
      </c>
      <c r="CW239">
        <v>0</v>
      </c>
      <c r="CX239">
        <v>0</v>
      </c>
      <c r="CY239">
        <v>0</v>
      </c>
      <c r="CZ239">
        <v>1</v>
      </c>
      <c r="DA239">
        <v>0</v>
      </c>
      <c r="DB239">
        <v>0</v>
      </c>
      <c r="DC239">
        <v>1</v>
      </c>
      <c r="DD239">
        <v>1</v>
      </c>
      <c r="DE239">
        <v>2</v>
      </c>
      <c r="DF239">
        <v>0</v>
      </c>
      <c r="DG239">
        <v>0</v>
      </c>
      <c r="DH239">
        <v>3</v>
      </c>
      <c r="DI239">
        <v>5</v>
      </c>
      <c r="DJ239" t="s">
        <v>794</v>
      </c>
    </row>
    <row r="240" spans="1:114" x14ac:dyDescent="0.2">
      <c r="A240">
        <v>21204</v>
      </c>
      <c r="B240" t="s">
        <v>589</v>
      </c>
      <c r="C240">
        <v>3038</v>
      </c>
      <c r="D240">
        <v>706</v>
      </c>
      <c r="E240">
        <v>16.900300000000001</v>
      </c>
      <c r="F240">
        <v>3.7768000000000002</v>
      </c>
      <c r="G240">
        <v>396</v>
      </c>
      <c r="H240">
        <v>123</v>
      </c>
      <c r="I240">
        <v>3.7603</v>
      </c>
      <c r="J240">
        <v>1.1251</v>
      </c>
      <c r="K240">
        <v>2462</v>
      </c>
      <c r="L240">
        <v>503</v>
      </c>
      <c r="M240">
        <v>28.146799999999999</v>
      </c>
      <c r="N240">
        <v>5.4619999999999997</v>
      </c>
      <c r="O240">
        <v>385</v>
      </c>
      <c r="P240">
        <v>140</v>
      </c>
      <c r="Q240">
        <v>2.9693000000000001</v>
      </c>
      <c r="R240">
        <v>1.0596000000000001</v>
      </c>
      <c r="S240">
        <v>445</v>
      </c>
      <c r="T240">
        <v>163</v>
      </c>
      <c r="U240">
        <v>2.3751000000000002</v>
      </c>
      <c r="V240">
        <v>0.8579</v>
      </c>
      <c r="W240">
        <v>4076</v>
      </c>
      <c r="X240">
        <v>473</v>
      </c>
      <c r="Y240">
        <v>20.539200000000001</v>
      </c>
      <c r="Z240">
        <v>2.0691999999999999</v>
      </c>
      <c r="AA240">
        <v>3145</v>
      </c>
      <c r="AB240">
        <v>413</v>
      </c>
      <c r="AC240">
        <v>15.847799999999999</v>
      </c>
      <c r="AD240">
        <v>1.8703000000000001</v>
      </c>
      <c r="AE240">
        <v>1874</v>
      </c>
      <c r="AF240">
        <v>325</v>
      </c>
      <c r="AG240">
        <v>10.0021</v>
      </c>
      <c r="AH240">
        <v>1.6244000000000001</v>
      </c>
      <c r="AI240">
        <v>450</v>
      </c>
      <c r="AJ240">
        <v>196</v>
      </c>
      <c r="AK240">
        <v>5.1445999999999996</v>
      </c>
      <c r="AL240">
        <v>2.2158000000000002</v>
      </c>
      <c r="AM240">
        <v>119</v>
      </c>
      <c r="AN240">
        <v>109</v>
      </c>
      <c r="AO240">
        <v>0.61780000000000002</v>
      </c>
      <c r="AP240">
        <v>0.56299999999999994</v>
      </c>
      <c r="AQ240">
        <v>5918</v>
      </c>
      <c r="AR240">
        <v>1486</v>
      </c>
      <c r="AS240">
        <v>29.821100000000001</v>
      </c>
      <c r="AT240">
        <v>7.2864000000000004</v>
      </c>
      <c r="AU240">
        <v>3740</v>
      </c>
      <c r="AV240">
        <v>405</v>
      </c>
      <c r="AW240">
        <v>39.007100000000001</v>
      </c>
      <c r="AX240">
        <v>3.6888999999999998</v>
      </c>
      <c r="AY240">
        <v>0</v>
      </c>
      <c r="AZ240">
        <v>21</v>
      </c>
      <c r="BA240">
        <v>0</v>
      </c>
      <c r="BB240">
        <v>0.219</v>
      </c>
      <c r="BC240">
        <v>204</v>
      </c>
      <c r="BD240">
        <v>180</v>
      </c>
      <c r="BE240">
        <v>2.3321999999999998</v>
      </c>
      <c r="BF240">
        <v>2.0577000000000001</v>
      </c>
      <c r="BG240">
        <v>749</v>
      </c>
      <c r="BH240">
        <v>238</v>
      </c>
      <c r="BI240">
        <v>8.5629000000000008</v>
      </c>
      <c r="BJ240">
        <v>2.6663000000000001</v>
      </c>
      <c r="BK240">
        <v>1935</v>
      </c>
      <c r="BL240">
        <v>98</v>
      </c>
      <c r="BM240">
        <v>9.7506000000000004</v>
      </c>
      <c r="BN240">
        <v>0.74780000000000002</v>
      </c>
      <c r="BO240">
        <v>0.6724</v>
      </c>
      <c r="BP240">
        <v>0.48370000000000002</v>
      </c>
      <c r="BQ240">
        <v>0.75700000000000001</v>
      </c>
      <c r="BR240">
        <v>0.22439999999999999</v>
      </c>
      <c r="BS240">
        <v>0.33189999999999997</v>
      </c>
      <c r="BT240">
        <v>0.6482</v>
      </c>
      <c r="BU240">
        <v>0.19400000000000001</v>
      </c>
      <c r="BV240">
        <v>0.3448</v>
      </c>
      <c r="BW240">
        <v>0.57699999999999996</v>
      </c>
      <c r="BX240">
        <v>0.49249999999999999</v>
      </c>
      <c r="BY240">
        <v>0.51600000000000001</v>
      </c>
      <c r="BZ240">
        <v>0.95230000000000004</v>
      </c>
      <c r="CA240">
        <v>0</v>
      </c>
      <c r="CB240">
        <v>0.77869999999999995</v>
      </c>
      <c r="CC240">
        <v>0.80689999999999995</v>
      </c>
      <c r="CD240">
        <v>0.93820000000000003</v>
      </c>
      <c r="CE240">
        <v>2.4693999999999998</v>
      </c>
      <c r="CF240">
        <v>0.49469999999999997</v>
      </c>
      <c r="CG240">
        <v>2.2565</v>
      </c>
      <c r="CH240">
        <v>0.36459999999999998</v>
      </c>
      <c r="CI240">
        <v>0.51600000000000001</v>
      </c>
      <c r="CJ240">
        <v>0.51600000000000001</v>
      </c>
      <c r="CK240">
        <v>3.4761000000000002</v>
      </c>
      <c r="CL240">
        <v>0.82730000000000004</v>
      </c>
      <c r="CM240">
        <v>8.718</v>
      </c>
      <c r="CN240">
        <v>0.66520000000000001</v>
      </c>
      <c r="CO240">
        <v>0</v>
      </c>
      <c r="CP240">
        <v>0</v>
      </c>
      <c r="CQ240">
        <v>0</v>
      </c>
      <c r="CR240">
        <v>0</v>
      </c>
      <c r="CS240">
        <v>0</v>
      </c>
      <c r="CT240">
        <v>0</v>
      </c>
      <c r="CU240">
        <v>0</v>
      </c>
      <c r="CV240">
        <v>0</v>
      </c>
      <c r="CW240">
        <v>0</v>
      </c>
      <c r="CX240">
        <v>0</v>
      </c>
      <c r="CY240">
        <v>0</v>
      </c>
      <c r="CZ240">
        <v>1</v>
      </c>
      <c r="DA240">
        <v>0</v>
      </c>
      <c r="DB240">
        <v>0</v>
      </c>
      <c r="DC240">
        <v>0</v>
      </c>
      <c r="DD240">
        <v>1</v>
      </c>
      <c r="DE240">
        <v>0</v>
      </c>
      <c r="DF240">
        <v>0</v>
      </c>
      <c r="DG240">
        <v>0</v>
      </c>
      <c r="DH240">
        <v>2</v>
      </c>
      <c r="DI240">
        <v>2</v>
      </c>
      <c r="DJ240" t="s">
        <v>793</v>
      </c>
    </row>
    <row r="241" spans="1:114" x14ac:dyDescent="0.2">
      <c r="A241">
        <v>21205</v>
      </c>
      <c r="B241" t="s">
        <v>589</v>
      </c>
      <c r="C241">
        <v>5114</v>
      </c>
      <c r="D241">
        <v>1029</v>
      </c>
      <c r="E241">
        <v>40.194899999999997</v>
      </c>
      <c r="F241">
        <v>6.5766999999999998</v>
      </c>
      <c r="G241">
        <v>446</v>
      </c>
      <c r="H241">
        <v>194</v>
      </c>
      <c r="I241">
        <v>8.1506000000000007</v>
      </c>
      <c r="J241">
        <v>3.3641999999999999</v>
      </c>
      <c r="K241">
        <v>2004</v>
      </c>
      <c r="L241">
        <v>388</v>
      </c>
      <c r="M241">
        <v>39.209499999999998</v>
      </c>
      <c r="N241">
        <v>6.8802000000000003</v>
      </c>
      <c r="O241">
        <v>1984</v>
      </c>
      <c r="P241">
        <v>504</v>
      </c>
      <c r="Q241">
        <v>22.387699999999999</v>
      </c>
      <c r="R241">
        <v>5.1871999999999998</v>
      </c>
      <c r="S241">
        <v>962</v>
      </c>
      <c r="T241">
        <v>353</v>
      </c>
      <c r="U241">
        <v>7.3948999999999998</v>
      </c>
      <c r="V241">
        <v>2.5712999999999999</v>
      </c>
      <c r="W241">
        <v>1949</v>
      </c>
      <c r="X241">
        <v>378</v>
      </c>
      <c r="Y241">
        <v>14.9773</v>
      </c>
      <c r="Z241">
        <v>2.3231999999999999</v>
      </c>
      <c r="AA241">
        <v>3165</v>
      </c>
      <c r="AB241">
        <v>765</v>
      </c>
      <c r="AC241">
        <v>24.3218</v>
      </c>
      <c r="AD241">
        <v>5.1519000000000004</v>
      </c>
      <c r="AE241">
        <v>2494</v>
      </c>
      <c r="AF241">
        <v>555</v>
      </c>
      <c r="AG241">
        <v>19.171299999999999</v>
      </c>
      <c r="AH241">
        <v>3.6263000000000001</v>
      </c>
      <c r="AI241">
        <v>766</v>
      </c>
      <c r="AJ241">
        <v>250</v>
      </c>
      <c r="AK241">
        <v>14.987299999999999</v>
      </c>
      <c r="AL241">
        <v>4.7336</v>
      </c>
      <c r="AM241">
        <v>849</v>
      </c>
      <c r="AN241">
        <v>359</v>
      </c>
      <c r="AO241">
        <v>6.9260999999999999</v>
      </c>
      <c r="AP241">
        <v>2.8325</v>
      </c>
      <c r="AQ241">
        <v>11252</v>
      </c>
      <c r="AR241">
        <v>1586</v>
      </c>
      <c r="AS241">
        <v>86.467399999999998</v>
      </c>
      <c r="AT241">
        <v>6.8696000000000002</v>
      </c>
      <c r="AU241">
        <v>774</v>
      </c>
      <c r="AV241">
        <v>176</v>
      </c>
      <c r="AW241">
        <v>12.3033</v>
      </c>
      <c r="AX241">
        <v>2.6436000000000002</v>
      </c>
      <c r="AY241">
        <v>0</v>
      </c>
      <c r="AZ241">
        <v>21</v>
      </c>
      <c r="BA241">
        <v>0</v>
      </c>
      <c r="BB241">
        <v>0.33379999999999999</v>
      </c>
      <c r="BC241">
        <v>205</v>
      </c>
      <c r="BD241">
        <v>115</v>
      </c>
      <c r="BE241">
        <v>4.0110000000000001</v>
      </c>
      <c r="BF241">
        <v>2.2252000000000001</v>
      </c>
      <c r="BG241">
        <v>1868</v>
      </c>
      <c r="BH241">
        <v>314</v>
      </c>
      <c r="BI241">
        <v>36.5486</v>
      </c>
      <c r="BJ241">
        <v>5.3754</v>
      </c>
      <c r="BK241">
        <v>150</v>
      </c>
      <c r="BL241">
        <v>16</v>
      </c>
      <c r="BM241">
        <v>1.1527000000000001</v>
      </c>
      <c r="BN241">
        <v>0.182</v>
      </c>
      <c r="BO241">
        <v>0.95909999999999995</v>
      </c>
      <c r="BP241">
        <v>0.87639999999999996</v>
      </c>
      <c r="BQ241">
        <v>0.93930000000000002</v>
      </c>
      <c r="BR241">
        <v>0.9466</v>
      </c>
      <c r="BS241">
        <v>0.83509999999999995</v>
      </c>
      <c r="BT241">
        <v>0.30059999999999998</v>
      </c>
      <c r="BU241">
        <v>0.74199999999999999</v>
      </c>
      <c r="BV241">
        <v>0.86939999999999995</v>
      </c>
      <c r="BW241">
        <v>0.9718</v>
      </c>
      <c r="BX241">
        <v>0.92320000000000002</v>
      </c>
      <c r="BY241">
        <v>0.9254</v>
      </c>
      <c r="BZ241">
        <v>0.75700000000000001</v>
      </c>
      <c r="CA241">
        <v>0</v>
      </c>
      <c r="CB241">
        <v>0.89800000000000002</v>
      </c>
      <c r="CC241">
        <v>0.98050000000000004</v>
      </c>
      <c r="CD241">
        <v>0.74199999999999999</v>
      </c>
      <c r="CE241">
        <v>4.5564999999999998</v>
      </c>
      <c r="CF241">
        <v>0.99150000000000005</v>
      </c>
      <c r="CG241">
        <v>3.8069999999999999</v>
      </c>
      <c r="CH241">
        <v>0.99790000000000001</v>
      </c>
      <c r="CI241">
        <v>0.9254</v>
      </c>
      <c r="CJ241">
        <v>0.9254</v>
      </c>
      <c r="CK241">
        <v>3.3774999999999999</v>
      </c>
      <c r="CL241">
        <v>0.79959999999999998</v>
      </c>
      <c r="CM241">
        <v>12.666399999999999</v>
      </c>
      <c r="CN241">
        <v>0.99150000000000005</v>
      </c>
      <c r="CO241">
        <v>1</v>
      </c>
      <c r="CP241">
        <v>0</v>
      </c>
      <c r="CQ241">
        <v>1</v>
      </c>
      <c r="CR241">
        <v>1</v>
      </c>
      <c r="CS241">
        <v>0</v>
      </c>
      <c r="CT241">
        <v>0</v>
      </c>
      <c r="CU241">
        <v>0</v>
      </c>
      <c r="CV241">
        <v>0</v>
      </c>
      <c r="CW241">
        <v>1</v>
      </c>
      <c r="CX241">
        <v>1</v>
      </c>
      <c r="CY241">
        <v>1</v>
      </c>
      <c r="CZ241">
        <v>0</v>
      </c>
      <c r="DA241">
        <v>0</v>
      </c>
      <c r="DB241">
        <v>0</v>
      </c>
      <c r="DC241">
        <v>1</v>
      </c>
      <c r="DD241">
        <v>0</v>
      </c>
      <c r="DE241">
        <v>3</v>
      </c>
      <c r="DF241">
        <v>2</v>
      </c>
      <c r="DG241">
        <v>1</v>
      </c>
      <c r="DH241">
        <v>1</v>
      </c>
      <c r="DI241">
        <v>7</v>
      </c>
      <c r="DJ241" t="s">
        <v>794</v>
      </c>
    </row>
    <row r="242" spans="1:114" x14ac:dyDescent="0.2">
      <c r="A242">
        <v>21206</v>
      </c>
      <c r="B242" t="s">
        <v>589</v>
      </c>
      <c r="C242">
        <v>12462</v>
      </c>
      <c r="D242">
        <v>2093</v>
      </c>
      <c r="E242">
        <v>25.864999999999998</v>
      </c>
      <c r="F242">
        <v>4.1211000000000002</v>
      </c>
      <c r="G242">
        <v>1191</v>
      </c>
      <c r="H242">
        <v>339</v>
      </c>
      <c r="I242">
        <v>4.6974999999999998</v>
      </c>
      <c r="J242">
        <v>1.3027</v>
      </c>
      <c r="K242">
        <v>7218</v>
      </c>
      <c r="L242">
        <v>938</v>
      </c>
      <c r="M242">
        <v>35.244100000000003</v>
      </c>
      <c r="N242">
        <v>4.3742000000000001</v>
      </c>
      <c r="O242">
        <v>3286</v>
      </c>
      <c r="P242">
        <v>635</v>
      </c>
      <c r="Q242">
        <v>9.6978000000000009</v>
      </c>
      <c r="R242">
        <v>1.8078000000000001</v>
      </c>
      <c r="S242">
        <v>2539</v>
      </c>
      <c r="T242">
        <v>618</v>
      </c>
      <c r="U242">
        <v>5.242</v>
      </c>
      <c r="V242">
        <v>1.2454000000000001</v>
      </c>
      <c r="W242">
        <v>6664</v>
      </c>
      <c r="X242">
        <v>538</v>
      </c>
      <c r="Y242">
        <v>13.6273</v>
      </c>
      <c r="Z242">
        <v>0.83679999999999999</v>
      </c>
      <c r="AA242">
        <v>11323</v>
      </c>
      <c r="AB242">
        <v>1299</v>
      </c>
      <c r="AC242">
        <v>23.154499999999999</v>
      </c>
      <c r="AD242">
        <v>2.3628999999999998</v>
      </c>
      <c r="AE242">
        <v>6268</v>
      </c>
      <c r="AF242">
        <v>708</v>
      </c>
      <c r="AG242">
        <v>12.940799999999999</v>
      </c>
      <c r="AH242">
        <v>1.2914000000000001</v>
      </c>
      <c r="AI242">
        <v>2628</v>
      </c>
      <c r="AJ242">
        <v>550</v>
      </c>
      <c r="AK242">
        <v>12.832000000000001</v>
      </c>
      <c r="AL242">
        <v>2.6389</v>
      </c>
      <c r="AM242">
        <v>777</v>
      </c>
      <c r="AN242">
        <v>411</v>
      </c>
      <c r="AO242">
        <v>1.6938</v>
      </c>
      <c r="AP242">
        <v>0.89229999999999998</v>
      </c>
      <c r="AQ242">
        <v>39470</v>
      </c>
      <c r="AR242">
        <v>2766</v>
      </c>
      <c r="AS242">
        <v>80.712400000000002</v>
      </c>
      <c r="AT242">
        <v>3.7534999999999998</v>
      </c>
      <c r="AU242">
        <v>3633</v>
      </c>
      <c r="AV242">
        <v>667</v>
      </c>
      <c r="AW242">
        <v>16.4635</v>
      </c>
      <c r="AX242">
        <v>2.9756999999999998</v>
      </c>
      <c r="AY242">
        <v>34</v>
      </c>
      <c r="AZ242">
        <v>58</v>
      </c>
      <c r="BA242">
        <v>0.15409999999999999</v>
      </c>
      <c r="BB242">
        <v>0.26279999999999998</v>
      </c>
      <c r="BC242">
        <v>457</v>
      </c>
      <c r="BD242">
        <v>257</v>
      </c>
      <c r="BE242">
        <v>2.2313999999999998</v>
      </c>
      <c r="BF242">
        <v>1.2538</v>
      </c>
      <c r="BG242">
        <v>3898</v>
      </c>
      <c r="BH242">
        <v>538</v>
      </c>
      <c r="BI242">
        <v>19.033200000000001</v>
      </c>
      <c r="BJ242">
        <v>2.5215000000000001</v>
      </c>
      <c r="BK242">
        <v>560</v>
      </c>
      <c r="BL242">
        <v>35</v>
      </c>
      <c r="BM242">
        <v>1.1451</v>
      </c>
      <c r="BN242">
        <v>3.9E-2</v>
      </c>
      <c r="BO242">
        <v>0.85340000000000005</v>
      </c>
      <c r="BP242">
        <v>0.60950000000000004</v>
      </c>
      <c r="BQ242">
        <v>0.89149999999999996</v>
      </c>
      <c r="BR242">
        <v>0.70509999999999995</v>
      </c>
      <c r="BS242">
        <v>0.67879999999999996</v>
      </c>
      <c r="BT242">
        <v>0.22600000000000001</v>
      </c>
      <c r="BU242">
        <v>0.65669999999999995</v>
      </c>
      <c r="BV242">
        <v>0.62309999999999999</v>
      </c>
      <c r="BW242">
        <v>0.95009999999999994</v>
      </c>
      <c r="BX242">
        <v>0.68440000000000001</v>
      </c>
      <c r="BY242">
        <v>0.89339999999999997</v>
      </c>
      <c r="BZ242">
        <v>0.80910000000000004</v>
      </c>
      <c r="CA242">
        <v>0.45989999999999998</v>
      </c>
      <c r="CB242">
        <v>0.75490000000000002</v>
      </c>
      <c r="CC242">
        <v>0.95230000000000004</v>
      </c>
      <c r="CD242">
        <v>0.73770000000000002</v>
      </c>
      <c r="CE242">
        <v>3.7383000000000002</v>
      </c>
      <c r="CF242">
        <v>0.86350000000000005</v>
      </c>
      <c r="CG242">
        <v>3.1402999999999999</v>
      </c>
      <c r="CH242">
        <v>0.86780000000000002</v>
      </c>
      <c r="CI242">
        <v>0.89339999999999997</v>
      </c>
      <c r="CJ242">
        <v>0.89339999999999997</v>
      </c>
      <c r="CK242">
        <v>3.7139000000000011</v>
      </c>
      <c r="CL242">
        <v>0.91259999999999997</v>
      </c>
      <c r="CM242">
        <v>11.485900000000001</v>
      </c>
      <c r="CN242">
        <v>0.9254</v>
      </c>
      <c r="CO242">
        <v>0</v>
      </c>
      <c r="CP242">
        <v>0</v>
      </c>
      <c r="CQ242">
        <v>0</v>
      </c>
      <c r="CR242">
        <v>0</v>
      </c>
      <c r="CS242">
        <v>0</v>
      </c>
      <c r="CT242">
        <v>0</v>
      </c>
      <c r="CU242">
        <v>0</v>
      </c>
      <c r="CV242">
        <v>0</v>
      </c>
      <c r="CW242">
        <v>1</v>
      </c>
      <c r="CX242">
        <v>0</v>
      </c>
      <c r="CY242">
        <v>0</v>
      </c>
      <c r="CZ242">
        <v>0</v>
      </c>
      <c r="DA242">
        <v>0</v>
      </c>
      <c r="DB242">
        <v>0</v>
      </c>
      <c r="DC242">
        <v>1</v>
      </c>
      <c r="DD242">
        <v>0</v>
      </c>
      <c r="DE242">
        <v>0</v>
      </c>
      <c r="DF242">
        <v>1</v>
      </c>
      <c r="DG242">
        <v>0</v>
      </c>
      <c r="DH242">
        <v>1</v>
      </c>
      <c r="DI242">
        <v>2</v>
      </c>
      <c r="DJ242" t="s">
        <v>794</v>
      </c>
    </row>
    <row r="243" spans="1:114" x14ac:dyDescent="0.2">
      <c r="A243">
        <v>21207</v>
      </c>
      <c r="B243" t="s">
        <v>589</v>
      </c>
      <c r="C243">
        <v>10332</v>
      </c>
      <c r="D243">
        <v>1837</v>
      </c>
      <c r="E243">
        <v>22.148399999999999</v>
      </c>
      <c r="F243">
        <v>3.7023000000000001</v>
      </c>
      <c r="G243">
        <v>1551</v>
      </c>
      <c r="H243">
        <v>462</v>
      </c>
      <c r="I243">
        <v>6.5609000000000002</v>
      </c>
      <c r="J243">
        <v>1.9171</v>
      </c>
      <c r="K243">
        <v>7516</v>
      </c>
      <c r="L243">
        <v>800</v>
      </c>
      <c r="M243">
        <v>39.607900000000001</v>
      </c>
      <c r="N243">
        <v>3.9857</v>
      </c>
      <c r="O243">
        <v>3840</v>
      </c>
      <c r="P243">
        <v>750</v>
      </c>
      <c r="Q243">
        <v>11.658300000000001</v>
      </c>
      <c r="R243">
        <v>2.2181999999999999</v>
      </c>
      <c r="S243">
        <v>4317</v>
      </c>
      <c r="T243">
        <v>1026</v>
      </c>
      <c r="U243">
        <v>9.2253000000000007</v>
      </c>
      <c r="V243">
        <v>2.1204000000000001</v>
      </c>
      <c r="W243">
        <v>8784</v>
      </c>
      <c r="X243">
        <v>689</v>
      </c>
      <c r="Y243">
        <v>18.650099999999998</v>
      </c>
      <c r="Z243">
        <v>0.9375</v>
      </c>
      <c r="AA243">
        <v>10516</v>
      </c>
      <c r="AB243">
        <v>1500</v>
      </c>
      <c r="AC243">
        <v>22.327400000000001</v>
      </c>
      <c r="AD243">
        <v>2.8871000000000002</v>
      </c>
      <c r="AE243">
        <v>7114</v>
      </c>
      <c r="AF243">
        <v>920</v>
      </c>
      <c r="AG243">
        <v>15.202500000000001</v>
      </c>
      <c r="AH243">
        <v>1.7378</v>
      </c>
      <c r="AI243">
        <v>1979</v>
      </c>
      <c r="AJ243">
        <v>476</v>
      </c>
      <c r="AK243">
        <v>10.429</v>
      </c>
      <c r="AL243">
        <v>2.4845999999999999</v>
      </c>
      <c r="AM243">
        <v>1048</v>
      </c>
      <c r="AN243">
        <v>360</v>
      </c>
      <c r="AO243">
        <v>2.3845000000000001</v>
      </c>
      <c r="AP243">
        <v>0.80959999999999999</v>
      </c>
      <c r="AQ243">
        <v>43396</v>
      </c>
      <c r="AR243">
        <v>2908</v>
      </c>
      <c r="AS243">
        <v>92.137799999999999</v>
      </c>
      <c r="AT243">
        <v>2.7115</v>
      </c>
      <c r="AU243">
        <v>2613</v>
      </c>
      <c r="AV243">
        <v>476</v>
      </c>
      <c r="AW243">
        <v>12.936299999999999</v>
      </c>
      <c r="AX243">
        <v>2.3199999999999998</v>
      </c>
      <c r="AY243">
        <v>79</v>
      </c>
      <c r="AZ243">
        <v>102</v>
      </c>
      <c r="BA243">
        <v>0.3911</v>
      </c>
      <c r="BB243">
        <v>0.50480000000000003</v>
      </c>
      <c r="BC243">
        <v>384</v>
      </c>
      <c r="BD243">
        <v>173</v>
      </c>
      <c r="BE243">
        <v>2.0236000000000001</v>
      </c>
      <c r="BF243">
        <v>0.9083</v>
      </c>
      <c r="BG243">
        <v>2158</v>
      </c>
      <c r="BH243">
        <v>387</v>
      </c>
      <c r="BI243">
        <v>11.372299999999999</v>
      </c>
      <c r="BJ243">
        <v>2.0011999999999999</v>
      </c>
      <c r="BK243">
        <v>387</v>
      </c>
      <c r="BL243">
        <v>108</v>
      </c>
      <c r="BM243">
        <v>0.82169999999999999</v>
      </c>
      <c r="BN243">
        <v>0.22389999999999999</v>
      </c>
      <c r="BO243">
        <v>0.80820000000000003</v>
      </c>
      <c r="BP243">
        <v>0.77869999999999995</v>
      </c>
      <c r="BQ243">
        <v>0.94140000000000001</v>
      </c>
      <c r="BR243">
        <v>0.78849999999999998</v>
      </c>
      <c r="BS243">
        <v>0.89080000000000004</v>
      </c>
      <c r="BT243">
        <v>0.54579999999999995</v>
      </c>
      <c r="BU243">
        <v>0.5736</v>
      </c>
      <c r="BV243">
        <v>0.74299999999999999</v>
      </c>
      <c r="BW243">
        <v>0.91759999999999997</v>
      </c>
      <c r="BX243">
        <v>0.77400000000000002</v>
      </c>
      <c r="BY243">
        <v>0.95520000000000005</v>
      </c>
      <c r="BZ243">
        <v>0.76359999999999995</v>
      </c>
      <c r="CA243">
        <v>0.52059999999999995</v>
      </c>
      <c r="CB243">
        <v>0.72889999999999999</v>
      </c>
      <c r="CC243">
        <v>0.87849999999999995</v>
      </c>
      <c r="CD243">
        <v>0.66739999999999999</v>
      </c>
      <c r="CE243">
        <v>4.2075999999999993</v>
      </c>
      <c r="CF243">
        <v>0.95740000000000003</v>
      </c>
      <c r="CG243">
        <v>3.5539999999999998</v>
      </c>
      <c r="CH243">
        <v>0.98080000000000001</v>
      </c>
      <c r="CI243">
        <v>0.95520000000000005</v>
      </c>
      <c r="CJ243">
        <v>0.95520000000000005</v>
      </c>
      <c r="CK243">
        <v>3.5589999999999988</v>
      </c>
      <c r="CL243">
        <v>0.85709999999999997</v>
      </c>
      <c r="CM243">
        <v>12.2758</v>
      </c>
      <c r="CN243">
        <v>0.97870000000000001</v>
      </c>
      <c r="CO243">
        <v>0</v>
      </c>
      <c r="CP243">
        <v>0</v>
      </c>
      <c r="CQ243">
        <v>1</v>
      </c>
      <c r="CR243">
        <v>0</v>
      </c>
      <c r="CS243">
        <v>0</v>
      </c>
      <c r="CT243">
        <v>0</v>
      </c>
      <c r="CU243">
        <v>0</v>
      </c>
      <c r="CV243">
        <v>0</v>
      </c>
      <c r="CW243">
        <v>1</v>
      </c>
      <c r="CX243">
        <v>0</v>
      </c>
      <c r="CY243">
        <v>1</v>
      </c>
      <c r="CZ243">
        <v>0</v>
      </c>
      <c r="DA243">
        <v>0</v>
      </c>
      <c r="DB243">
        <v>0</v>
      </c>
      <c r="DC243">
        <v>0</v>
      </c>
      <c r="DD243">
        <v>0</v>
      </c>
      <c r="DE243">
        <v>1</v>
      </c>
      <c r="DF243">
        <v>1</v>
      </c>
      <c r="DG243">
        <v>1</v>
      </c>
      <c r="DH243">
        <v>0</v>
      </c>
      <c r="DI243">
        <v>3</v>
      </c>
      <c r="DJ243" t="s">
        <v>794</v>
      </c>
    </row>
    <row r="244" spans="1:114" x14ac:dyDescent="0.2">
      <c r="A244">
        <v>21208</v>
      </c>
      <c r="B244" t="s">
        <v>589</v>
      </c>
      <c r="C244">
        <v>4831</v>
      </c>
      <c r="D244">
        <v>1168</v>
      </c>
      <c r="E244">
        <v>13.22</v>
      </c>
      <c r="F244">
        <v>3.1089000000000002</v>
      </c>
      <c r="G244">
        <v>993</v>
      </c>
      <c r="H244">
        <v>324</v>
      </c>
      <c r="I244">
        <v>5.4614000000000003</v>
      </c>
      <c r="J244">
        <v>1.728</v>
      </c>
      <c r="K244">
        <v>4495</v>
      </c>
      <c r="L244">
        <v>655</v>
      </c>
      <c r="M244">
        <v>28.5669</v>
      </c>
      <c r="N244">
        <v>3.8868</v>
      </c>
      <c r="O244">
        <v>1388</v>
      </c>
      <c r="P244">
        <v>357</v>
      </c>
      <c r="Q244">
        <v>5.1843000000000004</v>
      </c>
      <c r="R244">
        <v>1.3090999999999999</v>
      </c>
      <c r="S244">
        <v>1400</v>
      </c>
      <c r="T244">
        <v>524</v>
      </c>
      <c r="U244">
        <v>3.7947000000000002</v>
      </c>
      <c r="V244">
        <v>1.4040999999999999</v>
      </c>
      <c r="W244">
        <v>9616</v>
      </c>
      <c r="X244">
        <v>830</v>
      </c>
      <c r="Y244">
        <v>25.796800000000001</v>
      </c>
      <c r="Z244">
        <v>1.6988000000000001</v>
      </c>
      <c r="AA244">
        <v>7207</v>
      </c>
      <c r="AB244">
        <v>1078</v>
      </c>
      <c r="AC244">
        <v>19.334199999999999</v>
      </c>
      <c r="AD244">
        <v>2.6831999999999998</v>
      </c>
      <c r="AE244">
        <v>5870</v>
      </c>
      <c r="AF244">
        <v>759</v>
      </c>
      <c r="AG244">
        <v>15.910399999999999</v>
      </c>
      <c r="AH244">
        <v>1.8513999999999999</v>
      </c>
      <c r="AI244">
        <v>785</v>
      </c>
      <c r="AJ244">
        <v>344</v>
      </c>
      <c r="AK244">
        <v>4.9889000000000001</v>
      </c>
      <c r="AL244">
        <v>2.1709999999999998</v>
      </c>
      <c r="AM244">
        <v>479</v>
      </c>
      <c r="AN244">
        <v>233</v>
      </c>
      <c r="AO244">
        <v>1.3447</v>
      </c>
      <c r="AP244">
        <v>0.64870000000000005</v>
      </c>
      <c r="AQ244">
        <v>20504</v>
      </c>
      <c r="AR244">
        <v>2621</v>
      </c>
      <c r="AS244">
        <v>55.005899999999997</v>
      </c>
      <c r="AT244">
        <v>6.3265000000000002</v>
      </c>
      <c r="AU244">
        <v>4342</v>
      </c>
      <c r="AV244">
        <v>573</v>
      </c>
      <c r="AW244">
        <v>26.488499999999998</v>
      </c>
      <c r="AX244">
        <v>3.1911999999999998</v>
      </c>
      <c r="AY244">
        <v>4</v>
      </c>
      <c r="AZ244">
        <v>7</v>
      </c>
      <c r="BA244">
        <v>2.4400000000000002E-2</v>
      </c>
      <c r="BB244">
        <v>4.2700000000000002E-2</v>
      </c>
      <c r="BC244">
        <v>320</v>
      </c>
      <c r="BD244">
        <v>192</v>
      </c>
      <c r="BE244">
        <v>2.0337000000000001</v>
      </c>
      <c r="BF244">
        <v>1.2124999999999999</v>
      </c>
      <c r="BG244">
        <v>2103</v>
      </c>
      <c r="BH244">
        <v>576</v>
      </c>
      <c r="BI244">
        <v>13.3651</v>
      </c>
      <c r="BJ244">
        <v>3.5935999999999999</v>
      </c>
      <c r="BK244">
        <v>893</v>
      </c>
      <c r="BL244">
        <v>65</v>
      </c>
      <c r="BM244">
        <v>2.3956</v>
      </c>
      <c r="BN244">
        <v>0.112</v>
      </c>
      <c r="BO244">
        <v>0.55600000000000005</v>
      </c>
      <c r="BP244">
        <v>0.68979999999999997</v>
      </c>
      <c r="BQ244">
        <v>0.76139999999999997</v>
      </c>
      <c r="BR244">
        <v>0.40379999999999999</v>
      </c>
      <c r="BS244">
        <v>0.52680000000000005</v>
      </c>
      <c r="BT244">
        <v>0.81659999999999999</v>
      </c>
      <c r="BU244">
        <v>0.34749999999999998</v>
      </c>
      <c r="BV244">
        <v>0.7752</v>
      </c>
      <c r="BW244">
        <v>0.5575</v>
      </c>
      <c r="BX244">
        <v>0.64180000000000004</v>
      </c>
      <c r="BY244">
        <v>0.75690000000000002</v>
      </c>
      <c r="BZ244">
        <v>0.90669999999999995</v>
      </c>
      <c r="CA244">
        <v>0.40350000000000003</v>
      </c>
      <c r="CB244">
        <v>0.73099999999999998</v>
      </c>
      <c r="CC244">
        <v>0.91969999999999996</v>
      </c>
      <c r="CD244">
        <v>0.85499999999999998</v>
      </c>
      <c r="CE244">
        <v>2.9378000000000002</v>
      </c>
      <c r="CF244">
        <v>0.65669999999999995</v>
      </c>
      <c r="CG244">
        <v>3.1385999999999998</v>
      </c>
      <c r="CH244">
        <v>0.86570000000000003</v>
      </c>
      <c r="CI244">
        <v>0.75690000000000002</v>
      </c>
      <c r="CJ244">
        <v>0.75690000000000002</v>
      </c>
      <c r="CK244">
        <v>3.8159000000000001</v>
      </c>
      <c r="CL244">
        <v>0.94030000000000002</v>
      </c>
      <c r="CM244">
        <v>10.6492</v>
      </c>
      <c r="CN244">
        <v>0.85709999999999997</v>
      </c>
      <c r="CO244">
        <v>0</v>
      </c>
      <c r="CP244">
        <v>0</v>
      </c>
      <c r="CQ244">
        <v>0</v>
      </c>
      <c r="CR244">
        <v>0</v>
      </c>
      <c r="CS244">
        <v>0</v>
      </c>
      <c r="CT244">
        <v>0</v>
      </c>
      <c r="CU244">
        <v>0</v>
      </c>
      <c r="CV244">
        <v>0</v>
      </c>
      <c r="CW244">
        <v>0</v>
      </c>
      <c r="CX244">
        <v>0</v>
      </c>
      <c r="CY244">
        <v>0</v>
      </c>
      <c r="CZ244">
        <v>1</v>
      </c>
      <c r="DA244">
        <v>0</v>
      </c>
      <c r="DB244">
        <v>0</v>
      </c>
      <c r="DC244">
        <v>1</v>
      </c>
      <c r="DD244">
        <v>0</v>
      </c>
      <c r="DE244">
        <v>0</v>
      </c>
      <c r="DF244">
        <v>0</v>
      </c>
      <c r="DG244">
        <v>0</v>
      </c>
      <c r="DH244">
        <v>2</v>
      </c>
      <c r="DI244">
        <v>2</v>
      </c>
      <c r="DJ244" t="s">
        <v>794</v>
      </c>
    </row>
    <row r="245" spans="1:114" x14ac:dyDescent="0.2">
      <c r="A245">
        <v>21209</v>
      </c>
      <c r="B245" t="s">
        <v>589</v>
      </c>
      <c r="C245">
        <v>4232</v>
      </c>
      <c r="D245">
        <v>1058</v>
      </c>
      <c r="E245">
        <v>14.047700000000001</v>
      </c>
      <c r="F245">
        <v>3.3776000000000002</v>
      </c>
      <c r="G245">
        <v>822</v>
      </c>
      <c r="H245">
        <v>303</v>
      </c>
      <c r="I245">
        <v>5.7051999999999996</v>
      </c>
      <c r="J245">
        <v>2.0684</v>
      </c>
      <c r="K245">
        <v>3363</v>
      </c>
      <c r="L245">
        <v>541</v>
      </c>
      <c r="M245">
        <v>28.939</v>
      </c>
      <c r="N245">
        <v>4.4664999999999999</v>
      </c>
      <c r="O245">
        <v>816</v>
      </c>
      <c r="P245">
        <v>282</v>
      </c>
      <c r="Q245">
        <v>4.1349999999999998</v>
      </c>
      <c r="R245">
        <v>1.4115</v>
      </c>
      <c r="S245">
        <v>995</v>
      </c>
      <c r="T245">
        <v>367</v>
      </c>
      <c r="U245">
        <v>3.3073999999999999</v>
      </c>
      <c r="V245">
        <v>1.1986000000000001</v>
      </c>
      <c r="W245">
        <v>5432</v>
      </c>
      <c r="X245">
        <v>523</v>
      </c>
      <c r="Y245">
        <v>18.030899999999999</v>
      </c>
      <c r="Z245">
        <v>1.2203999999999999</v>
      </c>
      <c r="AA245">
        <v>8990</v>
      </c>
      <c r="AB245">
        <v>1263</v>
      </c>
      <c r="AC245">
        <v>29.8413</v>
      </c>
      <c r="AD245">
        <v>3.6606000000000001</v>
      </c>
      <c r="AE245">
        <v>3201</v>
      </c>
      <c r="AF245">
        <v>505</v>
      </c>
      <c r="AG245">
        <v>10.6402</v>
      </c>
      <c r="AH245">
        <v>1.5111000000000001</v>
      </c>
      <c r="AI245">
        <v>617</v>
      </c>
      <c r="AJ245">
        <v>243</v>
      </c>
      <c r="AK245">
        <v>5.3094000000000001</v>
      </c>
      <c r="AL245">
        <v>2.0760000000000001</v>
      </c>
      <c r="AM245">
        <v>1100</v>
      </c>
      <c r="AN245">
        <v>457</v>
      </c>
      <c r="AO245">
        <v>4.0015999999999998</v>
      </c>
      <c r="AP245">
        <v>1.6439999999999999</v>
      </c>
      <c r="AQ245">
        <v>9893</v>
      </c>
      <c r="AR245">
        <v>2610</v>
      </c>
      <c r="AS245">
        <v>32.838700000000003</v>
      </c>
      <c r="AT245">
        <v>8.3650000000000002</v>
      </c>
      <c r="AU245">
        <v>2704</v>
      </c>
      <c r="AV245">
        <v>303</v>
      </c>
      <c r="AW245">
        <v>22.4008</v>
      </c>
      <c r="AX245">
        <v>2.3290000000000002</v>
      </c>
      <c r="AY245">
        <v>76</v>
      </c>
      <c r="AZ245">
        <v>107</v>
      </c>
      <c r="BA245">
        <v>0.62960000000000005</v>
      </c>
      <c r="BB245">
        <v>0.88600000000000001</v>
      </c>
      <c r="BC245">
        <v>152</v>
      </c>
      <c r="BD245">
        <v>78</v>
      </c>
      <c r="BE245">
        <v>1.3080000000000001</v>
      </c>
      <c r="BF245">
        <v>0.6694</v>
      </c>
      <c r="BG245">
        <v>918</v>
      </c>
      <c r="BH245">
        <v>266</v>
      </c>
      <c r="BI245">
        <v>7.8994999999999997</v>
      </c>
      <c r="BJ245">
        <v>2.2610000000000001</v>
      </c>
      <c r="BK245">
        <v>93</v>
      </c>
      <c r="BL245">
        <v>12</v>
      </c>
      <c r="BM245">
        <v>0.30869999999999997</v>
      </c>
      <c r="BN245">
        <v>3.3799999999999997E-2</v>
      </c>
      <c r="BO245">
        <v>0.5927</v>
      </c>
      <c r="BP245">
        <v>0.71579999999999999</v>
      </c>
      <c r="BQ245">
        <v>0.7722</v>
      </c>
      <c r="BR245">
        <v>0.312</v>
      </c>
      <c r="BS245">
        <v>0.47110000000000002</v>
      </c>
      <c r="BT245">
        <v>0.50109999999999999</v>
      </c>
      <c r="BU245">
        <v>0.95740000000000003</v>
      </c>
      <c r="BV245">
        <v>0.40039999999999998</v>
      </c>
      <c r="BW245">
        <v>0.60089999999999999</v>
      </c>
      <c r="BX245">
        <v>0.85289999999999999</v>
      </c>
      <c r="BY245">
        <v>0.56720000000000004</v>
      </c>
      <c r="BZ245">
        <v>0.88939999999999997</v>
      </c>
      <c r="CA245">
        <v>0.56399999999999995</v>
      </c>
      <c r="CB245">
        <v>0.6139</v>
      </c>
      <c r="CC245">
        <v>0.78520000000000001</v>
      </c>
      <c r="CD245">
        <v>0.48609999999999998</v>
      </c>
      <c r="CE245">
        <v>2.8637999999999999</v>
      </c>
      <c r="CF245">
        <v>0.62050000000000005</v>
      </c>
      <c r="CG245">
        <v>3.3127</v>
      </c>
      <c r="CH245">
        <v>0.91900000000000004</v>
      </c>
      <c r="CI245">
        <v>0.56720000000000004</v>
      </c>
      <c r="CJ245">
        <v>0.56720000000000004</v>
      </c>
      <c r="CK245">
        <v>3.3386</v>
      </c>
      <c r="CL245">
        <v>0.77829999999999999</v>
      </c>
      <c r="CM245">
        <v>10.0823</v>
      </c>
      <c r="CN245">
        <v>0.80810000000000004</v>
      </c>
      <c r="CO245">
        <v>0</v>
      </c>
      <c r="CP245">
        <v>0</v>
      </c>
      <c r="CQ245">
        <v>0</v>
      </c>
      <c r="CR245">
        <v>0</v>
      </c>
      <c r="CS245">
        <v>0</v>
      </c>
      <c r="CT245">
        <v>0</v>
      </c>
      <c r="CU245">
        <v>1</v>
      </c>
      <c r="CV245">
        <v>0</v>
      </c>
      <c r="CW245">
        <v>0</v>
      </c>
      <c r="CX245">
        <v>0</v>
      </c>
      <c r="CY245">
        <v>0</v>
      </c>
      <c r="CZ245">
        <v>0</v>
      </c>
      <c r="DA245">
        <v>0</v>
      </c>
      <c r="DB245">
        <v>0</v>
      </c>
      <c r="DC245">
        <v>0</v>
      </c>
      <c r="DD245">
        <v>0</v>
      </c>
      <c r="DE245">
        <v>0</v>
      </c>
      <c r="DF245">
        <v>1</v>
      </c>
      <c r="DG245">
        <v>0</v>
      </c>
      <c r="DH245">
        <v>0</v>
      </c>
      <c r="DI245">
        <v>1</v>
      </c>
      <c r="DJ245" t="s">
        <v>794</v>
      </c>
    </row>
    <row r="246" spans="1:114" x14ac:dyDescent="0.2">
      <c r="A246">
        <v>21210</v>
      </c>
      <c r="B246" t="s">
        <v>589</v>
      </c>
      <c r="C246">
        <v>1104</v>
      </c>
      <c r="D246">
        <v>323</v>
      </c>
      <c r="E246">
        <v>9.6117000000000008</v>
      </c>
      <c r="F246">
        <v>2.6404999999999998</v>
      </c>
      <c r="G246">
        <v>271</v>
      </c>
      <c r="H246">
        <v>109</v>
      </c>
      <c r="I246">
        <v>3.9015</v>
      </c>
      <c r="J246">
        <v>1.5159</v>
      </c>
      <c r="K246">
        <v>1242</v>
      </c>
      <c r="L246">
        <v>253</v>
      </c>
      <c r="M246">
        <v>23.875399999999999</v>
      </c>
      <c r="N246">
        <v>4.2676999999999996</v>
      </c>
      <c r="O246">
        <v>170</v>
      </c>
      <c r="P246">
        <v>99</v>
      </c>
      <c r="Q246">
        <v>2.0933000000000002</v>
      </c>
      <c r="R246">
        <v>1.2047000000000001</v>
      </c>
      <c r="S246">
        <v>377</v>
      </c>
      <c r="T246">
        <v>148</v>
      </c>
      <c r="U246">
        <v>2.6953999999999998</v>
      </c>
      <c r="V246">
        <v>1.0345</v>
      </c>
      <c r="W246">
        <v>2471</v>
      </c>
      <c r="X246">
        <v>307</v>
      </c>
      <c r="Y246">
        <v>17.482700000000001</v>
      </c>
      <c r="Z246">
        <v>1.6338999999999999</v>
      </c>
      <c r="AA246">
        <v>2842</v>
      </c>
      <c r="AB246">
        <v>691</v>
      </c>
      <c r="AC246">
        <v>20.107500000000002</v>
      </c>
      <c r="AD246">
        <v>4.6035000000000004</v>
      </c>
      <c r="AE246">
        <v>1118</v>
      </c>
      <c r="AF246">
        <v>231</v>
      </c>
      <c r="AG246">
        <v>7.9931000000000001</v>
      </c>
      <c r="AH246">
        <v>1.5139</v>
      </c>
      <c r="AI246">
        <v>126</v>
      </c>
      <c r="AJ246">
        <v>73</v>
      </c>
      <c r="AK246">
        <v>2.4220999999999999</v>
      </c>
      <c r="AL246">
        <v>1.3897999999999999</v>
      </c>
      <c r="AM246">
        <v>114</v>
      </c>
      <c r="AN246">
        <v>103</v>
      </c>
      <c r="AO246">
        <v>0.84319999999999995</v>
      </c>
      <c r="AP246">
        <v>0.76149999999999995</v>
      </c>
      <c r="AQ246">
        <v>5973</v>
      </c>
      <c r="AR246">
        <v>1391</v>
      </c>
      <c r="AS246">
        <v>42.259799999999998</v>
      </c>
      <c r="AT246">
        <v>9.2127999999999997</v>
      </c>
      <c r="AU246">
        <v>1950</v>
      </c>
      <c r="AV246">
        <v>287</v>
      </c>
      <c r="AW246">
        <v>34.852499999999999</v>
      </c>
      <c r="AX246">
        <v>3.9895999999999998</v>
      </c>
      <c r="AY246">
        <v>14</v>
      </c>
      <c r="AZ246">
        <v>23</v>
      </c>
      <c r="BA246">
        <v>0.25019999999999998</v>
      </c>
      <c r="BB246">
        <v>0.41039999999999999</v>
      </c>
      <c r="BC246">
        <v>121</v>
      </c>
      <c r="BD246">
        <v>86</v>
      </c>
      <c r="BE246">
        <v>2.3260000000000001</v>
      </c>
      <c r="BF246">
        <v>1.629</v>
      </c>
      <c r="BG246">
        <v>572</v>
      </c>
      <c r="BH246">
        <v>137</v>
      </c>
      <c r="BI246">
        <v>10.995799999999999</v>
      </c>
      <c r="BJ246">
        <v>2.4047999999999998</v>
      </c>
      <c r="BK246">
        <v>2685</v>
      </c>
      <c r="BL246">
        <v>51</v>
      </c>
      <c r="BM246">
        <v>18.996700000000001</v>
      </c>
      <c r="BN246">
        <v>1.5964</v>
      </c>
      <c r="BO246">
        <v>0.39219999999999999</v>
      </c>
      <c r="BP246">
        <v>0.49890000000000001</v>
      </c>
      <c r="BQ246">
        <v>0.65510000000000002</v>
      </c>
      <c r="BR246">
        <v>0.18160000000000001</v>
      </c>
      <c r="BS246">
        <v>0.38540000000000002</v>
      </c>
      <c r="BT246">
        <v>0.46700000000000003</v>
      </c>
      <c r="BU246">
        <v>0.39450000000000002</v>
      </c>
      <c r="BV246">
        <v>0.18840000000000001</v>
      </c>
      <c r="BW246">
        <v>0.33839999999999998</v>
      </c>
      <c r="BX246">
        <v>0.53939999999999999</v>
      </c>
      <c r="BY246">
        <v>0.65459999999999996</v>
      </c>
      <c r="BZ246">
        <v>0.94579999999999997</v>
      </c>
      <c r="CA246">
        <v>0.49020000000000002</v>
      </c>
      <c r="CB246">
        <v>0.77439999999999998</v>
      </c>
      <c r="CC246">
        <v>0.87419999999999998</v>
      </c>
      <c r="CD246">
        <v>0.96379999999999999</v>
      </c>
      <c r="CE246">
        <v>2.1132</v>
      </c>
      <c r="CF246">
        <v>0.39229999999999998</v>
      </c>
      <c r="CG246">
        <v>1.9277</v>
      </c>
      <c r="CH246">
        <v>0.19620000000000001</v>
      </c>
      <c r="CI246">
        <v>0.65459999999999996</v>
      </c>
      <c r="CJ246">
        <v>0.65459999999999996</v>
      </c>
      <c r="CK246">
        <v>4.0484</v>
      </c>
      <c r="CL246">
        <v>0.98509999999999998</v>
      </c>
      <c r="CM246">
        <v>8.7439</v>
      </c>
      <c r="CN246">
        <v>0.66739999999999999</v>
      </c>
      <c r="CO246">
        <v>0</v>
      </c>
      <c r="CP246">
        <v>0</v>
      </c>
      <c r="CQ246">
        <v>0</v>
      </c>
      <c r="CR246">
        <v>0</v>
      </c>
      <c r="CS246">
        <v>0</v>
      </c>
      <c r="CT246">
        <v>0</v>
      </c>
      <c r="CU246">
        <v>0</v>
      </c>
      <c r="CV246">
        <v>0</v>
      </c>
      <c r="CW246">
        <v>0</v>
      </c>
      <c r="CX246">
        <v>0</v>
      </c>
      <c r="CY246">
        <v>0</v>
      </c>
      <c r="CZ246">
        <v>1</v>
      </c>
      <c r="DA246">
        <v>0</v>
      </c>
      <c r="DB246">
        <v>0</v>
      </c>
      <c r="DC246">
        <v>0</v>
      </c>
      <c r="DD246">
        <v>1</v>
      </c>
      <c r="DE246">
        <v>0</v>
      </c>
      <c r="DF246">
        <v>0</v>
      </c>
      <c r="DG246">
        <v>0</v>
      </c>
      <c r="DH246">
        <v>2</v>
      </c>
      <c r="DI246">
        <v>2</v>
      </c>
      <c r="DJ246" t="s">
        <v>793</v>
      </c>
    </row>
    <row r="247" spans="1:114" x14ac:dyDescent="0.2">
      <c r="A247">
        <v>21211</v>
      </c>
      <c r="B247" t="s">
        <v>589</v>
      </c>
      <c r="C247">
        <v>2512</v>
      </c>
      <c r="D247">
        <v>488</v>
      </c>
      <c r="E247">
        <v>17.145600000000002</v>
      </c>
      <c r="F247">
        <v>3.1211000000000002</v>
      </c>
      <c r="G247">
        <v>328</v>
      </c>
      <c r="H247">
        <v>134</v>
      </c>
      <c r="I247">
        <v>3.2894999999999999</v>
      </c>
      <c r="J247">
        <v>1.3213999999999999</v>
      </c>
      <c r="K247">
        <v>1985</v>
      </c>
      <c r="L247">
        <v>300</v>
      </c>
      <c r="M247">
        <v>24.231000000000002</v>
      </c>
      <c r="N247">
        <v>3.3650000000000002</v>
      </c>
      <c r="O247">
        <v>973</v>
      </c>
      <c r="P247">
        <v>262</v>
      </c>
      <c r="Q247">
        <v>7.6542000000000003</v>
      </c>
      <c r="R247">
        <v>2.0091000000000001</v>
      </c>
      <c r="S247">
        <v>447</v>
      </c>
      <c r="T247">
        <v>157</v>
      </c>
      <c r="U247">
        <v>3.0501999999999998</v>
      </c>
      <c r="V247">
        <v>1.0509999999999999</v>
      </c>
      <c r="W247">
        <v>2562</v>
      </c>
      <c r="X247">
        <v>348</v>
      </c>
      <c r="Y247">
        <v>17.115400000000001</v>
      </c>
      <c r="Z247">
        <v>2.0268000000000002</v>
      </c>
      <c r="AA247">
        <v>1477</v>
      </c>
      <c r="AB247">
        <v>274</v>
      </c>
      <c r="AC247">
        <v>9.8671000000000006</v>
      </c>
      <c r="AD247">
        <v>1.7087000000000001</v>
      </c>
      <c r="AE247">
        <v>1697</v>
      </c>
      <c r="AF247">
        <v>326</v>
      </c>
      <c r="AG247">
        <v>11.579700000000001</v>
      </c>
      <c r="AH247">
        <v>2.0802999999999998</v>
      </c>
      <c r="AI247">
        <v>249</v>
      </c>
      <c r="AJ247">
        <v>96</v>
      </c>
      <c r="AK247">
        <v>3.0396000000000001</v>
      </c>
      <c r="AL247">
        <v>1.1627000000000001</v>
      </c>
      <c r="AM247">
        <v>132</v>
      </c>
      <c r="AN247">
        <v>117</v>
      </c>
      <c r="AO247">
        <v>0.92820000000000003</v>
      </c>
      <c r="AP247">
        <v>0.8206</v>
      </c>
      <c r="AQ247">
        <v>4097</v>
      </c>
      <c r="AR247">
        <v>1307</v>
      </c>
      <c r="AS247">
        <v>27.369900000000001</v>
      </c>
      <c r="AT247">
        <v>8.5380000000000003</v>
      </c>
      <c r="AU247">
        <v>1958</v>
      </c>
      <c r="AV247">
        <v>358</v>
      </c>
      <c r="AW247">
        <v>22.049499999999998</v>
      </c>
      <c r="AX247">
        <v>3.8730000000000002</v>
      </c>
      <c r="AY247">
        <v>0</v>
      </c>
      <c r="AZ247">
        <v>21</v>
      </c>
      <c r="BA247">
        <v>0</v>
      </c>
      <c r="BB247">
        <v>0.23649999999999999</v>
      </c>
      <c r="BC247">
        <v>129</v>
      </c>
      <c r="BD247">
        <v>83</v>
      </c>
      <c r="BE247">
        <v>1.5747</v>
      </c>
      <c r="BF247">
        <v>1.0136000000000001</v>
      </c>
      <c r="BG247">
        <v>1206</v>
      </c>
      <c r="BH247">
        <v>285</v>
      </c>
      <c r="BI247">
        <v>14.7217</v>
      </c>
      <c r="BJ247">
        <v>3.3675999999999999</v>
      </c>
      <c r="BK247">
        <v>342</v>
      </c>
      <c r="BL247">
        <v>19</v>
      </c>
      <c r="BM247">
        <v>2.2847</v>
      </c>
      <c r="BN247">
        <v>0.19800000000000001</v>
      </c>
      <c r="BO247">
        <v>0.67459999999999998</v>
      </c>
      <c r="BP247">
        <v>0.39479999999999998</v>
      </c>
      <c r="BQ247">
        <v>0.66590000000000005</v>
      </c>
      <c r="BR247">
        <v>0.59189999999999998</v>
      </c>
      <c r="BS247">
        <v>0.43680000000000002</v>
      </c>
      <c r="BT247">
        <v>0.43280000000000002</v>
      </c>
      <c r="BU247">
        <v>0.11509999999999999</v>
      </c>
      <c r="BV247">
        <v>0.49890000000000001</v>
      </c>
      <c r="BW247">
        <v>0.37959999999999999</v>
      </c>
      <c r="BX247">
        <v>0.56499999999999995</v>
      </c>
      <c r="BY247">
        <v>0.4904</v>
      </c>
      <c r="BZ247">
        <v>0.88500000000000001</v>
      </c>
      <c r="CA247">
        <v>0</v>
      </c>
      <c r="CB247">
        <v>0.67030000000000001</v>
      </c>
      <c r="CC247">
        <v>0.9284</v>
      </c>
      <c r="CD247">
        <v>0.84650000000000003</v>
      </c>
      <c r="CE247">
        <v>2.7639999999999998</v>
      </c>
      <c r="CF247">
        <v>0.58850000000000002</v>
      </c>
      <c r="CG247">
        <v>1.9914000000000001</v>
      </c>
      <c r="CH247">
        <v>0.2409</v>
      </c>
      <c r="CI247">
        <v>0.4904</v>
      </c>
      <c r="CJ247">
        <v>0.4904</v>
      </c>
      <c r="CK247">
        <v>3.3302</v>
      </c>
      <c r="CL247">
        <v>0.77400000000000002</v>
      </c>
      <c r="CM247">
        <v>8.5760000000000005</v>
      </c>
      <c r="CN247">
        <v>0.63749999999999996</v>
      </c>
      <c r="CO247">
        <v>0</v>
      </c>
      <c r="CP247">
        <v>0</v>
      </c>
      <c r="CQ247">
        <v>0</v>
      </c>
      <c r="CR247">
        <v>0</v>
      </c>
      <c r="CS247">
        <v>0</v>
      </c>
      <c r="CT247">
        <v>0</v>
      </c>
      <c r="CU247">
        <v>0</v>
      </c>
      <c r="CV247">
        <v>0</v>
      </c>
      <c r="CW247">
        <v>0</v>
      </c>
      <c r="CX247">
        <v>0</v>
      </c>
      <c r="CY247">
        <v>0</v>
      </c>
      <c r="CZ247">
        <v>0</v>
      </c>
      <c r="DA247">
        <v>0</v>
      </c>
      <c r="DB247">
        <v>0</v>
      </c>
      <c r="DC247">
        <v>1</v>
      </c>
      <c r="DD247">
        <v>0</v>
      </c>
      <c r="DE247">
        <v>0</v>
      </c>
      <c r="DF247">
        <v>0</v>
      </c>
      <c r="DG247">
        <v>0</v>
      </c>
      <c r="DH247">
        <v>1</v>
      </c>
      <c r="DI247">
        <v>1</v>
      </c>
      <c r="DJ247" t="s">
        <v>793</v>
      </c>
    </row>
    <row r="248" spans="1:114" x14ac:dyDescent="0.2">
      <c r="A248">
        <v>21212</v>
      </c>
      <c r="B248" t="s">
        <v>589</v>
      </c>
      <c r="C248">
        <v>3702</v>
      </c>
      <c r="D248">
        <v>621</v>
      </c>
      <c r="E248">
        <v>11.5785</v>
      </c>
      <c r="F248">
        <v>1.8066</v>
      </c>
      <c r="G248">
        <v>909</v>
      </c>
      <c r="H248">
        <v>252</v>
      </c>
      <c r="I248">
        <v>5.0995999999999997</v>
      </c>
      <c r="J248">
        <v>1.3763000000000001</v>
      </c>
      <c r="K248">
        <v>2916</v>
      </c>
      <c r="L248">
        <v>362</v>
      </c>
      <c r="M248">
        <v>22.480899999999998</v>
      </c>
      <c r="N248">
        <v>2.6591999999999998</v>
      </c>
      <c r="O248">
        <v>1806</v>
      </c>
      <c r="P248">
        <v>697</v>
      </c>
      <c r="Q248">
        <v>8.0678999999999998</v>
      </c>
      <c r="R248">
        <v>3.0743</v>
      </c>
      <c r="S248">
        <v>800</v>
      </c>
      <c r="T248">
        <v>234</v>
      </c>
      <c r="U248">
        <v>2.3702000000000001</v>
      </c>
      <c r="V248">
        <v>0.67949999999999999</v>
      </c>
      <c r="W248">
        <v>5482</v>
      </c>
      <c r="X248">
        <v>489</v>
      </c>
      <c r="Y248">
        <v>16.135899999999999</v>
      </c>
      <c r="Z248">
        <v>1.0978000000000001</v>
      </c>
      <c r="AA248">
        <v>8044</v>
      </c>
      <c r="AB248">
        <v>856</v>
      </c>
      <c r="AC248">
        <v>23.6769</v>
      </c>
      <c r="AD248">
        <v>2.1172</v>
      </c>
      <c r="AE248">
        <v>4170</v>
      </c>
      <c r="AF248">
        <v>523</v>
      </c>
      <c r="AG248">
        <v>12.354799999999999</v>
      </c>
      <c r="AH248">
        <v>1.3734</v>
      </c>
      <c r="AI248">
        <v>887</v>
      </c>
      <c r="AJ248">
        <v>211</v>
      </c>
      <c r="AK248">
        <v>6.8383000000000003</v>
      </c>
      <c r="AL248">
        <v>1.6069</v>
      </c>
      <c r="AM248">
        <v>542</v>
      </c>
      <c r="AN248">
        <v>247</v>
      </c>
      <c r="AO248">
        <v>1.7123999999999999</v>
      </c>
      <c r="AP248">
        <v>0.77439999999999998</v>
      </c>
      <c r="AQ248">
        <v>17223</v>
      </c>
      <c r="AR248">
        <v>2243</v>
      </c>
      <c r="AS248">
        <v>50.694600000000001</v>
      </c>
      <c r="AT248">
        <v>5.9180000000000001</v>
      </c>
      <c r="AU248">
        <v>820</v>
      </c>
      <c r="AV248">
        <v>177</v>
      </c>
      <c r="AW248">
        <v>5.9303999999999997</v>
      </c>
      <c r="AX248">
        <v>1.2675000000000001</v>
      </c>
      <c r="AY248">
        <v>0</v>
      </c>
      <c r="AZ248">
        <v>29</v>
      </c>
      <c r="BA248">
        <v>0</v>
      </c>
      <c r="BB248">
        <v>0.2097</v>
      </c>
      <c r="BC248">
        <v>147</v>
      </c>
      <c r="BD248">
        <v>79</v>
      </c>
      <c r="BE248">
        <v>1.1333</v>
      </c>
      <c r="BF248">
        <v>0.60880000000000001</v>
      </c>
      <c r="BG248">
        <v>1704</v>
      </c>
      <c r="BH248">
        <v>346</v>
      </c>
      <c r="BI248">
        <v>13.137</v>
      </c>
      <c r="BJ248">
        <v>2.6211000000000002</v>
      </c>
      <c r="BK248">
        <v>2093</v>
      </c>
      <c r="BL248">
        <v>86</v>
      </c>
      <c r="BM248">
        <v>6.1605999999999996</v>
      </c>
      <c r="BN248">
        <v>0.43630000000000002</v>
      </c>
      <c r="BO248">
        <v>0.48060000000000003</v>
      </c>
      <c r="BP248">
        <v>0.65290000000000004</v>
      </c>
      <c r="BQ248">
        <v>0.60950000000000004</v>
      </c>
      <c r="BR248">
        <v>0.62819999999999998</v>
      </c>
      <c r="BS248">
        <v>0.3276</v>
      </c>
      <c r="BT248">
        <v>0.36459999999999998</v>
      </c>
      <c r="BU248">
        <v>0.70150000000000001</v>
      </c>
      <c r="BV248">
        <v>0.56100000000000005</v>
      </c>
      <c r="BW248">
        <v>0.71579999999999999</v>
      </c>
      <c r="BX248">
        <v>0.68659999999999999</v>
      </c>
      <c r="BY248">
        <v>0.73560000000000003</v>
      </c>
      <c r="BZ248">
        <v>0.63770000000000004</v>
      </c>
      <c r="CA248">
        <v>0</v>
      </c>
      <c r="CB248">
        <v>0.58130000000000004</v>
      </c>
      <c r="CC248">
        <v>0.91539999999999999</v>
      </c>
      <c r="CD248">
        <v>0.9254</v>
      </c>
      <c r="CE248">
        <v>2.6987999999999999</v>
      </c>
      <c r="CF248">
        <v>0.56720000000000004</v>
      </c>
      <c r="CG248">
        <v>3.0295000000000001</v>
      </c>
      <c r="CH248">
        <v>0.84009999999999996</v>
      </c>
      <c r="CI248">
        <v>0.73560000000000003</v>
      </c>
      <c r="CJ248">
        <v>0.73560000000000003</v>
      </c>
      <c r="CK248">
        <v>3.0598000000000001</v>
      </c>
      <c r="CL248">
        <v>0.7036</v>
      </c>
      <c r="CM248">
        <v>9.5237000000000016</v>
      </c>
      <c r="CN248">
        <v>0.75480000000000003</v>
      </c>
      <c r="CO248">
        <v>0</v>
      </c>
      <c r="CP248">
        <v>0</v>
      </c>
      <c r="CQ248">
        <v>0</v>
      </c>
      <c r="CR248">
        <v>0</v>
      </c>
      <c r="CS248">
        <v>0</v>
      </c>
      <c r="CT248">
        <v>0</v>
      </c>
      <c r="CU248">
        <v>0</v>
      </c>
      <c r="CV248">
        <v>0</v>
      </c>
      <c r="CW248">
        <v>0</v>
      </c>
      <c r="CX248">
        <v>0</v>
      </c>
      <c r="CY248">
        <v>0</v>
      </c>
      <c r="CZ248">
        <v>0</v>
      </c>
      <c r="DA248">
        <v>0</v>
      </c>
      <c r="DB248">
        <v>0</v>
      </c>
      <c r="DC248">
        <v>1</v>
      </c>
      <c r="DD248">
        <v>1</v>
      </c>
      <c r="DE248">
        <v>0</v>
      </c>
      <c r="DF248">
        <v>0</v>
      </c>
      <c r="DG248">
        <v>0</v>
      </c>
      <c r="DH248">
        <v>2</v>
      </c>
      <c r="DI248">
        <v>2</v>
      </c>
      <c r="DJ248" t="s">
        <v>794</v>
      </c>
    </row>
    <row r="249" spans="1:114" x14ac:dyDescent="0.2">
      <c r="A249">
        <v>21213</v>
      </c>
      <c r="B249" t="s">
        <v>589</v>
      </c>
      <c r="C249">
        <v>9001</v>
      </c>
      <c r="D249">
        <v>1308</v>
      </c>
      <c r="E249">
        <v>32.173999999999999</v>
      </c>
      <c r="F249">
        <v>4.2652999999999999</v>
      </c>
      <c r="G249">
        <v>937</v>
      </c>
      <c r="H249">
        <v>275</v>
      </c>
      <c r="I249">
        <v>7.4271000000000003</v>
      </c>
      <c r="J249">
        <v>2.1000999999999999</v>
      </c>
      <c r="K249">
        <v>4652</v>
      </c>
      <c r="L249">
        <v>637</v>
      </c>
      <c r="M249">
        <v>38.7376</v>
      </c>
      <c r="N249">
        <v>4.9726999999999997</v>
      </c>
      <c r="O249">
        <v>2940</v>
      </c>
      <c r="P249">
        <v>504</v>
      </c>
      <c r="Q249">
        <v>15.4072</v>
      </c>
      <c r="R249">
        <v>2.5295999999999998</v>
      </c>
      <c r="S249">
        <v>2189</v>
      </c>
      <c r="T249">
        <v>665</v>
      </c>
      <c r="U249">
        <v>7.8128000000000002</v>
      </c>
      <c r="V249">
        <v>2.3269000000000002</v>
      </c>
      <c r="W249">
        <v>4168</v>
      </c>
      <c r="X249">
        <v>443</v>
      </c>
      <c r="Y249">
        <v>14.854900000000001</v>
      </c>
      <c r="Z249">
        <v>1.3069999999999999</v>
      </c>
      <c r="AA249">
        <v>6608</v>
      </c>
      <c r="AB249">
        <v>973</v>
      </c>
      <c r="AC249">
        <v>23.551200000000001</v>
      </c>
      <c r="AD249">
        <v>3.1707999999999998</v>
      </c>
      <c r="AE249">
        <v>6021</v>
      </c>
      <c r="AF249">
        <v>648</v>
      </c>
      <c r="AG249">
        <v>21.489799999999999</v>
      </c>
      <c r="AH249">
        <v>1.9216</v>
      </c>
      <c r="AI249">
        <v>1812</v>
      </c>
      <c r="AJ249">
        <v>381</v>
      </c>
      <c r="AK249">
        <v>15.088699999999999</v>
      </c>
      <c r="AL249">
        <v>3.0867</v>
      </c>
      <c r="AM249">
        <v>279</v>
      </c>
      <c r="AN249">
        <v>233</v>
      </c>
      <c r="AO249">
        <v>1.0411999999999999</v>
      </c>
      <c r="AP249">
        <v>0.86870000000000003</v>
      </c>
      <c r="AQ249">
        <v>26195</v>
      </c>
      <c r="AR249">
        <v>1747</v>
      </c>
      <c r="AS249">
        <v>93.360200000000006</v>
      </c>
      <c r="AT249">
        <v>2.7913000000000001</v>
      </c>
      <c r="AU249">
        <v>703</v>
      </c>
      <c r="AV249">
        <v>178</v>
      </c>
      <c r="AW249">
        <v>4.851</v>
      </c>
      <c r="AX249">
        <v>1.2107000000000001</v>
      </c>
      <c r="AY249">
        <v>107</v>
      </c>
      <c r="AZ249">
        <v>79</v>
      </c>
      <c r="BA249">
        <v>0.73829999999999996</v>
      </c>
      <c r="BB249">
        <v>0.54430000000000001</v>
      </c>
      <c r="BC249">
        <v>135</v>
      </c>
      <c r="BD249">
        <v>74</v>
      </c>
      <c r="BE249">
        <v>1.1242000000000001</v>
      </c>
      <c r="BF249">
        <v>0.61160000000000003</v>
      </c>
      <c r="BG249">
        <v>4092</v>
      </c>
      <c r="BH249">
        <v>494</v>
      </c>
      <c r="BI249">
        <v>34.074399999999997</v>
      </c>
      <c r="BJ249">
        <v>3.7749999999999999</v>
      </c>
      <c r="BK249">
        <v>62</v>
      </c>
      <c r="BL249">
        <v>20</v>
      </c>
      <c r="BM249">
        <v>0.221</v>
      </c>
      <c r="BN249">
        <v>7.0099999999999996E-2</v>
      </c>
      <c r="BO249">
        <v>0.92889999999999995</v>
      </c>
      <c r="BP249">
        <v>0.83730000000000004</v>
      </c>
      <c r="BQ249">
        <v>0.93710000000000004</v>
      </c>
      <c r="BR249">
        <v>0.87180000000000002</v>
      </c>
      <c r="BS249">
        <v>0.85219999999999996</v>
      </c>
      <c r="BT249">
        <v>0.28360000000000002</v>
      </c>
      <c r="BU249">
        <v>0.68440000000000001</v>
      </c>
      <c r="BV249">
        <v>0.8972</v>
      </c>
      <c r="BW249">
        <v>0.97399999999999998</v>
      </c>
      <c r="BX249">
        <v>0.58420000000000005</v>
      </c>
      <c r="BY249">
        <v>0.96379999999999999</v>
      </c>
      <c r="BZ249">
        <v>0.60950000000000004</v>
      </c>
      <c r="CA249">
        <v>0.58350000000000002</v>
      </c>
      <c r="CB249">
        <v>0.57920000000000005</v>
      </c>
      <c r="CC249">
        <v>0.97829999999999995</v>
      </c>
      <c r="CD249">
        <v>0.4456</v>
      </c>
      <c r="CE249">
        <v>4.4272999999999998</v>
      </c>
      <c r="CF249">
        <v>0.9829</v>
      </c>
      <c r="CG249">
        <v>3.4234</v>
      </c>
      <c r="CH249">
        <v>0.95520000000000005</v>
      </c>
      <c r="CI249">
        <v>0.96379999999999999</v>
      </c>
      <c r="CJ249">
        <v>0.96379999999999999</v>
      </c>
      <c r="CK249">
        <v>3.1960999999999999</v>
      </c>
      <c r="CL249">
        <v>0.73560000000000003</v>
      </c>
      <c r="CM249">
        <v>12.0106</v>
      </c>
      <c r="CN249">
        <v>0.95950000000000002</v>
      </c>
      <c r="CO249">
        <v>1</v>
      </c>
      <c r="CP249">
        <v>0</v>
      </c>
      <c r="CQ249">
        <v>1</v>
      </c>
      <c r="CR249">
        <v>0</v>
      </c>
      <c r="CS249">
        <v>0</v>
      </c>
      <c r="CT249">
        <v>0</v>
      </c>
      <c r="CU249">
        <v>0</v>
      </c>
      <c r="CV249">
        <v>0</v>
      </c>
      <c r="CW249">
        <v>1</v>
      </c>
      <c r="CX249">
        <v>0</v>
      </c>
      <c r="CY249">
        <v>1</v>
      </c>
      <c r="CZ249">
        <v>0</v>
      </c>
      <c r="DA249">
        <v>0</v>
      </c>
      <c r="DB249">
        <v>0</v>
      </c>
      <c r="DC249">
        <v>1</v>
      </c>
      <c r="DD249">
        <v>0</v>
      </c>
      <c r="DE249">
        <v>2</v>
      </c>
      <c r="DF249">
        <v>1</v>
      </c>
      <c r="DG249">
        <v>1</v>
      </c>
      <c r="DH249">
        <v>1</v>
      </c>
      <c r="DI249">
        <v>5</v>
      </c>
      <c r="DJ249" t="s">
        <v>794</v>
      </c>
    </row>
    <row r="250" spans="1:114" x14ac:dyDescent="0.2">
      <c r="A250">
        <v>21214</v>
      </c>
      <c r="B250" t="s">
        <v>589</v>
      </c>
      <c r="C250">
        <v>4003</v>
      </c>
      <c r="D250">
        <v>1239</v>
      </c>
      <c r="E250">
        <v>19.146699999999999</v>
      </c>
      <c r="F250">
        <v>5.6818999999999997</v>
      </c>
      <c r="G250">
        <v>712</v>
      </c>
      <c r="H250">
        <v>275</v>
      </c>
      <c r="I250">
        <v>6.1136999999999997</v>
      </c>
      <c r="J250">
        <v>2.3129</v>
      </c>
      <c r="K250">
        <v>2238</v>
      </c>
      <c r="L250">
        <v>357</v>
      </c>
      <c r="M250">
        <v>26.435199999999998</v>
      </c>
      <c r="N250">
        <v>3.9287000000000001</v>
      </c>
      <c r="O250">
        <v>891</v>
      </c>
      <c r="P250">
        <v>223</v>
      </c>
      <c r="Q250">
        <v>5.8331</v>
      </c>
      <c r="R250">
        <v>1.3967000000000001</v>
      </c>
      <c r="S250">
        <v>920</v>
      </c>
      <c r="T250">
        <v>271</v>
      </c>
      <c r="U250">
        <v>4.4066000000000001</v>
      </c>
      <c r="V250">
        <v>1.2386999999999999</v>
      </c>
      <c r="W250">
        <v>3309</v>
      </c>
      <c r="X250">
        <v>343</v>
      </c>
      <c r="Y250">
        <v>15.6884</v>
      </c>
      <c r="Z250">
        <v>0.87949999999999995</v>
      </c>
      <c r="AA250">
        <v>4596</v>
      </c>
      <c r="AB250">
        <v>1024</v>
      </c>
      <c r="AC250">
        <v>21.790299999999998</v>
      </c>
      <c r="AD250">
        <v>4.4676999999999998</v>
      </c>
      <c r="AE250">
        <v>2715</v>
      </c>
      <c r="AF250">
        <v>353</v>
      </c>
      <c r="AG250">
        <v>13.004099999999999</v>
      </c>
      <c r="AH250">
        <v>1.2442</v>
      </c>
      <c r="AI250">
        <v>607</v>
      </c>
      <c r="AJ250">
        <v>206</v>
      </c>
      <c r="AK250">
        <v>7.1699000000000002</v>
      </c>
      <c r="AL250">
        <v>2.3974000000000002</v>
      </c>
      <c r="AM250">
        <v>98</v>
      </c>
      <c r="AN250">
        <v>107</v>
      </c>
      <c r="AO250">
        <v>0.48570000000000002</v>
      </c>
      <c r="AP250">
        <v>0.52949999999999997</v>
      </c>
      <c r="AQ250">
        <v>14160</v>
      </c>
      <c r="AR250">
        <v>1975</v>
      </c>
      <c r="AS250">
        <v>67.134500000000003</v>
      </c>
      <c r="AT250">
        <v>7.3105000000000002</v>
      </c>
      <c r="AU250">
        <v>142</v>
      </c>
      <c r="AV250">
        <v>69</v>
      </c>
      <c r="AW250">
        <v>1.5591999999999999</v>
      </c>
      <c r="AX250">
        <v>0.75590000000000002</v>
      </c>
      <c r="AY250">
        <v>3</v>
      </c>
      <c r="AZ250">
        <v>6</v>
      </c>
      <c r="BA250">
        <v>3.2899999999999999E-2</v>
      </c>
      <c r="BB250">
        <v>6.59E-2</v>
      </c>
      <c r="BC250">
        <v>77</v>
      </c>
      <c r="BD250">
        <v>63</v>
      </c>
      <c r="BE250">
        <v>0.90949999999999998</v>
      </c>
      <c r="BF250">
        <v>0.74609999999999999</v>
      </c>
      <c r="BG250">
        <v>617</v>
      </c>
      <c r="BH250">
        <v>188</v>
      </c>
      <c r="BI250">
        <v>7.2880000000000003</v>
      </c>
      <c r="BJ250">
        <v>2.1793999999999998</v>
      </c>
      <c r="BK250">
        <v>253</v>
      </c>
      <c r="BL250">
        <v>32</v>
      </c>
      <c r="BM250">
        <v>1.1995</v>
      </c>
      <c r="BN250">
        <v>0.1099</v>
      </c>
      <c r="BO250">
        <v>0.73060000000000003</v>
      </c>
      <c r="BP250">
        <v>0.74839999999999995</v>
      </c>
      <c r="BQ250">
        <v>0.70930000000000004</v>
      </c>
      <c r="BR250">
        <v>0.46579999999999999</v>
      </c>
      <c r="BS250">
        <v>0.60389999999999999</v>
      </c>
      <c r="BT250">
        <v>0.33900000000000002</v>
      </c>
      <c r="BU250">
        <v>0.53520000000000001</v>
      </c>
      <c r="BV250">
        <v>0.62739999999999996</v>
      </c>
      <c r="BW250">
        <v>0.74619999999999997</v>
      </c>
      <c r="BX250">
        <v>0.45629999999999998</v>
      </c>
      <c r="BY250">
        <v>0.83799999999999997</v>
      </c>
      <c r="BZ250">
        <v>0.49669999999999997</v>
      </c>
      <c r="CA250">
        <v>0.40560000000000002</v>
      </c>
      <c r="CB250">
        <v>0.5575</v>
      </c>
      <c r="CC250">
        <v>0.75919999999999999</v>
      </c>
      <c r="CD250">
        <v>0.75270000000000004</v>
      </c>
      <c r="CE250">
        <v>3.258</v>
      </c>
      <c r="CF250">
        <v>0.77190000000000003</v>
      </c>
      <c r="CG250">
        <v>2.7040999999999999</v>
      </c>
      <c r="CH250">
        <v>0.62050000000000005</v>
      </c>
      <c r="CI250">
        <v>0.83799999999999997</v>
      </c>
      <c r="CJ250">
        <v>0.83799999999999997</v>
      </c>
      <c r="CK250">
        <v>2.9716999999999998</v>
      </c>
      <c r="CL250">
        <v>0.68440000000000001</v>
      </c>
      <c r="CM250">
        <v>9.7717999999999989</v>
      </c>
      <c r="CN250">
        <v>0.77829999999999999</v>
      </c>
      <c r="CO250">
        <v>0</v>
      </c>
      <c r="CP250">
        <v>0</v>
      </c>
      <c r="CQ250">
        <v>0</v>
      </c>
      <c r="CR250">
        <v>0</v>
      </c>
      <c r="CS250">
        <v>0</v>
      </c>
      <c r="CT250">
        <v>0</v>
      </c>
      <c r="CU250">
        <v>0</v>
      </c>
      <c r="CV250">
        <v>0</v>
      </c>
      <c r="CW250">
        <v>0</v>
      </c>
      <c r="CX250">
        <v>0</v>
      </c>
      <c r="CY250">
        <v>0</v>
      </c>
      <c r="CZ250">
        <v>0</v>
      </c>
      <c r="DA250">
        <v>0</v>
      </c>
      <c r="DB250">
        <v>0</v>
      </c>
      <c r="DC250">
        <v>0</v>
      </c>
      <c r="DD250">
        <v>0</v>
      </c>
      <c r="DE250">
        <v>0</v>
      </c>
      <c r="DF250">
        <v>0</v>
      </c>
      <c r="DG250">
        <v>0</v>
      </c>
      <c r="DH250">
        <v>0</v>
      </c>
      <c r="DI250">
        <v>0</v>
      </c>
      <c r="DJ250" t="s">
        <v>794</v>
      </c>
    </row>
    <row r="251" spans="1:114" x14ac:dyDescent="0.2">
      <c r="A251">
        <v>21215</v>
      </c>
      <c r="B251" t="s">
        <v>589</v>
      </c>
      <c r="C251">
        <v>15826</v>
      </c>
      <c r="D251">
        <v>1512</v>
      </c>
      <c r="E251">
        <v>30.785699999999999</v>
      </c>
      <c r="F251">
        <v>2.4836</v>
      </c>
      <c r="G251">
        <v>1770</v>
      </c>
      <c r="H251">
        <v>387</v>
      </c>
      <c r="I251">
        <v>7.4389000000000003</v>
      </c>
      <c r="J251">
        <v>1.5427</v>
      </c>
      <c r="K251">
        <v>9299</v>
      </c>
      <c r="L251">
        <v>924</v>
      </c>
      <c r="M251">
        <v>42.773699999999998</v>
      </c>
      <c r="N251">
        <v>3.8325</v>
      </c>
      <c r="O251">
        <v>4880</v>
      </c>
      <c r="P251">
        <v>709</v>
      </c>
      <c r="Q251">
        <v>13.3377</v>
      </c>
      <c r="R251">
        <v>1.8277000000000001</v>
      </c>
      <c r="S251">
        <v>2146</v>
      </c>
      <c r="T251">
        <v>621</v>
      </c>
      <c r="U251">
        <v>4.1585000000000001</v>
      </c>
      <c r="V251">
        <v>1.1840999999999999</v>
      </c>
      <c r="W251">
        <v>11054</v>
      </c>
      <c r="X251">
        <v>729</v>
      </c>
      <c r="Y251">
        <v>21.1645</v>
      </c>
      <c r="Z251">
        <v>0.88080000000000003</v>
      </c>
      <c r="AA251">
        <v>12244</v>
      </c>
      <c r="AB251">
        <v>1331</v>
      </c>
      <c r="AC251">
        <v>23.442900000000002</v>
      </c>
      <c r="AD251">
        <v>2.2484999999999999</v>
      </c>
      <c r="AE251">
        <v>11208</v>
      </c>
      <c r="AF251">
        <v>857</v>
      </c>
      <c r="AG251">
        <v>21.718800000000002</v>
      </c>
      <c r="AH251">
        <v>1.2262</v>
      </c>
      <c r="AI251">
        <v>1868</v>
      </c>
      <c r="AJ251">
        <v>416</v>
      </c>
      <c r="AK251">
        <v>8.5924999999999994</v>
      </c>
      <c r="AL251">
        <v>1.8775999999999999</v>
      </c>
      <c r="AM251">
        <v>569</v>
      </c>
      <c r="AN251">
        <v>232</v>
      </c>
      <c r="AO251">
        <v>1.1772</v>
      </c>
      <c r="AP251">
        <v>0.4758</v>
      </c>
      <c r="AQ251">
        <v>43876</v>
      </c>
      <c r="AR251">
        <v>2858</v>
      </c>
      <c r="AS251">
        <v>84.007000000000005</v>
      </c>
      <c r="AT251">
        <v>3.3868999999999998</v>
      </c>
      <c r="AU251">
        <v>4462</v>
      </c>
      <c r="AV251">
        <v>545</v>
      </c>
      <c r="AW251">
        <v>17.695799999999998</v>
      </c>
      <c r="AX251">
        <v>2.0802999999999998</v>
      </c>
      <c r="AY251">
        <v>62</v>
      </c>
      <c r="AZ251">
        <v>56</v>
      </c>
      <c r="BA251">
        <v>0.24590000000000001</v>
      </c>
      <c r="BB251">
        <v>0.22189999999999999</v>
      </c>
      <c r="BC251">
        <v>392</v>
      </c>
      <c r="BD251">
        <v>157</v>
      </c>
      <c r="BE251">
        <v>1.8030999999999999</v>
      </c>
      <c r="BF251">
        <v>0.72</v>
      </c>
      <c r="BG251">
        <v>6708</v>
      </c>
      <c r="BH251">
        <v>712</v>
      </c>
      <c r="BI251">
        <v>30.855599999999999</v>
      </c>
      <c r="BJ251">
        <v>2.9954000000000001</v>
      </c>
      <c r="BK251">
        <v>1081</v>
      </c>
      <c r="BL251">
        <v>101</v>
      </c>
      <c r="BM251">
        <v>2.0697000000000001</v>
      </c>
      <c r="BN251">
        <v>0.1618</v>
      </c>
      <c r="BO251">
        <v>0.90949999999999998</v>
      </c>
      <c r="BP251">
        <v>0.83950000000000002</v>
      </c>
      <c r="BQ251">
        <v>0.95660000000000001</v>
      </c>
      <c r="BR251">
        <v>0.82479999999999998</v>
      </c>
      <c r="BS251">
        <v>0.57389999999999997</v>
      </c>
      <c r="BT251">
        <v>0.68659999999999999</v>
      </c>
      <c r="BU251">
        <v>0.67589999999999995</v>
      </c>
      <c r="BV251">
        <v>0.90359999999999996</v>
      </c>
      <c r="BW251">
        <v>0.85029999999999994</v>
      </c>
      <c r="BX251">
        <v>0.6119</v>
      </c>
      <c r="BY251">
        <v>0.91039999999999999</v>
      </c>
      <c r="BZ251">
        <v>0.82430000000000003</v>
      </c>
      <c r="CA251">
        <v>0.48809999999999998</v>
      </c>
      <c r="CB251">
        <v>0.70499999999999996</v>
      </c>
      <c r="CC251">
        <v>0.97399999999999998</v>
      </c>
      <c r="CD251">
        <v>0.8337</v>
      </c>
      <c r="CE251">
        <v>4.1043000000000003</v>
      </c>
      <c r="CF251">
        <v>0.94240000000000002</v>
      </c>
      <c r="CG251">
        <v>3.7282999999999999</v>
      </c>
      <c r="CH251">
        <v>0.99360000000000004</v>
      </c>
      <c r="CI251">
        <v>0.91039999999999999</v>
      </c>
      <c r="CJ251">
        <v>0.91039999999999999</v>
      </c>
      <c r="CK251">
        <v>3.8250999999999999</v>
      </c>
      <c r="CL251">
        <v>0.94240000000000002</v>
      </c>
      <c r="CM251">
        <v>12.568099999999999</v>
      </c>
      <c r="CN251">
        <v>0.98509999999999998</v>
      </c>
      <c r="CO251">
        <v>1</v>
      </c>
      <c r="CP251">
        <v>0</v>
      </c>
      <c r="CQ251">
        <v>1</v>
      </c>
      <c r="CR251">
        <v>0</v>
      </c>
      <c r="CS251">
        <v>0</v>
      </c>
      <c r="CT251">
        <v>0</v>
      </c>
      <c r="CU251">
        <v>0</v>
      </c>
      <c r="CV251">
        <v>1</v>
      </c>
      <c r="CW251">
        <v>0</v>
      </c>
      <c r="CX251">
        <v>0</v>
      </c>
      <c r="CY251">
        <v>1</v>
      </c>
      <c r="CZ251">
        <v>0</v>
      </c>
      <c r="DA251">
        <v>0</v>
      </c>
      <c r="DB251">
        <v>0</v>
      </c>
      <c r="DC251">
        <v>1</v>
      </c>
      <c r="DD251">
        <v>0</v>
      </c>
      <c r="DE251">
        <v>2</v>
      </c>
      <c r="DF251">
        <v>1</v>
      </c>
      <c r="DG251">
        <v>1</v>
      </c>
      <c r="DH251">
        <v>1</v>
      </c>
      <c r="DI251">
        <v>5</v>
      </c>
      <c r="DJ251" t="s">
        <v>794</v>
      </c>
    </row>
    <row r="252" spans="1:114" x14ac:dyDescent="0.2">
      <c r="A252">
        <v>21216</v>
      </c>
      <c r="B252" t="s">
        <v>589</v>
      </c>
      <c r="C252">
        <v>11729</v>
      </c>
      <c r="D252">
        <v>2842</v>
      </c>
      <c r="E252">
        <v>40.72</v>
      </c>
      <c r="F252">
        <v>8.9701000000000004</v>
      </c>
      <c r="G252">
        <v>1683</v>
      </c>
      <c r="H252">
        <v>611</v>
      </c>
      <c r="I252">
        <v>14.1286</v>
      </c>
      <c r="J252">
        <v>4.9810999999999996</v>
      </c>
      <c r="K252">
        <v>5875</v>
      </c>
      <c r="L252">
        <v>811</v>
      </c>
      <c r="M252">
        <v>47.737099999999998</v>
      </c>
      <c r="N252">
        <v>5.6454000000000004</v>
      </c>
      <c r="O252">
        <v>2402</v>
      </c>
      <c r="P252">
        <v>425</v>
      </c>
      <c r="Q252">
        <v>12.450799999999999</v>
      </c>
      <c r="R252">
        <v>2.0404</v>
      </c>
      <c r="S252">
        <v>1329</v>
      </c>
      <c r="T252">
        <v>356</v>
      </c>
      <c r="U252">
        <v>4.5258000000000003</v>
      </c>
      <c r="V252">
        <v>1.1263000000000001</v>
      </c>
      <c r="W252">
        <v>4782</v>
      </c>
      <c r="X252">
        <v>502</v>
      </c>
      <c r="Y252">
        <v>16.250900000000001</v>
      </c>
      <c r="Z252">
        <v>0.57389999999999997</v>
      </c>
      <c r="AA252">
        <v>7857</v>
      </c>
      <c r="AB252">
        <v>1942</v>
      </c>
      <c r="AC252">
        <v>26.700900000000001</v>
      </c>
      <c r="AD252">
        <v>6.0487000000000002</v>
      </c>
      <c r="AE252">
        <v>5862</v>
      </c>
      <c r="AF252">
        <v>871</v>
      </c>
      <c r="AG252">
        <v>19.962499999999999</v>
      </c>
      <c r="AH252">
        <v>2.2101000000000002</v>
      </c>
      <c r="AI252">
        <v>1301</v>
      </c>
      <c r="AJ252">
        <v>379</v>
      </c>
      <c r="AK252">
        <v>10.571199999999999</v>
      </c>
      <c r="AL252">
        <v>2.9822000000000002</v>
      </c>
      <c r="AM252">
        <v>52</v>
      </c>
      <c r="AN252">
        <v>108</v>
      </c>
      <c r="AO252">
        <v>0.19139999999999999</v>
      </c>
      <c r="AP252">
        <v>0.3967</v>
      </c>
      <c r="AQ252">
        <v>28751</v>
      </c>
      <c r="AR252">
        <v>2918</v>
      </c>
      <c r="AS252">
        <v>97.706100000000006</v>
      </c>
      <c r="AT252">
        <v>2.2444999999999999</v>
      </c>
      <c r="AU252">
        <v>1135</v>
      </c>
      <c r="AV252">
        <v>291</v>
      </c>
      <c r="AW252">
        <v>7.2850000000000001</v>
      </c>
      <c r="AX252">
        <v>1.8261000000000001</v>
      </c>
      <c r="AY252">
        <v>154</v>
      </c>
      <c r="AZ252">
        <v>213</v>
      </c>
      <c r="BA252">
        <v>0.98839999999999995</v>
      </c>
      <c r="BB252">
        <v>1.3662000000000001</v>
      </c>
      <c r="BC252">
        <v>482</v>
      </c>
      <c r="BD252">
        <v>305</v>
      </c>
      <c r="BE252">
        <v>3.9165000000000001</v>
      </c>
      <c r="BF252">
        <v>2.4592000000000001</v>
      </c>
      <c r="BG252">
        <v>4779</v>
      </c>
      <c r="BH252">
        <v>740</v>
      </c>
      <c r="BI252">
        <v>38.831600000000002</v>
      </c>
      <c r="BJ252">
        <v>5.3399000000000001</v>
      </c>
      <c r="BK252">
        <v>600</v>
      </c>
      <c r="BL252">
        <v>24</v>
      </c>
      <c r="BM252">
        <v>2.0390000000000001</v>
      </c>
      <c r="BN252">
        <v>0.21740000000000001</v>
      </c>
      <c r="BO252">
        <v>0.9677</v>
      </c>
      <c r="BP252">
        <v>0.96099999999999997</v>
      </c>
      <c r="BQ252">
        <v>0.97829999999999995</v>
      </c>
      <c r="BR252">
        <v>0.80769999999999997</v>
      </c>
      <c r="BS252">
        <v>0.61880000000000002</v>
      </c>
      <c r="BT252">
        <v>0.37309999999999999</v>
      </c>
      <c r="BU252">
        <v>0.86570000000000003</v>
      </c>
      <c r="BV252">
        <v>0.87790000000000001</v>
      </c>
      <c r="BW252">
        <v>0.91969999999999996</v>
      </c>
      <c r="BX252">
        <v>0.36670000000000003</v>
      </c>
      <c r="BY252">
        <v>0.98719999999999997</v>
      </c>
      <c r="BZ252">
        <v>0.66379999999999995</v>
      </c>
      <c r="CA252">
        <v>0.6139</v>
      </c>
      <c r="CB252">
        <v>0.88500000000000001</v>
      </c>
      <c r="CC252">
        <v>0.98480000000000001</v>
      </c>
      <c r="CD252">
        <v>0.82940000000000003</v>
      </c>
      <c r="CE252">
        <v>4.3334999999999999</v>
      </c>
      <c r="CF252">
        <v>0.96589999999999998</v>
      </c>
      <c r="CG252">
        <v>3.4030999999999989</v>
      </c>
      <c r="CH252">
        <v>0.94879999999999998</v>
      </c>
      <c r="CI252">
        <v>0.98719999999999997</v>
      </c>
      <c r="CJ252">
        <v>0.98719999999999997</v>
      </c>
      <c r="CK252">
        <v>3.9769000000000001</v>
      </c>
      <c r="CL252">
        <v>0.97440000000000004</v>
      </c>
      <c r="CM252">
        <v>12.700699999999999</v>
      </c>
      <c r="CN252">
        <v>0.99570000000000003</v>
      </c>
      <c r="CO252">
        <v>1</v>
      </c>
      <c r="CP252">
        <v>1</v>
      </c>
      <c r="CQ252">
        <v>1</v>
      </c>
      <c r="CR252">
        <v>0</v>
      </c>
      <c r="CS252">
        <v>0</v>
      </c>
      <c r="CT252">
        <v>0</v>
      </c>
      <c r="CU252">
        <v>0</v>
      </c>
      <c r="CV252">
        <v>0</v>
      </c>
      <c r="CW252">
        <v>1</v>
      </c>
      <c r="CX252">
        <v>0</v>
      </c>
      <c r="CY252">
        <v>1</v>
      </c>
      <c r="CZ252">
        <v>0</v>
      </c>
      <c r="DA252">
        <v>0</v>
      </c>
      <c r="DB252">
        <v>0</v>
      </c>
      <c r="DC252">
        <v>1</v>
      </c>
      <c r="DD252">
        <v>0</v>
      </c>
      <c r="DE252">
        <v>3</v>
      </c>
      <c r="DF252">
        <v>1</v>
      </c>
      <c r="DG252">
        <v>1</v>
      </c>
      <c r="DH252">
        <v>1</v>
      </c>
      <c r="DI252">
        <v>6</v>
      </c>
      <c r="DJ252" t="s">
        <v>794</v>
      </c>
    </row>
    <row r="253" spans="1:114" x14ac:dyDescent="0.2">
      <c r="A253">
        <v>21217</v>
      </c>
      <c r="B253" t="s">
        <v>589</v>
      </c>
      <c r="C253">
        <v>12027</v>
      </c>
      <c r="D253">
        <v>1389</v>
      </c>
      <c r="E253">
        <v>40.330599999999997</v>
      </c>
      <c r="F253">
        <v>3.6770999999999998</v>
      </c>
      <c r="G253">
        <v>1738</v>
      </c>
      <c r="H253">
        <v>401</v>
      </c>
      <c r="I253">
        <v>12.348100000000001</v>
      </c>
      <c r="J253">
        <v>2.6536</v>
      </c>
      <c r="K253">
        <v>6908</v>
      </c>
      <c r="L253">
        <v>843</v>
      </c>
      <c r="M253">
        <v>45.056100000000001</v>
      </c>
      <c r="N253">
        <v>4.9169</v>
      </c>
      <c r="O253">
        <v>3578</v>
      </c>
      <c r="P253">
        <v>611</v>
      </c>
      <c r="Q253">
        <v>16.746200000000002</v>
      </c>
      <c r="R253">
        <v>2.6067999999999998</v>
      </c>
      <c r="S253">
        <v>1389</v>
      </c>
      <c r="T253">
        <v>454</v>
      </c>
      <c r="U253">
        <v>4.5296000000000003</v>
      </c>
      <c r="V253">
        <v>1.4471000000000001</v>
      </c>
      <c r="W253">
        <v>5230</v>
      </c>
      <c r="X253">
        <v>537</v>
      </c>
      <c r="Y253">
        <v>16.9849</v>
      </c>
      <c r="Z253">
        <v>1.2958000000000001</v>
      </c>
      <c r="AA253">
        <v>6012</v>
      </c>
      <c r="AB253">
        <v>885</v>
      </c>
      <c r="AC253">
        <v>19.5246</v>
      </c>
      <c r="AD253">
        <v>2.5417000000000001</v>
      </c>
      <c r="AE253">
        <v>6364</v>
      </c>
      <c r="AF253">
        <v>757</v>
      </c>
      <c r="AG253">
        <v>20.753299999999999</v>
      </c>
      <c r="AH253">
        <v>2.0103</v>
      </c>
      <c r="AI253">
        <v>1436</v>
      </c>
      <c r="AJ253">
        <v>324</v>
      </c>
      <c r="AK253">
        <v>9.3659999999999997</v>
      </c>
      <c r="AL253">
        <v>2.0531000000000001</v>
      </c>
      <c r="AM253">
        <v>358</v>
      </c>
      <c r="AN253">
        <v>170</v>
      </c>
      <c r="AO253">
        <v>1.2312000000000001</v>
      </c>
      <c r="AP253">
        <v>0.57979999999999998</v>
      </c>
      <c r="AQ253">
        <v>27040</v>
      </c>
      <c r="AR253">
        <v>2202</v>
      </c>
      <c r="AS253">
        <v>87.814999999999998</v>
      </c>
      <c r="AT253">
        <v>3.8348</v>
      </c>
      <c r="AU253">
        <v>3695</v>
      </c>
      <c r="AV253">
        <v>573</v>
      </c>
      <c r="AW253">
        <v>18.479600000000001</v>
      </c>
      <c r="AX253">
        <v>2.7490999999999999</v>
      </c>
      <c r="AY253">
        <v>0</v>
      </c>
      <c r="AZ253">
        <v>29</v>
      </c>
      <c r="BA253">
        <v>0</v>
      </c>
      <c r="BB253">
        <v>0.14499999999999999</v>
      </c>
      <c r="BC253">
        <v>346</v>
      </c>
      <c r="BD253">
        <v>181</v>
      </c>
      <c r="BE253">
        <v>2.2566999999999999</v>
      </c>
      <c r="BF253">
        <v>1.1754</v>
      </c>
      <c r="BG253">
        <v>6761</v>
      </c>
      <c r="BH253">
        <v>620</v>
      </c>
      <c r="BI253">
        <v>44.097299999999997</v>
      </c>
      <c r="BJ253">
        <v>3.2534000000000001</v>
      </c>
      <c r="BK253">
        <v>1069</v>
      </c>
      <c r="BL253">
        <v>33</v>
      </c>
      <c r="BM253">
        <v>3.4716999999999998</v>
      </c>
      <c r="BN253">
        <v>0.26150000000000001</v>
      </c>
      <c r="BO253">
        <v>0.96120000000000005</v>
      </c>
      <c r="BP253">
        <v>0.94359999999999999</v>
      </c>
      <c r="BQ253">
        <v>0.97399999999999998</v>
      </c>
      <c r="BR253">
        <v>0.89739999999999998</v>
      </c>
      <c r="BS253">
        <v>0.621</v>
      </c>
      <c r="BT253">
        <v>0.42220000000000002</v>
      </c>
      <c r="BU253">
        <v>0.36030000000000001</v>
      </c>
      <c r="BV253">
        <v>0.89080000000000004</v>
      </c>
      <c r="BW253">
        <v>0.88500000000000001</v>
      </c>
      <c r="BX253">
        <v>0.62050000000000005</v>
      </c>
      <c r="BY253">
        <v>0.93389999999999995</v>
      </c>
      <c r="BZ253">
        <v>0.83299999999999996</v>
      </c>
      <c r="CA253">
        <v>0</v>
      </c>
      <c r="CB253">
        <v>0.76139999999999997</v>
      </c>
      <c r="CC253">
        <v>0.98919999999999997</v>
      </c>
      <c r="CD253">
        <v>0.89549999999999996</v>
      </c>
      <c r="CE253">
        <v>4.3971999999999998</v>
      </c>
      <c r="CF253">
        <v>0.97650000000000003</v>
      </c>
      <c r="CG253">
        <v>3.1787999999999998</v>
      </c>
      <c r="CH253">
        <v>0.88700000000000001</v>
      </c>
      <c r="CI253">
        <v>0.93389999999999995</v>
      </c>
      <c r="CJ253">
        <v>0.93389999999999995</v>
      </c>
      <c r="CK253">
        <v>3.4790999999999999</v>
      </c>
      <c r="CL253">
        <v>0.82940000000000003</v>
      </c>
      <c r="CM253">
        <v>11.989000000000001</v>
      </c>
      <c r="CN253">
        <v>0.95309999999999995</v>
      </c>
      <c r="CO253">
        <v>1</v>
      </c>
      <c r="CP253">
        <v>1</v>
      </c>
      <c r="CQ253">
        <v>1</v>
      </c>
      <c r="CR253">
        <v>0</v>
      </c>
      <c r="CS253">
        <v>0</v>
      </c>
      <c r="CT253">
        <v>0</v>
      </c>
      <c r="CU253">
        <v>0</v>
      </c>
      <c r="CV253">
        <v>0</v>
      </c>
      <c r="CW253">
        <v>0</v>
      </c>
      <c r="CX253">
        <v>0</v>
      </c>
      <c r="CY253">
        <v>1</v>
      </c>
      <c r="CZ253">
        <v>0</v>
      </c>
      <c r="DA253">
        <v>0</v>
      </c>
      <c r="DB253">
        <v>0</v>
      </c>
      <c r="DC253">
        <v>1</v>
      </c>
      <c r="DD253">
        <v>0</v>
      </c>
      <c r="DE253">
        <v>3</v>
      </c>
      <c r="DF253">
        <v>0</v>
      </c>
      <c r="DG253">
        <v>1</v>
      </c>
      <c r="DH253">
        <v>1</v>
      </c>
      <c r="DI253">
        <v>5</v>
      </c>
      <c r="DJ253" t="s">
        <v>794</v>
      </c>
    </row>
    <row r="254" spans="1:114" x14ac:dyDescent="0.2">
      <c r="A254">
        <v>21218</v>
      </c>
      <c r="B254" t="s">
        <v>589</v>
      </c>
      <c r="C254">
        <v>12851</v>
      </c>
      <c r="D254">
        <v>1691</v>
      </c>
      <c r="E254">
        <v>32.845199999999998</v>
      </c>
      <c r="F254">
        <v>4.0237999999999996</v>
      </c>
      <c r="G254">
        <v>1673</v>
      </c>
      <c r="H254">
        <v>397</v>
      </c>
      <c r="I254">
        <v>7.2971000000000004</v>
      </c>
      <c r="J254">
        <v>1.6977</v>
      </c>
      <c r="K254">
        <v>6874</v>
      </c>
      <c r="L254">
        <v>647</v>
      </c>
      <c r="M254">
        <v>36.753500000000003</v>
      </c>
      <c r="N254">
        <v>3.1524000000000001</v>
      </c>
      <c r="O254">
        <v>3095</v>
      </c>
      <c r="P254">
        <v>431</v>
      </c>
      <c r="Q254">
        <v>10.7249</v>
      </c>
      <c r="R254">
        <v>1.425</v>
      </c>
      <c r="S254">
        <v>1927</v>
      </c>
      <c r="T254">
        <v>434</v>
      </c>
      <c r="U254">
        <v>4.4085999999999999</v>
      </c>
      <c r="V254">
        <v>0.97430000000000005</v>
      </c>
      <c r="W254">
        <v>7070</v>
      </c>
      <c r="X254">
        <v>593</v>
      </c>
      <c r="Y254">
        <v>16.063099999999999</v>
      </c>
      <c r="Z254">
        <v>1.1576</v>
      </c>
      <c r="AA254">
        <v>7159</v>
      </c>
      <c r="AB254">
        <v>985</v>
      </c>
      <c r="AC254">
        <v>16.2653</v>
      </c>
      <c r="AD254">
        <v>2.1263000000000001</v>
      </c>
      <c r="AE254">
        <v>7185</v>
      </c>
      <c r="AF254">
        <v>638</v>
      </c>
      <c r="AG254">
        <v>16.437899999999999</v>
      </c>
      <c r="AH254">
        <v>1.2732000000000001</v>
      </c>
      <c r="AI254">
        <v>1499</v>
      </c>
      <c r="AJ254">
        <v>298</v>
      </c>
      <c r="AK254">
        <v>8.0147999999999993</v>
      </c>
      <c r="AL254">
        <v>1.5640000000000001</v>
      </c>
      <c r="AM254">
        <v>362</v>
      </c>
      <c r="AN254">
        <v>188</v>
      </c>
      <c r="AO254">
        <v>0.85919999999999996</v>
      </c>
      <c r="AP254">
        <v>0.44490000000000002</v>
      </c>
      <c r="AQ254">
        <v>32408</v>
      </c>
      <c r="AR254">
        <v>2014</v>
      </c>
      <c r="AS254">
        <v>73.631100000000004</v>
      </c>
      <c r="AT254">
        <v>3.3098999999999998</v>
      </c>
      <c r="AU254">
        <v>4122</v>
      </c>
      <c r="AV254">
        <v>455</v>
      </c>
      <c r="AW254">
        <v>18.962199999999999</v>
      </c>
      <c r="AX254">
        <v>1.9964</v>
      </c>
      <c r="AY254">
        <v>17</v>
      </c>
      <c r="AZ254">
        <v>25</v>
      </c>
      <c r="BA254">
        <v>7.8200000000000006E-2</v>
      </c>
      <c r="BB254">
        <v>0.115</v>
      </c>
      <c r="BC254">
        <v>283</v>
      </c>
      <c r="BD254">
        <v>156</v>
      </c>
      <c r="BE254">
        <v>1.5130999999999999</v>
      </c>
      <c r="BF254">
        <v>0.83</v>
      </c>
      <c r="BG254">
        <v>5879</v>
      </c>
      <c r="BH254">
        <v>588</v>
      </c>
      <c r="BI254">
        <v>31.433499999999999</v>
      </c>
      <c r="BJ254">
        <v>2.8996</v>
      </c>
      <c r="BK254">
        <v>4995</v>
      </c>
      <c r="BL254">
        <v>96</v>
      </c>
      <c r="BM254">
        <v>11.348699999999999</v>
      </c>
      <c r="BN254">
        <v>0.53369999999999995</v>
      </c>
      <c r="BO254">
        <v>0.93320000000000003</v>
      </c>
      <c r="BP254">
        <v>0.83299999999999996</v>
      </c>
      <c r="BQ254">
        <v>0.90890000000000004</v>
      </c>
      <c r="BR254">
        <v>0.75209999999999999</v>
      </c>
      <c r="BS254">
        <v>0.60599999999999998</v>
      </c>
      <c r="BT254">
        <v>0.36249999999999999</v>
      </c>
      <c r="BU254">
        <v>0.20680000000000001</v>
      </c>
      <c r="BV254">
        <v>0.79659999999999997</v>
      </c>
      <c r="BW254">
        <v>0.80910000000000004</v>
      </c>
      <c r="BX254">
        <v>0.55220000000000002</v>
      </c>
      <c r="BY254">
        <v>0.86350000000000005</v>
      </c>
      <c r="BZ254">
        <v>0.84160000000000001</v>
      </c>
      <c r="CA254">
        <v>0.41870000000000002</v>
      </c>
      <c r="CB254">
        <v>0.65080000000000005</v>
      </c>
      <c r="CC254">
        <v>0.97609999999999997</v>
      </c>
      <c r="CD254">
        <v>0.95099999999999996</v>
      </c>
      <c r="CE254">
        <v>4.0331999999999999</v>
      </c>
      <c r="CF254">
        <v>0.92110000000000003</v>
      </c>
      <c r="CG254">
        <v>2.7271999999999998</v>
      </c>
      <c r="CH254">
        <v>0.63749999999999996</v>
      </c>
      <c r="CI254">
        <v>0.86350000000000005</v>
      </c>
      <c r="CJ254">
        <v>0.86350000000000005</v>
      </c>
      <c r="CK254">
        <v>3.8382000000000001</v>
      </c>
      <c r="CL254">
        <v>0.94669999999999999</v>
      </c>
      <c r="CM254">
        <v>11.4621</v>
      </c>
      <c r="CN254">
        <v>0.92110000000000003</v>
      </c>
      <c r="CO254">
        <v>1</v>
      </c>
      <c r="CP254">
        <v>0</v>
      </c>
      <c r="CQ254">
        <v>1</v>
      </c>
      <c r="CR254">
        <v>0</v>
      </c>
      <c r="CS254">
        <v>0</v>
      </c>
      <c r="CT254">
        <v>0</v>
      </c>
      <c r="CU254">
        <v>0</v>
      </c>
      <c r="CV254">
        <v>0</v>
      </c>
      <c r="CW254">
        <v>0</v>
      </c>
      <c r="CX254">
        <v>0</v>
      </c>
      <c r="CY254">
        <v>0</v>
      </c>
      <c r="CZ254">
        <v>0</v>
      </c>
      <c r="DA254">
        <v>0</v>
      </c>
      <c r="DB254">
        <v>0</v>
      </c>
      <c r="DC254">
        <v>1</v>
      </c>
      <c r="DD254">
        <v>1</v>
      </c>
      <c r="DE254">
        <v>2</v>
      </c>
      <c r="DF254">
        <v>0</v>
      </c>
      <c r="DG254">
        <v>0</v>
      </c>
      <c r="DH254">
        <v>2</v>
      </c>
      <c r="DI254">
        <v>4</v>
      </c>
      <c r="DJ254" t="s">
        <v>794</v>
      </c>
    </row>
    <row r="255" spans="1:114" x14ac:dyDescent="0.2">
      <c r="A255">
        <v>21219</v>
      </c>
      <c r="B255" t="s">
        <v>589</v>
      </c>
      <c r="C255">
        <v>563</v>
      </c>
      <c r="D255">
        <v>209</v>
      </c>
      <c r="E255">
        <v>5.8860000000000001</v>
      </c>
      <c r="F255">
        <v>2.0988000000000002</v>
      </c>
      <c r="G255">
        <v>154</v>
      </c>
      <c r="H255">
        <v>76</v>
      </c>
      <c r="I255">
        <v>3.3456000000000001</v>
      </c>
      <c r="J255">
        <v>1.5854999999999999</v>
      </c>
      <c r="K255">
        <v>551</v>
      </c>
      <c r="L255">
        <v>169</v>
      </c>
      <c r="M255">
        <v>15.1707</v>
      </c>
      <c r="N255">
        <v>4.4553000000000003</v>
      </c>
      <c r="O255">
        <v>554</v>
      </c>
      <c r="P255">
        <v>237</v>
      </c>
      <c r="Q255">
        <v>8.1256000000000004</v>
      </c>
      <c r="R255">
        <v>3.3895</v>
      </c>
      <c r="S255">
        <v>640</v>
      </c>
      <c r="T255">
        <v>492</v>
      </c>
      <c r="U255">
        <v>6.7001999999999997</v>
      </c>
      <c r="V255">
        <v>5.1040000000000001</v>
      </c>
      <c r="W255">
        <v>1969</v>
      </c>
      <c r="X255">
        <v>271</v>
      </c>
      <c r="Y255">
        <v>20.5855</v>
      </c>
      <c r="Z255">
        <v>1.8724000000000001</v>
      </c>
      <c r="AA255">
        <v>2152</v>
      </c>
      <c r="AB255">
        <v>400</v>
      </c>
      <c r="AC255">
        <v>22.498699999999999</v>
      </c>
      <c r="AD255">
        <v>3.4767000000000001</v>
      </c>
      <c r="AE255">
        <v>1141</v>
      </c>
      <c r="AF255">
        <v>266</v>
      </c>
      <c r="AG255">
        <v>11.9451</v>
      </c>
      <c r="AH255">
        <v>2.4963000000000002</v>
      </c>
      <c r="AI255">
        <v>321</v>
      </c>
      <c r="AJ255">
        <v>197</v>
      </c>
      <c r="AK255">
        <v>8.8381000000000007</v>
      </c>
      <c r="AL255">
        <v>5.3700999999999999</v>
      </c>
      <c r="AM255">
        <v>77</v>
      </c>
      <c r="AN255">
        <v>88</v>
      </c>
      <c r="AO255">
        <v>0.86280000000000001</v>
      </c>
      <c r="AP255">
        <v>0.98399999999999999</v>
      </c>
      <c r="AQ255">
        <v>1289</v>
      </c>
      <c r="AR255">
        <v>1336</v>
      </c>
      <c r="AS255">
        <v>13.4762</v>
      </c>
      <c r="AT255">
        <v>13.903</v>
      </c>
      <c r="AU255">
        <v>61</v>
      </c>
      <c r="AV255">
        <v>52</v>
      </c>
      <c r="AW255">
        <v>1.5377000000000001</v>
      </c>
      <c r="AX255">
        <v>1.2948</v>
      </c>
      <c r="AY255">
        <v>111</v>
      </c>
      <c r="AZ255">
        <v>77</v>
      </c>
      <c r="BA255">
        <v>2.7980999999999998</v>
      </c>
      <c r="BB255">
        <v>1.9265000000000001</v>
      </c>
      <c r="BC255">
        <v>14</v>
      </c>
      <c r="BD255">
        <v>28</v>
      </c>
      <c r="BE255">
        <v>0.38550000000000001</v>
      </c>
      <c r="BF255">
        <v>0.75880000000000003</v>
      </c>
      <c r="BG255">
        <v>181</v>
      </c>
      <c r="BH255">
        <v>66</v>
      </c>
      <c r="BI255">
        <v>4.9835000000000003</v>
      </c>
      <c r="BJ255">
        <v>1.7646999999999999</v>
      </c>
      <c r="BK255">
        <v>12</v>
      </c>
      <c r="BL255">
        <v>18</v>
      </c>
      <c r="BM255">
        <v>0.1255</v>
      </c>
      <c r="BN255">
        <v>0.18770000000000001</v>
      </c>
      <c r="BO255">
        <v>0.2349</v>
      </c>
      <c r="BP255">
        <v>0.41</v>
      </c>
      <c r="BQ255">
        <v>0.37090000000000001</v>
      </c>
      <c r="BR255">
        <v>0.63460000000000005</v>
      </c>
      <c r="BS255">
        <v>0.78800000000000003</v>
      </c>
      <c r="BT255">
        <v>0.65249999999999997</v>
      </c>
      <c r="BU255">
        <v>0.58420000000000005</v>
      </c>
      <c r="BV255">
        <v>0.52890000000000004</v>
      </c>
      <c r="BW255">
        <v>0.86329999999999996</v>
      </c>
      <c r="BX255">
        <v>0.5544</v>
      </c>
      <c r="BY255">
        <v>0.26869999999999999</v>
      </c>
      <c r="BZ255">
        <v>0.4924</v>
      </c>
      <c r="CA255">
        <v>0.73970000000000002</v>
      </c>
      <c r="CB255">
        <v>0.43169999999999997</v>
      </c>
      <c r="CC255">
        <v>0.63560000000000005</v>
      </c>
      <c r="CD255">
        <v>0.3987</v>
      </c>
      <c r="CE255">
        <v>2.4384000000000001</v>
      </c>
      <c r="CF255">
        <v>0.48399999999999999</v>
      </c>
      <c r="CG255">
        <v>3.1833</v>
      </c>
      <c r="CH255">
        <v>0.8891</v>
      </c>
      <c r="CI255">
        <v>0.26869999999999999</v>
      </c>
      <c r="CJ255">
        <v>0.26869999999999999</v>
      </c>
      <c r="CK255">
        <v>2.6981000000000002</v>
      </c>
      <c r="CL255">
        <v>0.59279999999999999</v>
      </c>
      <c r="CM255">
        <v>8.5884999999999998</v>
      </c>
      <c r="CN255">
        <v>0.64390000000000003</v>
      </c>
      <c r="CO255">
        <v>0</v>
      </c>
      <c r="CP255">
        <v>0</v>
      </c>
      <c r="CQ255">
        <v>0</v>
      </c>
      <c r="CR255">
        <v>0</v>
      </c>
      <c r="CS255">
        <v>0</v>
      </c>
      <c r="CT255">
        <v>0</v>
      </c>
      <c r="CU255">
        <v>0</v>
      </c>
      <c r="CV255">
        <v>0</v>
      </c>
      <c r="CW255">
        <v>0</v>
      </c>
      <c r="CX255">
        <v>0</v>
      </c>
      <c r="CY255">
        <v>0</v>
      </c>
      <c r="CZ255">
        <v>0</v>
      </c>
      <c r="DA255">
        <v>0</v>
      </c>
      <c r="DB255">
        <v>0</v>
      </c>
      <c r="DC255">
        <v>0</v>
      </c>
      <c r="DD255">
        <v>0</v>
      </c>
      <c r="DE255">
        <v>0</v>
      </c>
      <c r="DF255">
        <v>0</v>
      </c>
      <c r="DG255">
        <v>0</v>
      </c>
      <c r="DH255">
        <v>0</v>
      </c>
      <c r="DI255">
        <v>0</v>
      </c>
      <c r="DJ255" t="s">
        <v>793</v>
      </c>
    </row>
    <row r="256" spans="1:114" x14ac:dyDescent="0.2">
      <c r="A256">
        <v>21220</v>
      </c>
      <c r="B256" t="s">
        <v>589</v>
      </c>
      <c r="C256">
        <v>9155</v>
      </c>
      <c r="D256">
        <v>1514</v>
      </c>
      <c r="E256">
        <v>21.4755</v>
      </c>
      <c r="F256">
        <v>3.3740999999999999</v>
      </c>
      <c r="G256">
        <v>974</v>
      </c>
      <c r="H256">
        <v>212</v>
      </c>
      <c r="I256">
        <v>4.2478999999999996</v>
      </c>
      <c r="J256">
        <v>0.87029999999999996</v>
      </c>
      <c r="K256">
        <v>5045</v>
      </c>
      <c r="L256">
        <v>639</v>
      </c>
      <c r="M256">
        <v>30.494399999999999</v>
      </c>
      <c r="N256">
        <v>3.5720999999999998</v>
      </c>
      <c r="O256">
        <v>3041</v>
      </c>
      <c r="P256">
        <v>490</v>
      </c>
      <c r="Q256">
        <v>10.3559</v>
      </c>
      <c r="R256">
        <v>1.5690999999999999</v>
      </c>
      <c r="S256">
        <v>2340</v>
      </c>
      <c r="T256">
        <v>590</v>
      </c>
      <c r="U256">
        <v>5.4894999999999996</v>
      </c>
      <c r="V256">
        <v>1.3546</v>
      </c>
      <c r="W256">
        <v>5921</v>
      </c>
      <c r="X256">
        <v>493</v>
      </c>
      <c r="Y256">
        <v>13.8264</v>
      </c>
      <c r="Z256">
        <v>0.90549999999999997</v>
      </c>
      <c r="AA256">
        <v>9820</v>
      </c>
      <c r="AB256">
        <v>928</v>
      </c>
      <c r="AC256">
        <v>22.931100000000001</v>
      </c>
      <c r="AD256">
        <v>1.8181</v>
      </c>
      <c r="AE256">
        <v>5479</v>
      </c>
      <c r="AF256">
        <v>679</v>
      </c>
      <c r="AG256">
        <v>12.853400000000001</v>
      </c>
      <c r="AH256">
        <v>1.4472</v>
      </c>
      <c r="AI256">
        <v>1796</v>
      </c>
      <c r="AJ256">
        <v>323</v>
      </c>
      <c r="AK256">
        <v>10.8559</v>
      </c>
      <c r="AL256">
        <v>1.8817999999999999</v>
      </c>
      <c r="AM256">
        <v>994</v>
      </c>
      <c r="AN256">
        <v>421</v>
      </c>
      <c r="AO256">
        <v>2.4927000000000001</v>
      </c>
      <c r="AP256">
        <v>1.0488999999999999</v>
      </c>
      <c r="AQ256">
        <v>20679</v>
      </c>
      <c r="AR256">
        <v>2744</v>
      </c>
      <c r="AS256">
        <v>48.2883</v>
      </c>
      <c r="AT256">
        <v>5.9081000000000001</v>
      </c>
      <c r="AU256">
        <v>1797</v>
      </c>
      <c r="AV256">
        <v>374</v>
      </c>
      <c r="AW256">
        <v>10.029</v>
      </c>
      <c r="AX256">
        <v>2.0539000000000001</v>
      </c>
      <c r="AY256">
        <v>1319</v>
      </c>
      <c r="AZ256">
        <v>295</v>
      </c>
      <c r="BA256">
        <v>7.3613</v>
      </c>
      <c r="BB256">
        <v>1.6234</v>
      </c>
      <c r="BC256">
        <v>374</v>
      </c>
      <c r="BD256">
        <v>180</v>
      </c>
      <c r="BE256">
        <v>2.2606000000000002</v>
      </c>
      <c r="BF256">
        <v>1.0802</v>
      </c>
      <c r="BG256">
        <v>1114</v>
      </c>
      <c r="BH256">
        <v>315</v>
      </c>
      <c r="BI256">
        <v>6.7336</v>
      </c>
      <c r="BJ256">
        <v>1.8762000000000001</v>
      </c>
      <c r="BK256">
        <v>168</v>
      </c>
      <c r="BL256">
        <v>15</v>
      </c>
      <c r="BM256">
        <v>0.39229999999999998</v>
      </c>
      <c r="BN256">
        <v>2.86E-2</v>
      </c>
      <c r="BO256">
        <v>0.79310000000000003</v>
      </c>
      <c r="BP256">
        <v>0.5575</v>
      </c>
      <c r="BQ256">
        <v>0.80479999999999996</v>
      </c>
      <c r="BR256">
        <v>0.7329</v>
      </c>
      <c r="BS256">
        <v>0.70660000000000001</v>
      </c>
      <c r="BT256">
        <v>0.2409</v>
      </c>
      <c r="BU256">
        <v>0.63970000000000005</v>
      </c>
      <c r="BV256">
        <v>0.61670000000000003</v>
      </c>
      <c r="BW256">
        <v>0.9284</v>
      </c>
      <c r="BX256">
        <v>0.77829999999999999</v>
      </c>
      <c r="BY256">
        <v>0.71430000000000005</v>
      </c>
      <c r="BZ256">
        <v>0.72670000000000001</v>
      </c>
      <c r="CA256">
        <v>0.86770000000000003</v>
      </c>
      <c r="CB256">
        <v>0.76359999999999995</v>
      </c>
      <c r="CC256">
        <v>0.74619999999999997</v>
      </c>
      <c r="CD256">
        <v>0.53090000000000004</v>
      </c>
      <c r="CE256">
        <v>3.5949</v>
      </c>
      <c r="CF256">
        <v>0.83799999999999997</v>
      </c>
      <c r="CG256">
        <v>3.2040000000000002</v>
      </c>
      <c r="CH256">
        <v>0.89129999999999998</v>
      </c>
      <c r="CI256">
        <v>0.71430000000000005</v>
      </c>
      <c r="CJ256">
        <v>0.71430000000000005</v>
      </c>
      <c r="CK256">
        <v>3.6351</v>
      </c>
      <c r="CL256">
        <v>0.87419999999999998</v>
      </c>
      <c r="CM256">
        <v>11.148300000000001</v>
      </c>
      <c r="CN256">
        <v>0.89980000000000004</v>
      </c>
      <c r="CO256">
        <v>0</v>
      </c>
      <c r="CP256">
        <v>0</v>
      </c>
      <c r="CQ256">
        <v>0</v>
      </c>
      <c r="CR256">
        <v>0</v>
      </c>
      <c r="CS256">
        <v>0</v>
      </c>
      <c r="CT256">
        <v>0</v>
      </c>
      <c r="CU256">
        <v>0</v>
      </c>
      <c r="CV256">
        <v>0</v>
      </c>
      <c r="CW256">
        <v>1</v>
      </c>
      <c r="CX256">
        <v>0</v>
      </c>
      <c r="CY256">
        <v>0</v>
      </c>
      <c r="CZ256">
        <v>0</v>
      </c>
      <c r="DA256">
        <v>0</v>
      </c>
      <c r="DB256">
        <v>0</v>
      </c>
      <c r="DC256">
        <v>0</v>
      </c>
      <c r="DD256">
        <v>0</v>
      </c>
      <c r="DE256">
        <v>0</v>
      </c>
      <c r="DF256">
        <v>1</v>
      </c>
      <c r="DG256">
        <v>0</v>
      </c>
      <c r="DH256">
        <v>0</v>
      </c>
      <c r="DI256">
        <v>1</v>
      </c>
      <c r="DJ256" t="s">
        <v>794</v>
      </c>
    </row>
    <row r="257" spans="1:114" x14ac:dyDescent="0.2">
      <c r="A257">
        <v>21221</v>
      </c>
      <c r="B257" t="s">
        <v>589</v>
      </c>
      <c r="C257">
        <v>9047</v>
      </c>
      <c r="D257">
        <v>1360</v>
      </c>
      <c r="E257">
        <v>21.018999999999998</v>
      </c>
      <c r="F257">
        <v>3.0110999999999999</v>
      </c>
      <c r="G257">
        <v>1420</v>
      </c>
      <c r="H257">
        <v>374</v>
      </c>
      <c r="I257">
        <v>6.1928000000000001</v>
      </c>
      <c r="J257">
        <v>1.5858000000000001</v>
      </c>
      <c r="K257">
        <v>5961</v>
      </c>
      <c r="L257">
        <v>660</v>
      </c>
      <c r="M257">
        <v>34.4846</v>
      </c>
      <c r="N257">
        <v>3.6467000000000001</v>
      </c>
      <c r="O257">
        <v>4039</v>
      </c>
      <c r="P257">
        <v>712</v>
      </c>
      <c r="Q257">
        <v>13.292299999999999</v>
      </c>
      <c r="R257">
        <v>2.2804000000000002</v>
      </c>
      <c r="S257">
        <v>1997</v>
      </c>
      <c r="T257">
        <v>475</v>
      </c>
      <c r="U257">
        <v>4.6212</v>
      </c>
      <c r="V257">
        <v>1.0791999999999999</v>
      </c>
      <c r="W257">
        <v>8110</v>
      </c>
      <c r="X257">
        <v>562</v>
      </c>
      <c r="Y257">
        <v>18.6493</v>
      </c>
      <c r="Z257">
        <v>0.98380000000000001</v>
      </c>
      <c r="AA257">
        <v>9395</v>
      </c>
      <c r="AB257">
        <v>1085</v>
      </c>
      <c r="AC257">
        <v>21.604199999999999</v>
      </c>
      <c r="AD257">
        <v>2.2984</v>
      </c>
      <c r="AE257">
        <v>6891</v>
      </c>
      <c r="AF257">
        <v>908</v>
      </c>
      <c r="AG257">
        <v>15.946199999999999</v>
      </c>
      <c r="AH257">
        <v>1.9737</v>
      </c>
      <c r="AI257">
        <v>1092</v>
      </c>
      <c r="AJ257">
        <v>355</v>
      </c>
      <c r="AK257">
        <v>6.3173000000000004</v>
      </c>
      <c r="AL257">
        <v>2.0438000000000001</v>
      </c>
      <c r="AM257">
        <v>400</v>
      </c>
      <c r="AN257">
        <v>209</v>
      </c>
      <c r="AO257">
        <v>0.96079999999999999</v>
      </c>
      <c r="AP257">
        <v>0.50029999999999997</v>
      </c>
      <c r="AQ257">
        <v>19035</v>
      </c>
      <c r="AR257">
        <v>2482</v>
      </c>
      <c r="AS257">
        <v>43.771700000000003</v>
      </c>
      <c r="AT257">
        <v>5.3586999999999998</v>
      </c>
      <c r="AU257">
        <v>2874</v>
      </c>
      <c r="AV257">
        <v>445</v>
      </c>
      <c r="AW257">
        <v>15.584</v>
      </c>
      <c r="AX257">
        <v>2.3662999999999998</v>
      </c>
      <c r="AY257">
        <v>331</v>
      </c>
      <c r="AZ257">
        <v>134</v>
      </c>
      <c r="BA257">
        <v>1.7948</v>
      </c>
      <c r="BB257">
        <v>0.72460000000000002</v>
      </c>
      <c r="BC257">
        <v>305</v>
      </c>
      <c r="BD257">
        <v>151</v>
      </c>
      <c r="BE257">
        <v>1.7644</v>
      </c>
      <c r="BF257">
        <v>0.87129999999999996</v>
      </c>
      <c r="BG257">
        <v>1885</v>
      </c>
      <c r="BH257">
        <v>365</v>
      </c>
      <c r="BI257">
        <v>10.9048</v>
      </c>
      <c r="BJ257">
        <v>2.0806</v>
      </c>
      <c r="BK257">
        <v>274</v>
      </c>
      <c r="BL257">
        <v>14</v>
      </c>
      <c r="BM257">
        <v>0.63009999999999999</v>
      </c>
      <c r="BN257">
        <v>1.5299999999999999E-2</v>
      </c>
      <c r="BO257">
        <v>0.7802</v>
      </c>
      <c r="BP257">
        <v>0.75490000000000002</v>
      </c>
      <c r="BQ257">
        <v>0.87849999999999995</v>
      </c>
      <c r="BR257">
        <v>0.8226</v>
      </c>
      <c r="BS257">
        <v>0.63380000000000003</v>
      </c>
      <c r="BT257">
        <v>0.54369999999999996</v>
      </c>
      <c r="BU257">
        <v>0.50749999999999995</v>
      </c>
      <c r="BV257">
        <v>0.77939999999999998</v>
      </c>
      <c r="BW257">
        <v>0.68330000000000002</v>
      </c>
      <c r="BX257">
        <v>0.56930000000000003</v>
      </c>
      <c r="BY257">
        <v>0.66520000000000001</v>
      </c>
      <c r="BZ257">
        <v>0.79390000000000005</v>
      </c>
      <c r="CA257">
        <v>0.6855</v>
      </c>
      <c r="CB257">
        <v>0.69410000000000005</v>
      </c>
      <c r="CC257">
        <v>0.86770000000000003</v>
      </c>
      <c r="CD257">
        <v>0.61409999999999998</v>
      </c>
      <c r="CE257">
        <v>3.87</v>
      </c>
      <c r="CF257">
        <v>0.89770000000000005</v>
      </c>
      <c r="CG257">
        <v>3.0832000000000002</v>
      </c>
      <c r="CH257">
        <v>0.84860000000000002</v>
      </c>
      <c r="CI257">
        <v>0.66520000000000001</v>
      </c>
      <c r="CJ257">
        <v>0.66520000000000001</v>
      </c>
      <c r="CK257">
        <v>3.6553</v>
      </c>
      <c r="CL257">
        <v>0.88700000000000001</v>
      </c>
      <c r="CM257">
        <v>11.2737</v>
      </c>
      <c r="CN257">
        <v>0.91259999999999997</v>
      </c>
      <c r="CO257">
        <v>0</v>
      </c>
      <c r="CP257">
        <v>0</v>
      </c>
      <c r="CQ257">
        <v>0</v>
      </c>
      <c r="CR257">
        <v>0</v>
      </c>
      <c r="CS257">
        <v>0</v>
      </c>
      <c r="CT257">
        <v>0</v>
      </c>
      <c r="CU257">
        <v>0</v>
      </c>
      <c r="CV257">
        <v>0</v>
      </c>
      <c r="CW257">
        <v>0</v>
      </c>
      <c r="CX257">
        <v>0</v>
      </c>
      <c r="CY257">
        <v>0</v>
      </c>
      <c r="CZ257">
        <v>0</v>
      </c>
      <c r="DA257">
        <v>0</v>
      </c>
      <c r="DB257">
        <v>0</v>
      </c>
      <c r="DC257">
        <v>0</v>
      </c>
      <c r="DD257">
        <v>0</v>
      </c>
      <c r="DE257">
        <v>0</v>
      </c>
      <c r="DF257">
        <v>0</v>
      </c>
      <c r="DG257">
        <v>0</v>
      </c>
      <c r="DH257">
        <v>0</v>
      </c>
      <c r="DI257">
        <v>0</v>
      </c>
      <c r="DJ257" t="s">
        <v>794</v>
      </c>
    </row>
    <row r="258" spans="1:114" x14ac:dyDescent="0.2">
      <c r="A258">
        <v>21222</v>
      </c>
      <c r="B258" t="s">
        <v>589</v>
      </c>
      <c r="C258">
        <v>16996</v>
      </c>
      <c r="D258">
        <v>2046</v>
      </c>
      <c r="E258">
        <v>28.789200000000001</v>
      </c>
      <c r="F258">
        <v>3.1795</v>
      </c>
      <c r="G258">
        <v>2028</v>
      </c>
      <c r="H258">
        <v>481</v>
      </c>
      <c r="I258">
        <v>7.2196999999999996</v>
      </c>
      <c r="J258">
        <v>1.6669</v>
      </c>
      <c r="K258">
        <v>7855</v>
      </c>
      <c r="L258">
        <v>785</v>
      </c>
      <c r="M258">
        <v>34.892499999999998</v>
      </c>
      <c r="N258">
        <v>3.3477999999999999</v>
      </c>
      <c r="O258">
        <v>6560</v>
      </c>
      <c r="P258">
        <v>782</v>
      </c>
      <c r="Q258">
        <v>16.3002</v>
      </c>
      <c r="R258">
        <v>1.8401000000000001</v>
      </c>
      <c r="S258">
        <v>5053</v>
      </c>
      <c r="T258">
        <v>1168</v>
      </c>
      <c r="U258">
        <v>8.5342000000000002</v>
      </c>
      <c r="V258">
        <v>1.9292</v>
      </c>
      <c r="W258">
        <v>9146</v>
      </c>
      <c r="X258">
        <v>608</v>
      </c>
      <c r="Y258">
        <v>15.3955</v>
      </c>
      <c r="Z258">
        <v>0.7087</v>
      </c>
      <c r="AA258">
        <v>14436</v>
      </c>
      <c r="AB258">
        <v>1412</v>
      </c>
      <c r="AC258">
        <v>24.3002</v>
      </c>
      <c r="AD258">
        <v>2.0714999999999999</v>
      </c>
      <c r="AE258">
        <v>9361</v>
      </c>
      <c r="AF258">
        <v>822</v>
      </c>
      <c r="AG258">
        <v>15.8101</v>
      </c>
      <c r="AH258">
        <v>1.1600999999999999</v>
      </c>
      <c r="AI258">
        <v>1299</v>
      </c>
      <c r="AJ258">
        <v>260</v>
      </c>
      <c r="AK258">
        <v>5.7702999999999998</v>
      </c>
      <c r="AL258">
        <v>1.1414</v>
      </c>
      <c r="AM258">
        <v>1749</v>
      </c>
      <c r="AN258">
        <v>425</v>
      </c>
      <c r="AO258">
        <v>3.1238999999999999</v>
      </c>
      <c r="AP258">
        <v>0.74660000000000004</v>
      </c>
      <c r="AQ258">
        <v>23330</v>
      </c>
      <c r="AR258">
        <v>3519</v>
      </c>
      <c r="AS258">
        <v>39.271500000000003</v>
      </c>
      <c r="AT258">
        <v>5.6155999999999997</v>
      </c>
      <c r="AU258">
        <v>1628</v>
      </c>
      <c r="AV258">
        <v>358</v>
      </c>
      <c r="AW258">
        <v>6.7884000000000002</v>
      </c>
      <c r="AX258">
        <v>1.4818</v>
      </c>
      <c r="AY258">
        <v>369</v>
      </c>
      <c r="AZ258">
        <v>125</v>
      </c>
      <c r="BA258">
        <v>1.5387</v>
      </c>
      <c r="BB258">
        <v>0.51939999999999997</v>
      </c>
      <c r="BC258">
        <v>599</v>
      </c>
      <c r="BD258">
        <v>240</v>
      </c>
      <c r="BE258">
        <v>2.6608000000000001</v>
      </c>
      <c r="BF258">
        <v>1.0629</v>
      </c>
      <c r="BG258">
        <v>2857</v>
      </c>
      <c r="BH258">
        <v>485</v>
      </c>
      <c r="BI258">
        <v>12.691000000000001</v>
      </c>
      <c r="BJ258">
        <v>2.1246999999999998</v>
      </c>
      <c r="BK258">
        <v>154</v>
      </c>
      <c r="BL258">
        <v>86</v>
      </c>
      <c r="BM258">
        <v>0.25919999999999999</v>
      </c>
      <c r="BN258">
        <v>0.14419999999999999</v>
      </c>
      <c r="BO258">
        <v>0.88580000000000003</v>
      </c>
      <c r="BP258">
        <v>0.83079999999999998</v>
      </c>
      <c r="BQ258">
        <v>0.88290000000000002</v>
      </c>
      <c r="BR258">
        <v>0.88890000000000002</v>
      </c>
      <c r="BS258">
        <v>0.86939999999999995</v>
      </c>
      <c r="BT258">
        <v>0.31769999999999998</v>
      </c>
      <c r="BU258">
        <v>0.73770000000000002</v>
      </c>
      <c r="BV258">
        <v>0.77090000000000003</v>
      </c>
      <c r="BW258">
        <v>0.63990000000000002</v>
      </c>
      <c r="BX258">
        <v>0.81020000000000003</v>
      </c>
      <c r="BY258">
        <v>0.63539999999999996</v>
      </c>
      <c r="BZ258">
        <v>0.65080000000000005</v>
      </c>
      <c r="CA258">
        <v>0.66810000000000003</v>
      </c>
      <c r="CB258">
        <v>0.80689999999999995</v>
      </c>
      <c r="CC258">
        <v>0.90459999999999996</v>
      </c>
      <c r="CD258">
        <v>0.46700000000000003</v>
      </c>
      <c r="CE258">
        <v>4.3578000000000001</v>
      </c>
      <c r="CF258">
        <v>0.97009999999999996</v>
      </c>
      <c r="CG258">
        <v>3.2764000000000002</v>
      </c>
      <c r="CH258">
        <v>0.91039999999999999</v>
      </c>
      <c r="CI258">
        <v>0.63539999999999996</v>
      </c>
      <c r="CJ258">
        <v>0.63539999999999996</v>
      </c>
      <c r="CK258">
        <v>3.4973999999999998</v>
      </c>
      <c r="CL258">
        <v>0.83799999999999997</v>
      </c>
      <c r="CM258">
        <v>11.766999999999999</v>
      </c>
      <c r="CN258">
        <v>0.94030000000000002</v>
      </c>
      <c r="CO258">
        <v>0</v>
      </c>
      <c r="CP258">
        <v>0</v>
      </c>
      <c r="CQ258">
        <v>0</v>
      </c>
      <c r="CR258">
        <v>0</v>
      </c>
      <c r="CS258">
        <v>0</v>
      </c>
      <c r="CT258">
        <v>0</v>
      </c>
      <c r="CU258">
        <v>0</v>
      </c>
      <c r="CV258">
        <v>0</v>
      </c>
      <c r="CW258">
        <v>0</v>
      </c>
      <c r="CX258">
        <v>0</v>
      </c>
      <c r="CY258">
        <v>0</v>
      </c>
      <c r="CZ258">
        <v>0</v>
      </c>
      <c r="DA258">
        <v>0</v>
      </c>
      <c r="DB258">
        <v>0</v>
      </c>
      <c r="DC258">
        <v>1</v>
      </c>
      <c r="DD258">
        <v>0</v>
      </c>
      <c r="DE258">
        <v>0</v>
      </c>
      <c r="DF258">
        <v>0</v>
      </c>
      <c r="DG258">
        <v>0</v>
      </c>
      <c r="DH258">
        <v>1</v>
      </c>
      <c r="DI258">
        <v>1</v>
      </c>
      <c r="DJ258" t="s">
        <v>794</v>
      </c>
    </row>
    <row r="259" spans="1:114" x14ac:dyDescent="0.2">
      <c r="A259">
        <v>21223</v>
      </c>
      <c r="B259" t="s">
        <v>589</v>
      </c>
      <c r="C259">
        <v>8343</v>
      </c>
      <c r="D259">
        <v>1006</v>
      </c>
      <c r="E259">
        <v>43.091799999999999</v>
      </c>
      <c r="F259">
        <v>3.8374000000000001</v>
      </c>
      <c r="G259">
        <v>1007</v>
      </c>
      <c r="H259">
        <v>331</v>
      </c>
      <c r="I259">
        <v>10.7966</v>
      </c>
      <c r="J259">
        <v>3.4018999999999999</v>
      </c>
      <c r="K259">
        <v>3537</v>
      </c>
      <c r="L259">
        <v>532</v>
      </c>
      <c r="M259">
        <v>41.190199999999997</v>
      </c>
      <c r="N259">
        <v>5.53</v>
      </c>
      <c r="O259">
        <v>3092</v>
      </c>
      <c r="P259">
        <v>531</v>
      </c>
      <c r="Q259">
        <v>22.4237</v>
      </c>
      <c r="R259">
        <v>3.4508000000000001</v>
      </c>
      <c r="S259">
        <v>1358</v>
      </c>
      <c r="T259">
        <v>411</v>
      </c>
      <c r="U259">
        <v>6.9752000000000001</v>
      </c>
      <c r="V259">
        <v>2.0312000000000001</v>
      </c>
      <c r="W259">
        <v>2643</v>
      </c>
      <c r="X259">
        <v>382</v>
      </c>
      <c r="Y259">
        <v>13.504</v>
      </c>
      <c r="Z259">
        <v>1.6052999999999999</v>
      </c>
      <c r="AA259">
        <v>4509</v>
      </c>
      <c r="AB259">
        <v>814</v>
      </c>
      <c r="AC259">
        <v>23.038</v>
      </c>
      <c r="AD259">
        <v>3.7027000000000001</v>
      </c>
      <c r="AE259">
        <v>3533</v>
      </c>
      <c r="AF259">
        <v>395</v>
      </c>
      <c r="AG259">
        <v>18.146799999999999</v>
      </c>
      <c r="AH259">
        <v>1.3705000000000001</v>
      </c>
      <c r="AI259">
        <v>1284</v>
      </c>
      <c r="AJ259">
        <v>282</v>
      </c>
      <c r="AK259">
        <v>14.9528</v>
      </c>
      <c r="AL259">
        <v>3.1219000000000001</v>
      </c>
      <c r="AM259">
        <v>293</v>
      </c>
      <c r="AN259">
        <v>168</v>
      </c>
      <c r="AO259">
        <v>1.621</v>
      </c>
      <c r="AP259">
        <v>0.92320000000000002</v>
      </c>
      <c r="AQ259">
        <v>16966</v>
      </c>
      <c r="AR259">
        <v>1698</v>
      </c>
      <c r="AS259">
        <v>86.685100000000006</v>
      </c>
      <c r="AT259">
        <v>4.9436999999999998</v>
      </c>
      <c r="AU259">
        <v>1227</v>
      </c>
      <c r="AV259">
        <v>291</v>
      </c>
      <c r="AW259">
        <v>9.4902999999999995</v>
      </c>
      <c r="AX259">
        <v>2.2086999999999999</v>
      </c>
      <c r="AY259">
        <v>57</v>
      </c>
      <c r="AZ259">
        <v>68</v>
      </c>
      <c r="BA259">
        <v>0.44090000000000001</v>
      </c>
      <c r="BB259">
        <v>0.52549999999999997</v>
      </c>
      <c r="BC259">
        <v>241</v>
      </c>
      <c r="BD259">
        <v>113</v>
      </c>
      <c r="BE259">
        <v>2.8066</v>
      </c>
      <c r="BF259">
        <v>1.3064</v>
      </c>
      <c r="BG259">
        <v>3570</v>
      </c>
      <c r="BH259">
        <v>537</v>
      </c>
      <c r="BI259">
        <v>41.5745</v>
      </c>
      <c r="BJ259">
        <v>5.5876999999999999</v>
      </c>
      <c r="BK259">
        <v>184</v>
      </c>
      <c r="BL259">
        <v>16</v>
      </c>
      <c r="BM259">
        <v>0.94010000000000005</v>
      </c>
      <c r="BN259">
        <v>2.6599999999999999E-2</v>
      </c>
      <c r="BO259">
        <v>0.97199999999999998</v>
      </c>
      <c r="BP259">
        <v>0.93489999999999995</v>
      </c>
      <c r="BQ259">
        <v>0.94579999999999997</v>
      </c>
      <c r="BR259">
        <v>0.94869999999999999</v>
      </c>
      <c r="BS259">
        <v>0.80510000000000004</v>
      </c>
      <c r="BT259">
        <v>0.21959999999999999</v>
      </c>
      <c r="BU259">
        <v>0.6482</v>
      </c>
      <c r="BV259">
        <v>0.85440000000000005</v>
      </c>
      <c r="BW259">
        <v>0.96960000000000002</v>
      </c>
      <c r="BX259">
        <v>0.68020000000000003</v>
      </c>
      <c r="BY259">
        <v>0.92959999999999998</v>
      </c>
      <c r="BZ259">
        <v>0.72230000000000005</v>
      </c>
      <c r="CA259">
        <v>0.53359999999999996</v>
      </c>
      <c r="CB259">
        <v>0.82650000000000001</v>
      </c>
      <c r="CC259">
        <v>0.98699999999999999</v>
      </c>
      <c r="CD259">
        <v>0.69299999999999995</v>
      </c>
      <c r="CE259">
        <v>4.6064999999999996</v>
      </c>
      <c r="CF259">
        <v>0.99360000000000004</v>
      </c>
      <c r="CG259">
        <v>3.3719999999999999</v>
      </c>
      <c r="CH259">
        <v>0.93820000000000003</v>
      </c>
      <c r="CI259">
        <v>0.92959999999999998</v>
      </c>
      <c r="CJ259">
        <v>0.92959999999999998</v>
      </c>
      <c r="CK259">
        <v>3.7624</v>
      </c>
      <c r="CL259">
        <v>0.92320000000000002</v>
      </c>
      <c r="CM259">
        <v>12.670500000000001</v>
      </c>
      <c r="CN259">
        <v>0.99360000000000004</v>
      </c>
      <c r="CO259">
        <v>1</v>
      </c>
      <c r="CP259">
        <v>1</v>
      </c>
      <c r="CQ259">
        <v>1</v>
      </c>
      <c r="CR259">
        <v>1</v>
      </c>
      <c r="CS259">
        <v>0</v>
      </c>
      <c r="CT259">
        <v>0</v>
      </c>
      <c r="CU259">
        <v>0</v>
      </c>
      <c r="CV259">
        <v>0</v>
      </c>
      <c r="CW259">
        <v>1</v>
      </c>
      <c r="CX259">
        <v>0</v>
      </c>
      <c r="CY259">
        <v>1</v>
      </c>
      <c r="CZ259">
        <v>0</v>
      </c>
      <c r="DA259">
        <v>0</v>
      </c>
      <c r="DB259">
        <v>0</v>
      </c>
      <c r="DC259">
        <v>1</v>
      </c>
      <c r="DD259">
        <v>0</v>
      </c>
      <c r="DE259">
        <v>4</v>
      </c>
      <c r="DF259">
        <v>1</v>
      </c>
      <c r="DG259">
        <v>1</v>
      </c>
      <c r="DH259">
        <v>1</v>
      </c>
      <c r="DI259">
        <v>7</v>
      </c>
      <c r="DJ259" t="s">
        <v>794</v>
      </c>
    </row>
    <row r="260" spans="1:114" x14ac:dyDescent="0.2">
      <c r="A260">
        <v>21224</v>
      </c>
      <c r="B260" t="s">
        <v>589</v>
      </c>
      <c r="C260">
        <v>10757</v>
      </c>
      <c r="D260">
        <v>1780</v>
      </c>
      <c r="E260">
        <v>22.993400000000001</v>
      </c>
      <c r="F260">
        <v>3.6288</v>
      </c>
      <c r="G260">
        <v>1127</v>
      </c>
      <c r="H260">
        <v>366</v>
      </c>
      <c r="I260">
        <v>4.0464000000000002</v>
      </c>
      <c r="J260">
        <v>1.3005</v>
      </c>
      <c r="K260">
        <v>5856</v>
      </c>
      <c r="L260">
        <v>745</v>
      </c>
      <c r="M260">
        <v>27.936299999999999</v>
      </c>
      <c r="N260">
        <v>3.3454000000000002</v>
      </c>
      <c r="O260">
        <v>5860</v>
      </c>
      <c r="P260">
        <v>806</v>
      </c>
      <c r="Q260">
        <v>16.862300000000001</v>
      </c>
      <c r="R260">
        <v>2.1836000000000002</v>
      </c>
      <c r="S260">
        <v>5894</v>
      </c>
      <c r="T260">
        <v>1085</v>
      </c>
      <c r="U260">
        <v>12.5181</v>
      </c>
      <c r="V260">
        <v>2.2151000000000001</v>
      </c>
      <c r="W260">
        <v>5891</v>
      </c>
      <c r="X260">
        <v>755</v>
      </c>
      <c r="Y260">
        <v>12.411300000000001</v>
      </c>
      <c r="Z260">
        <v>1.4637</v>
      </c>
      <c r="AA260">
        <v>10343</v>
      </c>
      <c r="AB260">
        <v>1169</v>
      </c>
      <c r="AC260">
        <v>21.790800000000001</v>
      </c>
      <c r="AD260">
        <v>2.2069999999999999</v>
      </c>
      <c r="AE260">
        <v>5413</v>
      </c>
      <c r="AF260">
        <v>886</v>
      </c>
      <c r="AG260">
        <v>11.496499999999999</v>
      </c>
      <c r="AH260">
        <v>1.7889999999999999</v>
      </c>
      <c r="AI260">
        <v>1679</v>
      </c>
      <c r="AJ260">
        <v>355</v>
      </c>
      <c r="AK260">
        <v>8.0097000000000005</v>
      </c>
      <c r="AL260">
        <v>1.6597</v>
      </c>
      <c r="AM260">
        <v>3336</v>
      </c>
      <c r="AN260">
        <v>835</v>
      </c>
      <c r="AO260">
        <v>7.5343999999999998</v>
      </c>
      <c r="AP260">
        <v>1.8486</v>
      </c>
      <c r="AQ260">
        <v>21941</v>
      </c>
      <c r="AR260">
        <v>2764</v>
      </c>
      <c r="AS260">
        <v>46.2256</v>
      </c>
      <c r="AT260">
        <v>5.3407999999999998</v>
      </c>
      <c r="AU260">
        <v>2767</v>
      </c>
      <c r="AV260">
        <v>427</v>
      </c>
      <c r="AW260">
        <v>11.750999999999999</v>
      </c>
      <c r="AX260">
        <v>1.7639</v>
      </c>
      <c r="AY260">
        <v>64</v>
      </c>
      <c r="AZ260">
        <v>62</v>
      </c>
      <c r="BA260">
        <v>0.27179999999999999</v>
      </c>
      <c r="BB260">
        <v>0.2631</v>
      </c>
      <c r="BC260">
        <v>530</v>
      </c>
      <c r="BD260">
        <v>217</v>
      </c>
      <c r="BE260">
        <v>2.5284</v>
      </c>
      <c r="BF260">
        <v>1.0283</v>
      </c>
      <c r="BG260">
        <v>2532</v>
      </c>
      <c r="BH260">
        <v>427</v>
      </c>
      <c r="BI260">
        <v>12.079000000000001</v>
      </c>
      <c r="BJ260">
        <v>1.9697</v>
      </c>
      <c r="BK260">
        <v>339</v>
      </c>
      <c r="BL260">
        <v>84</v>
      </c>
      <c r="BM260">
        <v>0.71419999999999995</v>
      </c>
      <c r="BN260">
        <v>0.17330000000000001</v>
      </c>
      <c r="BO260">
        <v>0.82330000000000003</v>
      </c>
      <c r="BP260">
        <v>0.52059999999999995</v>
      </c>
      <c r="BQ260">
        <v>0.75049999999999994</v>
      </c>
      <c r="BR260">
        <v>0.89959999999999996</v>
      </c>
      <c r="BS260">
        <v>0.92930000000000001</v>
      </c>
      <c r="BT260">
        <v>0.16200000000000001</v>
      </c>
      <c r="BU260">
        <v>0.53939999999999999</v>
      </c>
      <c r="BV260">
        <v>0.49680000000000002</v>
      </c>
      <c r="BW260">
        <v>0.80689999999999995</v>
      </c>
      <c r="BX260">
        <v>0.92959999999999998</v>
      </c>
      <c r="BY260">
        <v>0.69299999999999995</v>
      </c>
      <c r="BZ260">
        <v>0.75049999999999994</v>
      </c>
      <c r="CA260">
        <v>0.49669999999999997</v>
      </c>
      <c r="CB260">
        <v>0.78959999999999997</v>
      </c>
      <c r="CC260">
        <v>0.89370000000000005</v>
      </c>
      <c r="CD260">
        <v>0.63749999999999996</v>
      </c>
      <c r="CE260">
        <v>3.9232999999999998</v>
      </c>
      <c r="CF260">
        <v>0.90620000000000001</v>
      </c>
      <c r="CG260">
        <v>2.934699999999999</v>
      </c>
      <c r="CH260">
        <v>0.79100000000000004</v>
      </c>
      <c r="CI260">
        <v>0.69299999999999995</v>
      </c>
      <c r="CJ260">
        <v>0.69299999999999995</v>
      </c>
      <c r="CK260">
        <v>3.5680000000000001</v>
      </c>
      <c r="CL260">
        <v>0.85929999999999995</v>
      </c>
      <c r="CM260">
        <v>11.119</v>
      </c>
      <c r="CN260">
        <v>0.89770000000000005</v>
      </c>
      <c r="CO260">
        <v>0</v>
      </c>
      <c r="CP260">
        <v>0</v>
      </c>
      <c r="CQ260">
        <v>0</v>
      </c>
      <c r="CR260">
        <v>0</v>
      </c>
      <c r="CS260">
        <v>1</v>
      </c>
      <c r="CT260">
        <v>0</v>
      </c>
      <c r="CU260">
        <v>0</v>
      </c>
      <c r="CV260">
        <v>0</v>
      </c>
      <c r="CW260">
        <v>0</v>
      </c>
      <c r="CX260">
        <v>1</v>
      </c>
      <c r="CY260">
        <v>0</v>
      </c>
      <c r="CZ260">
        <v>0</v>
      </c>
      <c r="DA260">
        <v>0</v>
      </c>
      <c r="DB260">
        <v>0</v>
      </c>
      <c r="DC260">
        <v>0</v>
      </c>
      <c r="DD260">
        <v>0</v>
      </c>
      <c r="DE260">
        <v>1</v>
      </c>
      <c r="DF260">
        <v>1</v>
      </c>
      <c r="DG260">
        <v>0</v>
      </c>
      <c r="DH260">
        <v>0</v>
      </c>
      <c r="DI260">
        <v>2</v>
      </c>
      <c r="DJ260" t="s">
        <v>794</v>
      </c>
    </row>
    <row r="261" spans="1:114" x14ac:dyDescent="0.2">
      <c r="A261">
        <v>21225</v>
      </c>
      <c r="B261" t="s">
        <v>589</v>
      </c>
      <c r="C261">
        <v>10102</v>
      </c>
      <c r="D261">
        <v>1484</v>
      </c>
      <c r="E261">
        <v>29.868099999999998</v>
      </c>
      <c r="F261">
        <v>4.0613999999999999</v>
      </c>
      <c r="G261">
        <v>1153</v>
      </c>
      <c r="H261">
        <v>294</v>
      </c>
      <c r="I261">
        <v>7.2183999999999999</v>
      </c>
      <c r="J261">
        <v>1.7761</v>
      </c>
      <c r="K261">
        <v>4531</v>
      </c>
      <c r="L261">
        <v>736</v>
      </c>
      <c r="M261">
        <v>35.083199999999998</v>
      </c>
      <c r="N261">
        <v>5.4516999999999998</v>
      </c>
      <c r="O261">
        <v>4282</v>
      </c>
      <c r="P261">
        <v>749</v>
      </c>
      <c r="Q261">
        <v>20.284199999999998</v>
      </c>
      <c r="R261">
        <v>3.3845999999999998</v>
      </c>
      <c r="S261">
        <v>3567</v>
      </c>
      <c r="T261">
        <v>1154</v>
      </c>
      <c r="U261">
        <v>10.6256</v>
      </c>
      <c r="V261">
        <v>3.3883000000000001</v>
      </c>
      <c r="W261">
        <v>3975</v>
      </c>
      <c r="X261">
        <v>460</v>
      </c>
      <c r="Y261">
        <v>11.6699</v>
      </c>
      <c r="Z261">
        <v>1.1825000000000001</v>
      </c>
      <c r="AA261">
        <v>9302</v>
      </c>
      <c r="AB261">
        <v>1077</v>
      </c>
      <c r="AC261">
        <v>27.309000000000001</v>
      </c>
      <c r="AD261">
        <v>2.7690000000000001</v>
      </c>
      <c r="AE261">
        <v>5361</v>
      </c>
      <c r="AF261">
        <v>759</v>
      </c>
      <c r="AG261">
        <v>15.9696</v>
      </c>
      <c r="AH261">
        <v>2.0859999999999999</v>
      </c>
      <c r="AI261">
        <v>1599</v>
      </c>
      <c r="AJ261">
        <v>273</v>
      </c>
      <c r="AK261">
        <v>12.381</v>
      </c>
      <c r="AL261">
        <v>2.0303</v>
      </c>
      <c r="AM261">
        <v>1723</v>
      </c>
      <c r="AN261">
        <v>494</v>
      </c>
      <c r="AO261">
        <v>5.5404</v>
      </c>
      <c r="AP261">
        <v>1.5611999999999999</v>
      </c>
      <c r="AQ261">
        <v>23666</v>
      </c>
      <c r="AR261">
        <v>2248</v>
      </c>
      <c r="AS261">
        <v>69.479200000000006</v>
      </c>
      <c r="AT261">
        <v>5.3376999999999999</v>
      </c>
      <c r="AU261">
        <v>1048</v>
      </c>
      <c r="AV261">
        <v>297</v>
      </c>
      <c r="AW261">
        <v>7.3178999999999998</v>
      </c>
      <c r="AX261">
        <v>2.0486</v>
      </c>
      <c r="AY261">
        <v>133</v>
      </c>
      <c r="AZ261">
        <v>70</v>
      </c>
      <c r="BA261">
        <v>0.92869999999999997</v>
      </c>
      <c r="BB261">
        <v>0.48709999999999998</v>
      </c>
      <c r="BC261">
        <v>394</v>
      </c>
      <c r="BD261">
        <v>153</v>
      </c>
      <c r="BE261">
        <v>3.0507</v>
      </c>
      <c r="BF261">
        <v>1.1721999999999999</v>
      </c>
      <c r="BG261">
        <v>2831</v>
      </c>
      <c r="BH261">
        <v>413</v>
      </c>
      <c r="BI261">
        <v>21.920200000000001</v>
      </c>
      <c r="BJ261">
        <v>3.0249999999999999</v>
      </c>
      <c r="BK261">
        <v>164</v>
      </c>
      <c r="BL261">
        <v>6</v>
      </c>
      <c r="BM261">
        <v>0.48149999999999998</v>
      </c>
      <c r="BN261">
        <v>3.2199999999999999E-2</v>
      </c>
      <c r="BO261">
        <v>0.90090000000000003</v>
      </c>
      <c r="BP261">
        <v>0.8286</v>
      </c>
      <c r="BQ261">
        <v>0.88500000000000001</v>
      </c>
      <c r="BR261">
        <v>0.93159999999999998</v>
      </c>
      <c r="BS261">
        <v>0.91859999999999997</v>
      </c>
      <c r="BT261">
        <v>0.1237</v>
      </c>
      <c r="BU261">
        <v>0.91259999999999997</v>
      </c>
      <c r="BV261">
        <v>0.78369999999999995</v>
      </c>
      <c r="BW261">
        <v>0.94789999999999996</v>
      </c>
      <c r="BX261">
        <v>0.89339999999999997</v>
      </c>
      <c r="BY261">
        <v>0.85070000000000001</v>
      </c>
      <c r="BZ261">
        <v>0.66590000000000005</v>
      </c>
      <c r="CA261">
        <v>0.60519999999999996</v>
      </c>
      <c r="CB261">
        <v>0.84379999999999999</v>
      </c>
      <c r="CC261">
        <v>0.96530000000000005</v>
      </c>
      <c r="CD261">
        <v>0.56930000000000003</v>
      </c>
      <c r="CE261">
        <v>4.4646999999999997</v>
      </c>
      <c r="CF261">
        <v>0.98509999999999998</v>
      </c>
      <c r="CG261">
        <v>3.6613000000000002</v>
      </c>
      <c r="CH261">
        <v>0.98719999999999997</v>
      </c>
      <c r="CI261">
        <v>0.85070000000000001</v>
      </c>
      <c r="CJ261">
        <v>0.85070000000000001</v>
      </c>
      <c r="CK261">
        <v>3.6495000000000002</v>
      </c>
      <c r="CL261">
        <v>0.88490000000000002</v>
      </c>
      <c r="CM261">
        <v>12.626200000000001</v>
      </c>
      <c r="CN261">
        <v>0.98929999999999996</v>
      </c>
      <c r="CO261">
        <v>1</v>
      </c>
      <c r="CP261">
        <v>0</v>
      </c>
      <c r="CQ261">
        <v>0</v>
      </c>
      <c r="CR261">
        <v>1</v>
      </c>
      <c r="CS261">
        <v>1</v>
      </c>
      <c r="CT261">
        <v>0</v>
      </c>
      <c r="CU261">
        <v>1</v>
      </c>
      <c r="CV261">
        <v>0</v>
      </c>
      <c r="CW261">
        <v>1</v>
      </c>
      <c r="CX261">
        <v>0</v>
      </c>
      <c r="CY261">
        <v>0</v>
      </c>
      <c r="CZ261">
        <v>0</v>
      </c>
      <c r="DA261">
        <v>0</v>
      </c>
      <c r="DB261">
        <v>0</v>
      </c>
      <c r="DC261">
        <v>1</v>
      </c>
      <c r="DD261">
        <v>0</v>
      </c>
      <c r="DE261">
        <v>3</v>
      </c>
      <c r="DF261">
        <v>2</v>
      </c>
      <c r="DG261">
        <v>0</v>
      </c>
      <c r="DH261">
        <v>1</v>
      </c>
      <c r="DI261">
        <v>6</v>
      </c>
      <c r="DJ261" t="s">
        <v>794</v>
      </c>
    </row>
    <row r="262" spans="1:114" x14ac:dyDescent="0.2">
      <c r="A262">
        <v>21226</v>
      </c>
      <c r="B262" t="s">
        <v>589</v>
      </c>
      <c r="C262">
        <v>1445</v>
      </c>
      <c r="D262">
        <v>571</v>
      </c>
      <c r="E262">
        <v>21.897300000000001</v>
      </c>
      <c r="F262">
        <v>7.7594000000000003</v>
      </c>
      <c r="G262">
        <v>310</v>
      </c>
      <c r="H262">
        <v>169</v>
      </c>
      <c r="I262">
        <v>8.0268999999999995</v>
      </c>
      <c r="J262">
        <v>4.0233999999999996</v>
      </c>
      <c r="K262">
        <v>777</v>
      </c>
      <c r="L262">
        <v>257</v>
      </c>
      <c r="M262">
        <v>28.906199999999998</v>
      </c>
      <c r="N262">
        <v>8.2178000000000004</v>
      </c>
      <c r="O262">
        <v>629</v>
      </c>
      <c r="P262">
        <v>247</v>
      </c>
      <c r="Q262">
        <v>14.817399999999999</v>
      </c>
      <c r="R262">
        <v>5.3475999999999999</v>
      </c>
      <c r="S262">
        <v>545</v>
      </c>
      <c r="T262">
        <v>377</v>
      </c>
      <c r="U262">
        <v>8.3371999999999993</v>
      </c>
      <c r="V262">
        <v>5.5831999999999997</v>
      </c>
      <c r="W262">
        <v>663</v>
      </c>
      <c r="X262">
        <v>236</v>
      </c>
      <c r="Y262">
        <v>9.9341000000000008</v>
      </c>
      <c r="Z262">
        <v>3.0909</v>
      </c>
      <c r="AA262">
        <v>1735</v>
      </c>
      <c r="AB262">
        <v>664</v>
      </c>
      <c r="AC262">
        <v>25.996400000000001</v>
      </c>
      <c r="AD262">
        <v>8.8757000000000001</v>
      </c>
      <c r="AE262">
        <v>1416</v>
      </c>
      <c r="AF262">
        <v>465</v>
      </c>
      <c r="AG262">
        <v>21.661300000000001</v>
      </c>
      <c r="AH262">
        <v>6.0419</v>
      </c>
      <c r="AI262">
        <v>188</v>
      </c>
      <c r="AJ262">
        <v>124</v>
      </c>
      <c r="AK262">
        <v>6.9939999999999998</v>
      </c>
      <c r="AL262">
        <v>4.4782999999999999</v>
      </c>
      <c r="AM262">
        <v>87</v>
      </c>
      <c r="AN262">
        <v>125</v>
      </c>
      <c r="AO262">
        <v>1.3989</v>
      </c>
      <c r="AP262">
        <v>2.0015000000000001</v>
      </c>
      <c r="AQ262">
        <v>3038</v>
      </c>
      <c r="AR262">
        <v>1404</v>
      </c>
      <c r="AS262">
        <v>45.5199</v>
      </c>
      <c r="AT262">
        <v>19.511800000000001</v>
      </c>
      <c r="AU262">
        <v>63</v>
      </c>
      <c r="AV262">
        <v>101</v>
      </c>
      <c r="AW262">
        <v>2.1070000000000002</v>
      </c>
      <c r="AX262">
        <v>3.3559000000000001</v>
      </c>
      <c r="AY262">
        <v>0</v>
      </c>
      <c r="AZ262">
        <v>19</v>
      </c>
      <c r="BA262">
        <v>0</v>
      </c>
      <c r="BB262">
        <v>0.63549999999999995</v>
      </c>
      <c r="BC262">
        <v>67</v>
      </c>
      <c r="BD262">
        <v>85</v>
      </c>
      <c r="BE262">
        <v>2.4925999999999999</v>
      </c>
      <c r="BF262">
        <v>3.1156999999999999</v>
      </c>
      <c r="BG262">
        <v>236</v>
      </c>
      <c r="BH262">
        <v>149</v>
      </c>
      <c r="BI262">
        <v>8.7797999999999998</v>
      </c>
      <c r="BJ262">
        <v>5.3429000000000002</v>
      </c>
      <c r="BK262">
        <v>75</v>
      </c>
      <c r="BL262">
        <v>14</v>
      </c>
      <c r="BM262">
        <v>1.1237999999999999</v>
      </c>
      <c r="BN262">
        <v>7.9000000000000001E-2</v>
      </c>
      <c r="BO262">
        <v>0.80389999999999995</v>
      </c>
      <c r="BP262">
        <v>0.872</v>
      </c>
      <c r="BQ262">
        <v>0.77010000000000001</v>
      </c>
      <c r="BR262">
        <v>0.85680000000000001</v>
      </c>
      <c r="BS262">
        <v>0.86509999999999998</v>
      </c>
      <c r="BT262">
        <v>0.1023</v>
      </c>
      <c r="BU262">
        <v>0.84430000000000005</v>
      </c>
      <c r="BV262">
        <v>0.90149999999999997</v>
      </c>
      <c r="BW262">
        <v>0.72889999999999999</v>
      </c>
      <c r="BX262">
        <v>0.65249999999999997</v>
      </c>
      <c r="BY262">
        <v>0.68659999999999999</v>
      </c>
      <c r="BZ262">
        <v>0.52490000000000003</v>
      </c>
      <c r="CA262">
        <v>0</v>
      </c>
      <c r="CB262">
        <v>0.78739999999999999</v>
      </c>
      <c r="CC262">
        <v>0.81340000000000001</v>
      </c>
      <c r="CD262">
        <v>0.73350000000000004</v>
      </c>
      <c r="CE262">
        <v>4.1678999999999986</v>
      </c>
      <c r="CF262">
        <v>0.95099999999999996</v>
      </c>
      <c r="CG262">
        <v>3.2294999999999998</v>
      </c>
      <c r="CH262">
        <v>0.90190000000000003</v>
      </c>
      <c r="CI262">
        <v>0.68659999999999999</v>
      </c>
      <c r="CJ262">
        <v>0.68659999999999999</v>
      </c>
      <c r="CK262">
        <v>2.8592</v>
      </c>
      <c r="CL262">
        <v>0.65029999999999999</v>
      </c>
      <c r="CM262">
        <v>10.943199999999999</v>
      </c>
      <c r="CN262">
        <v>0.88270000000000004</v>
      </c>
      <c r="CO262">
        <v>0</v>
      </c>
      <c r="CP262">
        <v>0</v>
      </c>
      <c r="CQ262">
        <v>0</v>
      </c>
      <c r="CR262">
        <v>0</v>
      </c>
      <c r="CS262">
        <v>0</v>
      </c>
      <c r="CT262">
        <v>0</v>
      </c>
      <c r="CU262">
        <v>0</v>
      </c>
      <c r="CV262">
        <v>1</v>
      </c>
      <c r="CW262">
        <v>0</v>
      </c>
      <c r="CX262">
        <v>0</v>
      </c>
      <c r="CY262">
        <v>0</v>
      </c>
      <c r="CZ262">
        <v>0</v>
      </c>
      <c r="DA262">
        <v>0</v>
      </c>
      <c r="DB262">
        <v>0</v>
      </c>
      <c r="DC262">
        <v>0</v>
      </c>
      <c r="DD262">
        <v>0</v>
      </c>
      <c r="DE262">
        <v>0</v>
      </c>
      <c r="DF262">
        <v>1</v>
      </c>
      <c r="DG262">
        <v>0</v>
      </c>
      <c r="DH262">
        <v>0</v>
      </c>
      <c r="DI262">
        <v>1</v>
      </c>
      <c r="DJ262" t="s">
        <v>794</v>
      </c>
    </row>
    <row r="263" spans="1:114" x14ac:dyDescent="0.2">
      <c r="A263">
        <v>21227</v>
      </c>
      <c r="B263" t="s">
        <v>589</v>
      </c>
      <c r="C263">
        <v>7497</v>
      </c>
      <c r="D263">
        <v>1407</v>
      </c>
      <c r="E263">
        <v>21.6996</v>
      </c>
      <c r="F263">
        <v>3.8694000000000002</v>
      </c>
      <c r="G263">
        <v>694</v>
      </c>
      <c r="H263">
        <v>247</v>
      </c>
      <c r="I263">
        <v>3.7425000000000002</v>
      </c>
      <c r="J263">
        <v>1.3067</v>
      </c>
      <c r="K263">
        <v>3594</v>
      </c>
      <c r="L263">
        <v>573</v>
      </c>
      <c r="M263">
        <v>26.828900000000001</v>
      </c>
      <c r="N263">
        <v>4.0061999999999998</v>
      </c>
      <c r="O263">
        <v>3896</v>
      </c>
      <c r="P263">
        <v>627</v>
      </c>
      <c r="Q263">
        <v>15.8574</v>
      </c>
      <c r="R263">
        <v>2.4035000000000002</v>
      </c>
      <c r="S263">
        <v>3251</v>
      </c>
      <c r="T263">
        <v>854</v>
      </c>
      <c r="U263">
        <v>9.3736999999999995</v>
      </c>
      <c r="V263">
        <v>2.4007999999999998</v>
      </c>
      <c r="W263">
        <v>5580</v>
      </c>
      <c r="X263">
        <v>730</v>
      </c>
      <c r="Y263">
        <v>15.985300000000001</v>
      </c>
      <c r="Z263">
        <v>1.8747</v>
      </c>
      <c r="AA263">
        <v>7586</v>
      </c>
      <c r="AB263">
        <v>752</v>
      </c>
      <c r="AC263">
        <v>21.731999999999999</v>
      </c>
      <c r="AD263">
        <v>1.7473000000000001</v>
      </c>
      <c r="AE263">
        <v>4668</v>
      </c>
      <c r="AF263">
        <v>622</v>
      </c>
      <c r="AG263">
        <v>13.4594</v>
      </c>
      <c r="AH263">
        <v>1.6123000000000001</v>
      </c>
      <c r="AI263">
        <v>893</v>
      </c>
      <c r="AJ263">
        <v>252</v>
      </c>
      <c r="AK263">
        <v>6.6661999999999999</v>
      </c>
      <c r="AL263">
        <v>1.8454999999999999</v>
      </c>
      <c r="AM263">
        <v>1386</v>
      </c>
      <c r="AN263">
        <v>349</v>
      </c>
      <c r="AO263">
        <v>4.2663000000000002</v>
      </c>
      <c r="AP263">
        <v>1.0450999999999999</v>
      </c>
      <c r="AQ263">
        <v>14716</v>
      </c>
      <c r="AR263">
        <v>2611</v>
      </c>
      <c r="AS263">
        <v>42.157699999999998</v>
      </c>
      <c r="AT263">
        <v>7.0682999999999998</v>
      </c>
      <c r="AU263">
        <v>1333</v>
      </c>
      <c r="AV263">
        <v>316</v>
      </c>
      <c r="AW263">
        <v>9.4573</v>
      </c>
      <c r="AX263">
        <v>2.1833</v>
      </c>
      <c r="AY263">
        <v>86</v>
      </c>
      <c r="AZ263">
        <v>93</v>
      </c>
      <c r="BA263">
        <v>0.61009999999999998</v>
      </c>
      <c r="BB263">
        <v>0.65900000000000003</v>
      </c>
      <c r="BC263">
        <v>482</v>
      </c>
      <c r="BD263">
        <v>213</v>
      </c>
      <c r="BE263">
        <v>3.5981000000000001</v>
      </c>
      <c r="BF263">
        <v>1.5760000000000001</v>
      </c>
      <c r="BG263">
        <v>1392</v>
      </c>
      <c r="BH263">
        <v>437</v>
      </c>
      <c r="BI263">
        <v>10.3912</v>
      </c>
      <c r="BJ263">
        <v>3.2096</v>
      </c>
      <c r="BK263">
        <v>278</v>
      </c>
      <c r="BL263">
        <v>52</v>
      </c>
      <c r="BM263">
        <v>0.7964</v>
      </c>
      <c r="BN263">
        <v>0.1416</v>
      </c>
      <c r="BO263">
        <v>0.7974</v>
      </c>
      <c r="BP263">
        <v>0.47510000000000002</v>
      </c>
      <c r="BQ263">
        <v>0.72230000000000005</v>
      </c>
      <c r="BR263">
        <v>0.88029999999999997</v>
      </c>
      <c r="BS263">
        <v>0.89290000000000003</v>
      </c>
      <c r="BT263">
        <v>0.35389999999999999</v>
      </c>
      <c r="BU263">
        <v>0.52669999999999995</v>
      </c>
      <c r="BV263">
        <v>0.64880000000000004</v>
      </c>
      <c r="BW263">
        <v>0.70499999999999996</v>
      </c>
      <c r="BX263">
        <v>0.85499999999999998</v>
      </c>
      <c r="BY263">
        <v>0.65249999999999997</v>
      </c>
      <c r="BZ263">
        <v>0.72019999999999995</v>
      </c>
      <c r="CA263">
        <v>0.55310000000000004</v>
      </c>
      <c r="CB263">
        <v>0.86980000000000002</v>
      </c>
      <c r="CC263">
        <v>0.85680000000000001</v>
      </c>
      <c r="CD263">
        <v>0.66100000000000003</v>
      </c>
      <c r="CE263">
        <v>3.7679999999999998</v>
      </c>
      <c r="CF263">
        <v>0.86990000000000001</v>
      </c>
      <c r="CG263">
        <v>3.0893999999999999</v>
      </c>
      <c r="CH263">
        <v>0.85499999999999998</v>
      </c>
      <c r="CI263">
        <v>0.65249999999999997</v>
      </c>
      <c r="CJ263">
        <v>0.65249999999999997</v>
      </c>
      <c r="CK263">
        <v>3.6608999999999998</v>
      </c>
      <c r="CL263">
        <v>0.89129999999999998</v>
      </c>
      <c r="CM263">
        <v>11.1708</v>
      </c>
      <c r="CN263">
        <v>0.90410000000000001</v>
      </c>
      <c r="CO263">
        <v>0</v>
      </c>
      <c r="CP263">
        <v>0</v>
      </c>
      <c r="CQ263">
        <v>0</v>
      </c>
      <c r="CR263">
        <v>0</v>
      </c>
      <c r="CS263">
        <v>0</v>
      </c>
      <c r="CT263">
        <v>0</v>
      </c>
      <c r="CU263">
        <v>0</v>
      </c>
      <c r="CV263">
        <v>0</v>
      </c>
      <c r="CW263">
        <v>0</v>
      </c>
      <c r="CX263">
        <v>0</v>
      </c>
      <c r="CY263">
        <v>0</v>
      </c>
      <c r="CZ263">
        <v>0</v>
      </c>
      <c r="DA263">
        <v>0</v>
      </c>
      <c r="DB263">
        <v>0</v>
      </c>
      <c r="DC263">
        <v>0</v>
      </c>
      <c r="DD263">
        <v>0</v>
      </c>
      <c r="DE263">
        <v>0</v>
      </c>
      <c r="DF263">
        <v>0</v>
      </c>
      <c r="DG263">
        <v>0</v>
      </c>
      <c r="DH263">
        <v>0</v>
      </c>
      <c r="DI263">
        <v>0</v>
      </c>
      <c r="DJ263" t="s">
        <v>794</v>
      </c>
    </row>
    <row r="264" spans="1:114" x14ac:dyDescent="0.2">
      <c r="A264">
        <v>21228</v>
      </c>
      <c r="B264" t="s">
        <v>589</v>
      </c>
      <c r="C264">
        <v>6765</v>
      </c>
      <c r="D264">
        <v>1220</v>
      </c>
      <c r="E264">
        <v>13.7819</v>
      </c>
      <c r="F264">
        <v>2.4083999999999999</v>
      </c>
      <c r="G264">
        <v>1024</v>
      </c>
      <c r="H264">
        <v>266</v>
      </c>
      <c r="I264">
        <v>3.9123000000000001</v>
      </c>
      <c r="J264">
        <v>0.99529999999999996</v>
      </c>
      <c r="K264">
        <v>4329</v>
      </c>
      <c r="L264">
        <v>544</v>
      </c>
      <c r="M264">
        <v>21.876899999999999</v>
      </c>
      <c r="N264">
        <v>2.6223000000000001</v>
      </c>
      <c r="O264">
        <v>3096</v>
      </c>
      <c r="P264">
        <v>874</v>
      </c>
      <c r="Q264">
        <v>8.6218000000000004</v>
      </c>
      <c r="R264">
        <v>2.4108000000000001</v>
      </c>
      <c r="S264">
        <v>2535</v>
      </c>
      <c r="T264">
        <v>760</v>
      </c>
      <c r="U264">
        <v>5.1037999999999997</v>
      </c>
      <c r="V264">
        <v>1.5139</v>
      </c>
      <c r="W264">
        <v>11381</v>
      </c>
      <c r="X264">
        <v>897</v>
      </c>
      <c r="Y264">
        <v>22.540199999999999</v>
      </c>
      <c r="Z264">
        <v>1.4903</v>
      </c>
      <c r="AA264">
        <v>10634</v>
      </c>
      <c r="AB264">
        <v>992</v>
      </c>
      <c r="AC264">
        <v>21.0608</v>
      </c>
      <c r="AD264">
        <v>1.7445999999999999</v>
      </c>
      <c r="AE264">
        <v>5339</v>
      </c>
      <c r="AF264">
        <v>509</v>
      </c>
      <c r="AG264">
        <v>10.7492</v>
      </c>
      <c r="AH264">
        <v>0.91169999999999995</v>
      </c>
      <c r="AI264">
        <v>1007</v>
      </c>
      <c r="AJ264">
        <v>242</v>
      </c>
      <c r="AK264">
        <v>5.0888999999999998</v>
      </c>
      <c r="AL264">
        <v>1.2058</v>
      </c>
      <c r="AM264">
        <v>1410</v>
      </c>
      <c r="AN264">
        <v>480</v>
      </c>
      <c r="AO264">
        <v>2.9476</v>
      </c>
      <c r="AP264">
        <v>0.99629999999999996</v>
      </c>
      <c r="AQ264">
        <v>23943</v>
      </c>
      <c r="AR264">
        <v>2579</v>
      </c>
      <c r="AS264">
        <v>47.419400000000003</v>
      </c>
      <c r="AT264">
        <v>4.6852999999999998</v>
      </c>
      <c r="AU264">
        <v>3829</v>
      </c>
      <c r="AV264">
        <v>532</v>
      </c>
      <c r="AW264">
        <v>18.694500000000001</v>
      </c>
      <c r="AX264">
        <v>2.5005999999999999</v>
      </c>
      <c r="AY264">
        <v>18</v>
      </c>
      <c r="AZ264">
        <v>29</v>
      </c>
      <c r="BA264">
        <v>8.7900000000000006E-2</v>
      </c>
      <c r="BB264">
        <v>0.14149999999999999</v>
      </c>
      <c r="BC264">
        <v>367</v>
      </c>
      <c r="BD264">
        <v>151</v>
      </c>
      <c r="BE264">
        <v>1.8547</v>
      </c>
      <c r="BF264">
        <v>0.76060000000000005</v>
      </c>
      <c r="BG264">
        <v>1733</v>
      </c>
      <c r="BH264">
        <v>389</v>
      </c>
      <c r="BI264">
        <v>8.7577999999999996</v>
      </c>
      <c r="BJ264">
        <v>1.9375</v>
      </c>
      <c r="BK264">
        <v>1598</v>
      </c>
      <c r="BL264">
        <v>424</v>
      </c>
      <c r="BM264">
        <v>3.1648999999999998</v>
      </c>
      <c r="BN264">
        <v>0.82869999999999999</v>
      </c>
      <c r="BO264">
        <v>0.57969999999999999</v>
      </c>
      <c r="BP264">
        <v>0.50329999999999997</v>
      </c>
      <c r="BQ264">
        <v>0.58350000000000002</v>
      </c>
      <c r="BR264">
        <v>0.65169999999999995</v>
      </c>
      <c r="BS264">
        <v>0.66810000000000003</v>
      </c>
      <c r="BT264">
        <v>0.73560000000000003</v>
      </c>
      <c r="BU264">
        <v>0.46479999999999999</v>
      </c>
      <c r="BV264">
        <v>0.41539999999999999</v>
      </c>
      <c r="BW264">
        <v>0.57050000000000001</v>
      </c>
      <c r="BX264">
        <v>0.79530000000000001</v>
      </c>
      <c r="BY264">
        <v>0.70789999999999997</v>
      </c>
      <c r="BZ264">
        <v>0.83509999999999995</v>
      </c>
      <c r="CA264">
        <v>0.43169999999999997</v>
      </c>
      <c r="CB264">
        <v>0.7137</v>
      </c>
      <c r="CC264">
        <v>0.81130000000000002</v>
      </c>
      <c r="CD264">
        <v>0.89129999999999998</v>
      </c>
      <c r="CE264">
        <v>2.9863</v>
      </c>
      <c r="CF264">
        <v>0.68020000000000003</v>
      </c>
      <c r="CG264">
        <v>2.9815999999999998</v>
      </c>
      <c r="CH264">
        <v>0.82299999999999995</v>
      </c>
      <c r="CI264">
        <v>0.70789999999999997</v>
      </c>
      <c r="CJ264">
        <v>0.70789999999999997</v>
      </c>
      <c r="CK264">
        <v>3.6831</v>
      </c>
      <c r="CL264">
        <v>0.90190000000000003</v>
      </c>
      <c r="CM264">
        <v>10.3589</v>
      </c>
      <c r="CN264">
        <v>0.83160000000000001</v>
      </c>
      <c r="CO264">
        <v>0</v>
      </c>
      <c r="CP264">
        <v>0</v>
      </c>
      <c r="CQ264">
        <v>0</v>
      </c>
      <c r="CR264">
        <v>0</v>
      </c>
      <c r="CS264">
        <v>0</v>
      </c>
      <c r="CT264">
        <v>0</v>
      </c>
      <c r="CU264">
        <v>0</v>
      </c>
      <c r="CV264">
        <v>0</v>
      </c>
      <c r="CW264">
        <v>0</v>
      </c>
      <c r="CX264">
        <v>0</v>
      </c>
      <c r="CY264">
        <v>0</v>
      </c>
      <c r="CZ264">
        <v>0</v>
      </c>
      <c r="DA264">
        <v>0</v>
      </c>
      <c r="DB264">
        <v>0</v>
      </c>
      <c r="DC264">
        <v>0</v>
      </c>
      <c r="DD264">
        <v>0</v>
      </c>
      <c r="DE264">
        <v>0</v>
      </c>
      <c r="DF264">
        <v>0</v>
      </c>
      <c r="DG264">
        <v>0</v>
      </c>
      <c r="DH264">
        <v>0</v>
      </c>
      <c r="DI264">
        <v>0</v>
      </c>
      <c r="DJ264" t="s">
        <v>794</v>
      </c>
    </row>
    <row r="265" spans="1:114" x14ac:dyDescent="0.2">
      <c r="A265">
        <v>21229</v>
      </c>
      <c r="B265" t="s">
        <v>589</v>
      </c>
      <c r="C265">
        <v>12909</v>
      </c>
      <c r="D265">
        <v>1574</v>
      </c>
      <c r="E265">
        <v>28.0168</v>
      </c>
      <c r="F265">
        <v>3.1339000000000001</v>
      </c>
      <c r="G265">
        <v>1608</v>
      </c>
      <c r="H265">
        <v>420</v>
      </c>
      <c r="I265">
        <v>6.9166999999999996</v>
      </c>
      <c r="J265">
        <v>1.7728999999999999</v>
      </c>
      <c r="K265">
        <v>7415</v>
      </c>
      <c r="L265">
        <v>818</v>
      </c>
      <c r="M265">
        <v>38.4955</v>
      </c>
      <c r="N265">
        <v>4.0206999999999997</v>
      </c>
      <c r="O265">
        <v>3329</v>
      </c>
      <c r="P265">
        <v>541</v>
      </c>
      <c r="Q265">
        <v>10.442</v>
      </c>
      <c r="R265">
        <v>1.6213</v>
      </c>
      <c r="S265">
        <v>3181</v>
      </c>
      <c r="T265">
        <v>675</v>
      </c>
      <c r="U265">
        <v>6.8895999999999997</v>
      </c>
      <c r="V265">
        <v>1.4237</v>
      </c>
      <c r="W265">
        <v>7707</v>
      </c>
      <c r="X265">
        <v>607</v>
      </c>
      <c r="Y265">
        <v>16.5106</v>
      </c>
      <c r="Z265">
        <v>1.0357000000000001</v>
      </c>
      <c r="AA265">
        <v>10387</v>
      </c>
      <c r="AB265">
        <v>1062</v>
      </c>
      <c r="AC265">
        <v>22.251999999999999</v>
      </c>
      <c r="AD265">
        <v>2.0131999999999999</v>
      </c>
      <c r="AE265">
        <v>8188</v>
      </c>
      <c r="AF265">
        <v>895</v>
      </c>
      <c r="AG265">
        <v>17.734100000000002</v>
      </c>
      <c r="AH265">
        <v>1.7397</v>
      </c>
      <c r="AI265">
        <v>1654</v>
      </c>
      <c r="AJ265">
        <v>367</v>
      </c>
      <c r="AK265">
        <v>8.5869</v>
      </c>
      <c r="AL265">
        <v>1.8786</v>
      </c>
      <c r="AM265">
        <v>680</v>
      </c>
      <c r="AN265">
        <v>300</v>
      </c>
      <c r="AO265">
        <v>1.5570999999999999</v>
      </c>
      <c r="AP265">
        <v>0.68320000000000003</v>
      </c>
      <c r="AQ265">
        <v>38791</v>
      </c>
      <c r="AR265">
        <v>2460</v>
      </c>
      <c r="AS265">
        <v>83.101600000000005</v>
      </c>
      <c r="AT265">
        <v>3.4807999999999999</v>
      </c>
      <c r="AU265">
        <v>2122</v>
      </c>
      <c r="AV265">
        <v>512</v>
      </c>
      <c r="AW265">
        <v>10.101900000000001</v>
      </c>
      <c r="AX265">
        <v>2.4144999999999999</v>
      </c>
      <c r="AY265">
        <v>18</v>
      </c>
      <c r="AZ265">
        <v>23</v>
      </c>
      <c r="BA265">
        <v>8.5699999999999998E-2</v>
      </c>
      <c r="BB265">
        <v>0.1095</v>
      </c>
      <c r="BC265">
        <v>274</v>
      </c>
      <c r="BD265">
        <v>112</v>
      </c>
      <c r="BE265">
        <v>1.4225000000000001</v>
      </c>
      <c r="BF265">
        <v>0.58160000000000001</v>
      </c>
      <c r="BG265">
        <v>4133</v>
      </c>
      <c r="BH265">
        <v>587</v>
      </c>
      <c r="BI265">
        <v>21.456800000000001</v>
      </c>
      <c r="BJ265">
        <v>2.9514999999999998</v>
      </c>
      <c r="BK265">
        <v>565</v>
      </c>
      <c r="BL265">
        <v>61</v>
      </c>
      <c r="BM265">
        <v>1.2103999999999999</v>
      </c>
      <c r="BN265">
        <v>0.1173</v>
      </c>
      <c r="BO265">
        <v>0.875</v>
      </c>
      <c r="BP265">
        <v>0.80259999999999998</v>
      </c>
      <c r="BQ265">
        <v>0.93279999999999996</v>
      </c>
      <c r="BR265">
        <v>0.73719999999999997</v>
      </c>
      <c r="BS265">
        <v>0.79869999999999997</v>
      </c>
      <c r="BT265">
        <v>0.38590000000000002</v>
      </c>
      <c r="BU265">
        <v>0.56930000000000003</v>
      </c>
      <c r="BV265">
        <v>0.8458</v>
      </c>
      <c r="BW265">
        <v>0.84819999999999995</v>
      </c>
      <c r="BX265">
        <v>0.67379999999999995</v>
      </c>
      <c r="BY265">
        <v>0.90410000000000001</v>
      </c>
      <c r="BZ265">
        <v>0.73099999999999998</v>
      </c>
      <c r="CA265">
        <v>0.42949999999999999</v>
      </c>
      <c r="CB265">
        <v>0.63770000000000004</v>
      </c>
      <c r="CC265">
        <v>0.95879999999999999</v>
      </c>
      <c r="CD265">
        <v>0.7591</v>
      </c>
      <c r="CE265">
        <v>4.1463000000000001</v>
      </c>
      <c r="CF265">
        <v>0.94669999999999999</v>
      </c>
      <c r="CG265">
        <v>3.323</v>
      </c>
      <c r="CH265">
        <v>0.92320000000000002</v>
      </c>
      <c r="CI265">
        <v>0.90410000000000001</v>
      </c>
      <c r="CJ265">
        <v>0.90410000000000001</v>
      </c>
      <c r="CK265">
        <v>3.5160999999999998</v>
      </c>
      <c r="CL265">
        <v>0.84650000000000003</v>
      </c>
      <c r="CM265">
        <v>11.8895</v>
      </c>
      <c r="CN265">
        <v>0.94879999999999998</v>
      </c>
      <c r="CO265">
        <v>0</v>
      </c>
      <c r="CP265">
        <v>0</v>
      </c>
      <c r="CQ265">
        <v>1</v>
      </c>
      <c r="CR265">
        <v>0</v>
      </c>
      <c r="CS265">
        <v>0</v>
      </c>
      <c r="CT265">
        <v>0</v>
      </c>
      <c r="CU265">
        <v>0</v>
      </c>
      <c r="CV265">
        <v>0</v>
      </c>
      <c r="CW265">
        <v>0</v>
      </c>
      <c r="CX265">
        <v>0</v>
      </c>
      <c r="CY265">
        <v>1</v>
      </c>
      <c r="CZ265">
        <v>0</v>
      </c>
      <c r="DA265">
        <v>0</v>
      </c>
      <c r="DB265">
        <v>0</v>
      </c>
      <c r="DC265">
        <v>1</v>
      </c>
      <c r="DD265">
        <v>0</v>
      </c>
      <c r="DE265">
        <v>1</v>
      </c>
      <c r="DF265">
        <v>0</v>
      </c>
      <c r="DG265">
        <v>1</v>
      </c>
      <c r="DH265">
        <v>1</v>
      </c>
      <c r="DI265">
        <v>3</v>
      </c>
      <c r="DJ265" t="s">
        <v>794</v>
      </c>
    </row>
    <row r="266" spans="1:114" x14ac:dyDescent="0.2">
      <c r="A266">
        <v>21230</v>
      </c>
      <c r="B266" t="s">
        <v>589</v>
      </c>
      <c r="C266">
        <v>7234</v>
      </c>
      <c r="D266">
        <v>982</v>
      </c>
      <c r="E266">
        <v>21.9725</v>
      </c>
      <c r="F266">
        <v>2.7921</v>
      </c>
      <c r="G266">
        <v>751</v>
      </c>
      <c r="H266">
        <v>226</v>
      </c>
      <c r="I266">
        <v>3.835</v>
      </c>
      <c r="J266">
        <v>1.1358999999999999</v>
      </c>
      <c r="K266">
        <v>4576</v>
      </c>
      <c r="L266">
        <v>584</v>
      </c>
      <c r="M266">
        <v>27.740100000000002</v>
      </c>
      <c r="N266">
        <v>3.2974000000000001</v>
      </c>
      <c r="O266">
        <v>2955</v>
      </c>
      <c r="P266">
        <v>498</v>
      </c>
      <c r="Q266">
        <v>11.9864</v>
      </c>
      <c r="R266">
        <v>1.9448000000000001</v>
      </c>
      <c r="S266">
        <v>1668</v>
      </c>
      <c r="T266">
        <v>500</v>
      </c>
      <c r="U266">
        <v>5.0838000000000001</v>
      </c>
      <c r="V266">
        <v>1.5043</v>
      </c>
      <c r="W266">
        <v>3790</v>
      </c>
      <c r="X266">
        <v>547</v>
      </c>
      <c r="Y266">
        <v>11.492900000000001</v>
      </c>
      <c r="Z266">
        <v>1.5656000000000001</v>
      </c>
      <c r="AA266">
        <v>6214</v>
      </c>
      <c r="AB266">
        <v>816</v>
      </c>
      <c r="AC266">
        <v>18.843399999999999</v>
      </c>
      <c r="AD266">
        <v>2.3056999999999999</v>
      </c>
      <c r="AE266">
        <v>4450</v>
      </c>
      <c r="AF266">
        <v>489</v>
      </c>
      <c r="AG266">
        <v>13.562900000000001</v>
      </c>
      <c r="AH266">
        <v>1.3412999999999999</v>
      </c>
      <c r="AI266">
        <v>720</v>
      </c>
      <c r="AJ266">
        <v>214</v>
      </c>
      <c r="AK266">
        <v>4.3647</v>
      </c>
      <c r="AL266">
        <v>1.2825</v>
      </c>
      <c r="AM266">
        <v>764</v>
      </c>
      <c r="AN266">
        <v>291</v>
      </c>
      <c r="AO266">
        <v>2.4733000000000001</v>
      </c>
      <c r="AP266">
        <v>0.93440000000000001</v>
      </c>
      <c r="AQ266">
        <v>14952</v>
      </c>
      <c r="AR266">
        <v>1952</v>
      </c>
      <c r="AS266">
        <v>45.340699999999998</v>
      </c>
      <c r="AT266">
        <v>5.5121000000000002</v>
      </c>
      <c r="AU266">
        <v>4645</v>
      </c>
      <c r="AV266">
        <v>617</v>
      </c>
      <c r="AW266">
        <v>25.138000000000002</v>
      </c>
      <c r="AX266">
        <v>3.1781999999999999</v>
      </c>
      <c r="AY266">
        <v>23</v>
      </c>
      <c r="AZ266">
        <v>27</v>
      </c>
      <c r="BA266">
        <v>0.1245</v>
      </c>
      <c r="BB266">
        <v>0.14599999999999999</v>
      </c>
      <c r="BC266">
        <v>149</v>
      </c>
      <c r="BD266">
        <v>77</v>
      </c>
      <c r="BE266">
        <v>0.9032</v>
      </c>
      <c r="BF266">
        <v>0.46400000000000002</v>
      </c>
      <c r="BG266">
        <v>2585</v>
      </c>
      <c r="BH266">
        <v>373</v>
      </c>
      <c r="BI266">
        <v>15.670500000000001</v>
      </c>
      <c r="BJ266">
        <v>2.1421999999999999</v>
      </c>
      <c r="BK266">
        <v>155</v>
      </c>
      <c r="BL266">
        <v>13</v>
      </c>
      <c r="BM266">
        <v>0.47</v>
      </c>
      <c r="BN266">
        <v>3.2399999999999998E-2</v>
      </c>
      <c r="BO266">
        <v>0.80600000000000005</v>
      </c>
      <c r="BP266">
        <v>0.49020000000000002</v>
      </c>
      <c r="BQ266">
        <v>0.74619999999999997</v>
      </c>
      <c r="BR266">
        <v>0.79490000000000005</v>
      </c>
      <c r="BS266">
        <v>0.66600000000000004</v>
      </c>
      <c r="BT266">
        <v>0.1173</v>
      </c>
      <c r="BU266">
        <v>0.31979999999999997</v>
      </c>
      <c r="BV266">
        <v>0.6552</v>
      </c>
      <c r="BW266">
        <v>0.5141</v>
      </c>
      <c r="BX266">
        <v>0.77610000000000001</v>
      </c>
      <c r="BY266">
        <v>0.68440000000000001</v>
      </c>
      <c r="BZ266">
        <v>0.90239999999999998</v>
      </c>
      <c r="CA266">
        <v>0.44469999999999998</v>
      </c>
      <c r="CB266">
        <v>0.55310000000000004</v>
      </c>
      <c r="CC266">
        <v>0.93489999999999995</v>
      </c>
      <c r="CD266">
        <v>0.56720000000000004</v>
      </c>
      <c r="CE266">
        <v>3.5032999999999999</v>
      </c>
      <c r="CF266">
        <v>0.82520000000000004</v>
      </c>
      <c r="CG266">
        <v>2.3824999999999998</v>
      </c>
      <c r="CH266">
        <v>0.4264</v>
      </c>
      <c r="CI266">
        <v>0.68440000000000001</v>
      </c>
      <c r="CJ266">
        <v>0.68440000000000001</v>
      </c>
      <c r="CK266">
        <v>3.4022999999999999</v>
      </c>
      <c r="CL266">
        <v>0.80600000000000005</v>
      </c>
      <c r="CM266">
        <v>9.9725000000000001</v>
      </c>
      <c r="CN266">
        <v>0.79959999999999998</v>
      </c>
      <c r="CO266">
        <v>0</v>
      </c>
      <c r="CP266">
        <v>0</v>
      </c>
      <c r="CQ266">
        <v>0</v>
      </c>
      <c r="CR266">
        <v>0</v>
      </c>
      <c r="CS266">
        <v>0</v>
      </c>
      <c r="CT266">
        <v>0</v>
      </c>
      <c r="CU266">
        <v>0</v>
      </c>
      <c r="CV266">
        <v>0</v>
      </c>
      <c r="CW266">
        <v>0</v>
      </c>
      <c r="CX266">
        <v>0</v>
      </c>
      <c r="CY266">
        <v>0</v>
      </c>
      <c r="CZ266">
        <v>1</v>
      </c>
      <c r="DA266">
        <v>0</v>
      </c>
      <c r="DB266">
        <v>0</v>
      </c>
      <c r="DC266">
        <v>1</v>
      </c>
      <c r="DD266">
        <v>0</v>
      </c>
      <c r="DE266">
        <v>0</v>
      </c>
      <c r="DF266">
        <v>0</v>
      </c>
      <c r="DG266">
        <v>0</v>
      </c>
      <c r="DH266">
        <v>2</v>
      </c>
      <c r="DI266">
        <v>2</v>
      </c>
      <c r="DJ266" t="s">
        <v>794</v>
      </c>
    </row>
    <row r="267" spans="1:114" x14ac:dyDescent="0.2">
      <c r="A267">
        <v>21231</v>
      </c>
      <c r="B267" t="s">
        <v>589</v>
      </c>
      <c r="C267">
        <v>3868</v>
      </c>
      <c r="D267">
        <v>661</v>
      </c>
      <c r="E267">
        <v>25.895399999999999</v>
      </c>
      <c r="F267">
        <v>4.0137</v>
      </c>
      <c r="G267">
        <v>418</v>
      </c>
      <c r="H267">
        <v>152</v>
      </c>
      <c r="I267">
        <v>4.1943000000000001</v>
      </c>
      <c r="J267">
        <v>1.492</v>
      </c>
      <c r="K267">
        <v>2436</v>
      </c>
      <c r="L267">
        <v>409</v>
      </c>
      <c r="M267">
        <v>29.940999999999999</v>
      </c>
      <c r="N267">
        <v>4.7495000000000003</v>
      </c>
      <c r="O267">
        <v>651</v>
      </c>
      <c r="P267">
        <v>206</v>
      </c>
      <c r="Q267">
        <v>5.6261000000000001</v>
      </c>
      <c r="R267">
        <v>1.7405999999999999</v>
      </c>
      <c r="S267">
        <v>452</v>
      </c>
      <c r="T267">
        <v>149</v>
      </c>
      <c r="U267">
        <v>3.0274999999999999</v>
      </c>
      <c r="V267">
        <v>0.97389999999999999</v>
      </c>
      <c r="W267">
        <v>1372</v>
      </c>
      <c r="X267">
        <v>253</v>
      </c>
      <c r="Y267">
        <v>9.1655999999999995</v>
      </c>
      <c r="Z267">
        <v>1.5565</v>
      </c>
      <c r="AA267">
        <v>2028</v>
      </c>
      <c r="AB267">
        <v>363</v>
      </c>
      <c r="AC267">
        <v>13.548</v>
      </c>
      <c r="AD267">
        <v>2.2208999999999999</v>
      </c>
      <c r="AE267">
        <v>1386</v>
      </c>
      <c r="AF267">
        <v>292</v>
      </c>
      <c r="AG267">
        <v>9.2833000000000006</v>
      </c>
      <c r="AH267">
        <v>1.8380000000000001</v>
      </c>
      <c r="AI267">
        <v>409</v>
      </c>
      <c r="AJ267">
        <v>138</v>
      </c>
      <c r="AK267">
        <v>5.0270000000000001</v>
      </c>
      <c r="AL267">
        <v>1.669</v>
      </c>
      <c r="AM267">
        <v>251</v>
      </c>
      <c r="AN267">
        <v>114</v>
      </c>
      <c r="AO267">
        <v>1.7799</v>
      </c>
      <c r="AP267">
        <v>0.79669999999999996</v>
      </c>
      <c r="AQ267">
        <v>6642</v>
      </c>
      <c r="AR267">
        <v>1256</v>
      </c>
      <c r="AS267">
        <v>44.371699999999997</v>
      </c>
      <c r="AT267">
        <v>7.7611999999999997</v>
      </c>
      <c r="AU267">
        <v>3013</v>
      </c>
      <c r="AV267">
        <v>352</v>
      </c>
      <c r="AW267">
        <v>31.6691</v>
      </c>
      <c r="AX267">
        <v>3.4371999999999998</v>
      </c>
      <c r="AY267">
        <v>6</v>
      </c>
      <c r="AZ267">
        <v>9</v>
      </c>
      <c r="BA267">
        <v>6.3100000000000003E-2</v>
      </c>
      <c r="BB267">
        <v>9.4600000000000004E-2</v>
      </c>
      <c r="BC267">
        <v>104</v>
      </c>
      <c r="BD267">
        <v>58</v>
      </c>
      <c r="BE267">
        <v>1.2783</v>
      </c>
      <c r="BF267">
        <v>0.70569999999999999</v>
      </c>
      <c r="BG267">
        <v>1757</v>
      </c>
      <c r="BH267">
        <v>255</v>
      </c>
      <c r="BI267">
        <v>21.595400000000001</v>
      </c>
      <c r="BJ267">
        <v>2.8965999999999998</v>
      </c>
      <c r="BK267">
        <v>105</v>
      </c>
      <c r="BL267">
        <v>4</v>
      </c>
      <c r="BM267">
        <v>0.70140000000000002</v>
      </c>
      <c r="BN267">
        <v>5.7099999999999998E-2</v>
      </c>
      <c r="BO267">
        <v>0.85560000000000003</v>
      </c>
      <c r="BP267">
        <v>0.54879999999999995</v>
      </c>
      <c r="BQ267">
        <v>0.78520000000000001</v>
      </c>
      <c r="BR267">
        <v>0.44440000000000002</v>
      </c>
      <c r="BS267">
        <v>0.4304</v>
      </c>
      <c r="BT267">
        <v>8.9599999999999999E-2</v>
      </c>
      <c r="BU267">
        <v>0.15570000000000001</v>
      </c>
      <c r="BV267">
        <v>0.29120000000000001</v>
      </c>
      <c r="BW267">
        <v>0.56399999999999995</v>
      </c>
      <c r="BX267">
        <v>0.69720000000000004</v>
      </c>
      <c r="BY267">
        <v>0.67589999999999995</v>
      </c>
      <c r="BZ267">
        <v>0.93279999999999996</v>
      </c>
      <c r="CA267">
        <v>0.4143</v>
      </c>
      <c r="CB267">
        <v>0.60950000000000004</v>
      </c>
      <c r="CC267">
        <v>0.96309999999999996</v>
      </c>
      <c r="CD267">
        <v>0.629</v>
      </c>
      <c r="CE267">
        <v>3.0644</v>
      </c>
      <c r="CF267">
        <v>0.7036</v>
      </c>
      <c r="CG267">
        <v>1.7977000000000001</v>
      </c>
      <c r="CH267">
        <v>0.16420000000000001</v>
      </c>
      <c r="CI267">
        <v>0.67589999999999995</v>
      </c>
      <c r="CJ267">
        <v>0.67589999999999995</v>
      </c>
      <c r="CK267">
        <v>3.5487000000000002</v>
      </c>
      <c r="CL267">
        <v>0.85289999999999999</v>
      </c>
      <c r="CM267">
        <v>9.0867000000000004</v>
      </c>
      <c r="CN267">
        <v>0.7228</v>
      </c>
      <c r="CO267">
        <v>0</v>
      </c>
      <c r="CP267">
        <v>0</v>
      </c>
      <c r="CQ267">
        <v>0</v>
      </c>
      <c r="CR267">
        <v>0</v>
      </c>
      <c r="CS267">
        <v>0</v>
      </c>
      <c r="CT267">
        <v>0</v>
      </c>
      <c r="CU267">
        <v>0</v>
      </c>
      <c r="CV267">
        <v>0</v>
      </c>
      <c r="CW267">
        <v>0</v>
      </c>
      <c r="CX267">
        <v>0</v>
      </c>
      <c r="CY267">
        <v>0</v>
      </c>
      <c r="CZ267">
        <v>1</v>
      </c>
      <c r="DA267">
        <v>0</v>
      </c>
      <c r="DB267">
        <v>0</v>
      </c>
      <c r="DC267">
        <v>1</v>
      </c>
      <c r="DD267">
        <v>0</v>
      </c>
      <c r="DE267">
        <v>0</v>
      </c>
      <c r="DF267">
        <v>0</v>
      </c>
      <c r="DG267">
        <v>0</v>
      </c>
      <c r="DH267">
        <v>2</v>
      </c>
      <c r="DI267">
        <v>2</v>
      </c>
      <c r="DJ267" t="s">
        <v>793</v>
      </c>
    </row>
    <row r="268" spans="1:114" x14ac:dyDescent="0.2">
      <c r="A268">
        <v>21234</v>
      </c>
      <c r="B268" t="s">
        <v>589</v>
      </c>
      <c r="C268">
        <v>9163</v>
      </c>
      <c r="D268">
        <v>1332</v>
      </c>
      <c r="E268">
        <v>13.965400000000001</v>
      </c>
      <c r="F268">
        <v>1.9736</v>
      </c>
      <c r="G268">
        <v>1420</v>
      </c>
      <c r="H268">
        <v>319</v>
      </c>
      <c r="I268">
        <v>3.94</v>
      </c>
      <c r="J268">
        <v>0.87039999999999995</v>
      </c>
      <c r="K268">
        <v>7412</v>
      </c>
      <c r="L268">
        <v>716</v>
      </c>
      <c r="M268">
        <v>26.8172</v>
      </c>
      <c r="N268">
        <v>2.4306999999999999</v>
      </c>
      <c r="O268">
        <v>3720</v>
      </c>
      <c r="P268">
        <v>597</v>
      </c>
      <c r="Q268">
        <v>7.8304</v>
      </c>
      <c r="R268">
        <v>1.2344999999999999</v>
      </c>
      <c r="S268">
        <v>3332</v>
      </c>
      <c r="T268">
        <v>754</v>
      </c>
      <c r="U268">
        <v>5.0709</v>
      </c>
      <c r="V268">
        <v>1.1345000000000001</v>
      </c>
      <c r="W268">
        <v>12644</v>
      </c>
      <c r="X268">
        <v>1008</v>
      </c>
      <c r="Y268">
        <v>19.0611</v>
      </c>
      <c r="Z268">
        <v>1.3774999999999999</v>
      </c>
      <c r="AA268">
        <v>13859</v>
      </c>
      <c r="AB268">
        <v>1096</v>
      </c>
      <c r="AC268">
        <v>20.892800000000001</v>
      </c>
      <c r="AD268">
        <v>1.4951000000000001</v>
      </c>
      <c r="AE268">
        <v>8362</v>
      </c>
      <c r="AF268">
        <v>682</v>
      </c>
      <c r="AG268">
        <v>12.726000000000001</v>
      </c>
      <c r="AH268">
        <v>0.94379999999999997</v>
      </c>
      <c r="AI268">
        <v>1683</v>
      </c>
      <c r="AJ268">
        <v>391</v>
      </c>
      <c r="AK268">
        <v>6.0891999999999999</v>
      </c>
      <c r="AL268">
        <v>1.4000999999999999</v>
      </c>
      <c r="AM268">
        <v>992</v>
      </c>
      <c r="AN268">
        <v>277</v>
      </c>
      <c r="AO268">
        <v>1.5837000000000001</v>
      </c>
      <c r="AP268">
        <v>0.43959999999999999</v>
      </c>
      <c r="AQ268">
        <v>30689</v>
      </c>
      <c r="AR268">
        <v>2863</v>
      </c>
      <c r="AS268">
        <v>46.264400000000002</v>
      </c>
      <c r="AT268">
        <v>4.0244999999999997</v>
      </c>
      <c r="AU268">
        <v>4236</v>
      </c>
      <c r="AV268">
        <v>557</v>
      </c>
      <c r="AW268">
        <v>14.2872</v>
      </c>
      <c r="AX268">
        <v>1.8271999999999999</v>
      </c>
      <c r="AY268">
        <v>25</v>
      </c>
      <c r="AZ268">
        <v>37</v>
      </c>
      <c r="BA268">
        <v>8.43E-2</v>
      </c>
      <c r="BB268">
        <v>0.12479999999999999</v>
      </c>
      <c r="BC268">
        <v>332</v>
      </c>
      <c r="BD268">
        <v>161</v>
      </c>
      <c r="BE268">
        <v>1.2012</v>
      </c>
      <c r="BF268">
        <v>0.58179999999999998</v>
      </c>
      <c r="BG268">
        <v>1905</v>
      </c>
      <c r="BH268">
        <v>365</v>
      </c>
      <c r="BI268">
        <v>6.8924000000000003</v>
      </c>
      <c r="BJ268">
        <v>1.3003</v>
      </c>
      <c r="BK268">
        <v>690</v>
      </c>
      <c r="BL268">
        <v>23</v>
      </c>
      <c r="BM268">
        <v>1.0402</v>
      </c>
      <c r="BN268">
        <v>4.9299999999999997E-2</v>
      </c>
      <c r="BO268">
        <v>0.58840000000000003</v>
      </c>
      <c r="BP268">
        <v>0.50539999999999996</v>
      </c>
      <c r="BQ268">
        <v>0.72019999999999995</v>
      </c>
      <c r="BR268">
        <v>0.61109999999999998</v>
      </c>
      <c r="BS268">
        <v>0.66379999999999995</v>
      </c>
      <c r="BT268">
        <v>0.58209999999999995</v>
      </c>
      <c r="BU268">
        <v>0.44990000000000002</v>
      </c>
      <c r="BV268">
        <v>0.60170000000000001</v>
      </c>
      <c r="BW268">
        <v>0.66590000000000005</v>
      </c>
      <c r="BX268">
        <v>0.67800000000000005</v>
      </c>
      <c r="BY268">
        <v>0.69510000000000005</v>
      </c>
      <c r="BZ268">
        <v>0.77439999999999998</v>
      </c>
      <c r="CA268">
        <v>0.42520000000000002</v>
      </c>
      <c r="CB268">
        <v>0.59650000000000003</v>
      </c>
      <c r="CC268">
        <v>0.75270000000000004</v>
      </c>
      <c r="CD268">
        <v>0.71640000000000004</v>
      </c>
      <c r="CE268">
        <v>3.0889000000000002</v>
      </c>
      <c r="CF268">
        <v>0.71</v>
      </c>
      <c r="CG268">
        <v>2.9775999999999998</v>
      </c>
      <c r="CH268">
        <v>0.81879999999999997</v>
      </c>
      <c r="CI268">
        <v>0.69510000000000005</v>
      </c>
      <c r="CJ268">
        <v>0.69510000000000005</v>
      </c>
      <c r="CK268">
        <v>3.2652000000000001</v>
      </c>
      <c r="CL268">
        <v>0.76119999999999999</v>
      </c>
      <c r="CM268">
        <v>10.0268</v>
      </c>
      <c r="CN268">
        <v>0.80169999999999997</v>
      </c>
      <c r="CO268">
        <v>0</v>
      </c>
      <c r="CP268">
        <v>0</v>
      </c>
      <c r="CQ268">
        <v>0</v>
      </c>
      <c r="CR268">
        <v>0</v>
      </c>
      <c r="CS268">
        <v>0</v>
      </c>
      <c r="CT268">
        <v>0</v>
      </c>
      <c r="CU268">
        <v>0</v>
      </c>
      <c r="CV268">
        <v>0</v>
      </c>
      <c r="CW268">
        <v>0</v>
      </c>
      <c r="CX268">
        <v>0</v>
      </c>
      <c r="CY268">
        <v>0</v>
      </c>
      <c r="CZ268">
        <v>0</v>
      </c>
      <c r="DA268">
        <v>0</v>
      </c>
      <c r="DB268">
        <v>0</v>
      </c>
      <c r="DC268">
        <v>0</v>
      </c>
      <c r="DD268">
        <v>0</v>
      </c>
      <c r="DE268">
        <v>0</v>
      </c>
      <c r="DF268">
        <v>0</v>
      </c>
      <c r="DG268">
        <v>0</v>
      </c>
      <c r="DH268">
        <v>0</v>
      </c>
      <c r="DI268">
        <v>0</v>
      </c>
      <c r="DJ268" t="s">
        <v>794</v>
      </c>
    </row>
    <row r="269" spans="1:114" x14ac:dyDescent="0.2">
      <c r="A269">
        <v>21236</v>
      </c>
      <c r="B269" t="s">
        <v>589</v>
      </c>
      <c r="C269">
        <v>7532</v>
      </c>
      <c r="D269">
        <v>1605</v>
      </c>
      <c r="E269">
        <v>19.128399999999999</v>
      </c>
      <c r="F269">
        <v>3.9649000000000001</v>
      </c>
      <c r="G269">
        <v>664</v>
      </c>
      <c r="H269">
        <v>176</v>
      </c>
      <c r="I269">
        <v>3.0948000000000002</v>
      </c>
      <c r="J269">
        <v>0.80959999999999999</v>
      </c>
      <c r="K269">
        <v>4277</v>
      </c>
      <c r="L269">
        <v>545</v>
      </c>
      <c r="M269">
        <v>27.2455</v>
      </c>
      <c r="N269">
        <v>3.27</v>
      </c>
      <c r="O269">
        <v>2138</v>
      </c>
      <c r="P269">
        <v>480</v>
      </c>
      <c r="Q269">
        <v>7.6923000000000004</v>
      </c>
      <c r="R269">
        <v>1.6970000000000001</v>
      </c>
      <c r="S269">
        <v>2131</v>
      </c>
      <c r="T269">
        <v>609</v>
      </c>
      <c r="U269">
        <v>5.3937999999999997</v>
      </c>
      <c r="V269">
        <v>1.5181</v>
      </c>
      <c r="W269">
        <v>6716</v>
      </c>
      <c r="X269">
        <v>500</v>
      </c>
      <c r="Y269">
        <v>16.996500000000001</v>
      </c>
      <c r="Z269">
        <v>0.94440000000000002</v>
      </c>
      <c r="AA269">
        <v>9115</v>
      </c>
      <c r="AB269">
        <v>1018</v>
      </c>
      <c r="AC269">
        <v>23.067799999999998</v>
      </c>
      <c r="AD269">
        <v>2.3088000000000002</v>
      </c>
      <c r="AE269">
        <v>4663</v>
      </c>
      <c r="AF269">
        <v>523</v>
      </c>
      <c r="AG269">
        <v>11.8027</v>
      </c>
      <c r="AH269">
        <v>1.1875</v>
      </c>
      <c r="AI269">
        <v>1435</v>
      </c>
      <c r="AJ269">
        <v>376</v>
      </c>
      <c r="AK269">
        <v>9.1412999999999993</v>
      </c>
      <c r="AL269">
        <v>2.3628</v>
      </c>
      <c r="AM269">
        <v>815</v>
      </c>
      <c r="AN269">
        <v>276</v>
      </c>
      <c r="AO269">
        <v>2.2080000000000002</v>
      </c>
      <c r="AP269">
        <v>0.7419</v>
      </c>
      <c r="AQ269">
        <v>18403</v>
      </c>
      <c r="AR269">
        <v>2405</v>
      </c>
      <c r="AS269">
        <v>46.573399999999999</v>
      </c>
      <c r="AT269">
        <v>5.6311</v>
      </c>
      <c r="AU269">
        <v>2829</v>
      </c>
      <c r="AV269">
        <v>436</v>
      </c>
      <c r="AW269">
        <v>17.303799999999999</v>
      </c>
      <c r="AX269">
        <v>2.5798000000000001</v>
      </c>
      <c r="AY269">
        <v>45</v>
      </c>
      <c r="AZ269">
        <v>56</v>
      </c>
      <c r="BA269">
        <v>0.2752</v>
      </c>
      <c r="BB269">
        <v>0.34239999999999998</v>
      </c>
      <c r="BC269">
        <v>720</v>
      </c>
      <c r="BD269">
        <v>192</v>
      </c>
      <c r="BE269">
        <v>4.5865999999999998</v>
      </c>
      <c r="BF269">
        <v>1.2067000000000001</v>
      </c>
      <c r="BG269">
        <v>931</v>
      </c>
      <c r="BH269">
        <v>235</v>
      </c>
      <c r="BI269">
        <v>5.9306999999999999</v>
      </c>
      <c r="BJ269">
        <v>1.4753000000000001</v>
      </c>
      <c r="BK269">
        <v>32</v>
      </c>
      <c r="BL269">
        <v>9</v>
      </c>
      <c r="BM269">
        <v>8.1000000000000003E-2</v>
      </c>
      <c r="BN269">
        <v>2.24E-2</v>
      </c>
      <c r="BO269">
        <v>0.72840000000000005</v>
      </c>
      <c r="BP269">
        <v>0.36659999999999998</v>
      </c>
      <c r="BQ269">
        <v>0.73750000000000004</v>
      </c>
      <c r="BR269">
        <v>0.59619999999999995</v>
      </c>
      <c r="BS269">
        <v>0.69810000000000005</v>
      </c>
      <c r="BT269">
        <v>0.42430000000000001</v>
      </c>
      <c r="BU269">
        <v>0.65029999999999999</v>
      </c>
      <c r="BV269">
        <v>0.51390000000000002</v>
      </c>
      <c r="BW269">
        <v>0.87419999999999998</v>
      </c>
      <c r="BX269">
        <v>0.74629999999999996</v>
      </c>
      <c r="BY269">
        <v>0.69940000000000002</v>
      </c>
      <c r="BZ269">
        <v>0.81779999999999997</v>
      </c>
      <c r="CA269">
        <v>0.49890000000000001</v>
      </c>
      <c r="CB269">
        <v>0.92190000000000005</v>
      </c>
      <c r="CC269">
        <v>0.69199999999999995</v>
      </c>
      <c r="CD269">
        <v>0.35610000000000003</v>
      </c>
      <c r="CE269">
        <v>3.1267999999999998</v>
      </c>
      <c r="CF269">
        <v>0.72919999999999996</v>
      </c>
      <c r="CG269">
        <v>3.2090000000000001</v>
      </c>
      <c r="CH269">
        <v>0.89339999999999997</v>
      </c>
      <c r="CI269">
        <v>0.69940000000000002</v>
      </c>
      <c r="CJ269">
        <v>0.69940000000000002</v>
      </c>
      <c r="CK269">
        <v>3.2867000000000002</v>
      </c>
      <c r="CL269">
        <v>0.76549999999999996</v>
      </c>
      <c r="CM269">
        <v>10.321899999999999</v>
      </c>
      <c r="CN269">
        <v>0.82730000000000004</v>
      </c>
      <c r="CO269">
        <v>0</v>
      </c>
      <c r="CP269">
        <v>0</v>
      </c>
      <c r="CQ269">
        <v>0</v>
      </c>
      <c r="CR269">
        <v>0</v>
      </c>
      <c r="CS269">
        <v>0</v>
      </c>
      <c r="CT269">
        <v>0</v>
      </c>
      <c r="CU269">
        <v>0</v>
      </c>
      <c r="CV269">
        <v>0</v>
      </c>
      <c r="CW269">
        <v>0</v>
      </c>
      <c r="CX269">
        <v>0</v>
      </c>
      <c r="CY269">
        <v>0</v>
      </c>
      <c r="CZ269">
        <v>0</v>
      </c>
      <c r="DA269">
        <v>0</v>
      </c>
      <c r="DB269">
        <v>1</v>
      </c>
      <c r="DC269">
        <v>0</v>
      </c>
      <c r="DD269">
        <v>0</v>
      </c>
      <c r="DE269">
        <v>0</v>
      </c>
      <c r="DF269">
        <v>0</v>
      </c>
      <c r="DG269">
        <v>0</v>
      </c>
      <c r="DH269">
        <v>1</v>
      </c>
      <c r="DI269">
        <v>1</v>
      </c>
      <c r="DJ269" t="s">
        <v>794</v>
      </c>
    </row>
    <row r="270" spans="1:114" x14ac:dyDescent="0.2">
      <c r="A270">
        <v>21237</v>
      </c>
      <c r="B270" t="s">
        <v>589</v>
      </c>
      <c r="C270">
        <v>3681</v>
      </c>
      <c r="D270">
        <v>846</v>
      </c>
      <c r="E270">
        <v>11.833</v>
      </c>
      <c r="F270">
        <v>2.5996999999999999</v>
      </c>
      <c r="G270">
        <v>929</v>
      </c>
      <c r="H270">
        <v>311</v>
      </c>
      <c r="I270">
        <v>5.2065000000000001</v>
      </c>
      <c r="J270">
        <v>1.7081999999999999</v>
      </c>
      <c r="K270">
        <v>3245</v>
      </c>
      <c r="L270">
        <v>540</v>
      </c>
      <c r="M270">
        <v>26.133500000000002</v>
      </c>
      <c r="N270">
        <v>4.1477000000000004</v>
      </c>
      <c r="O270">
        <v>1908</v>
      </c>
      <c r="P270">
        <v>399</v>
      </c>
      <c r="Q270">
        <v>8.1747999999999994</v>
      </c>
      <c r="R270">
        <v>1.6225000000000001</v>
      </c>
      <c r="S270">
        <v>2168</v>
      </c>
      <c r="T270">
        <v>603</v>
      </c>
      <c r="U270">
        <v>6.9619</v>
      </c>
      <c r="V270">
        <v>1.8781000000000001</v>
      </c>
      <c r="W270">
        <v>5930</v>
      </c>
      <c r="X270">
        <v>761</v>
      </c>
      <c r="Y270">
        <v>18.8703</v>
      </c>
      <c r="Z270">
        <v>2.0651999999999999</v>
      </c>
      <c r="AA270">
        <v>5621</v>
      </c>
      <c r="AB270">
        <v>966</v>
      </c>
      <c r="AC270">
        <v>17.887</v>
      </c>
      <c r="AD270">
        <v>2.8306</v>
      </c>
      <c r="AE270">
        <v>3708</v>
      </c>
      <c r="AF270">
        <v>543</v>
      </c>
      <c r="AG270">
        <v>11.9071</v>
      </c>
      <c r="AH270">
        <v>1.5462</v>
      </c>
      <c r="AI270">
        <v>704</v>
      </c>
      <c r="AJ270">
        <v>276</v>
      </c>
      <c r="AK270">
        <v>5.6696</v>
      </c>
      <c r="AL270">
        <v>2.2010000000000001</v>
      </c>
      <c r="AM270">
        <v>968</v>
      </c>
      <c r="AN270">
        <v>375</v>
      </c>
      <c r="AO270">
        <v>3.206</v>
      </c>
      <c r="AP270">
        <v>1.2228000000000001</v>
      </c>
      <c r="AQ270">
        <v>18877</v>
      </c>
      <c r="AR270">
        <v>2562</v>
      </c>
      <c r="AS270">
        <v>60.07</v>
      </c>
      <c r="AT270">
        <v>7.0895999999999999</v>
      </c>
      <c r="AU270">
        <v>2941</v>
      </c>
      <c r="AV270">
        <v>433</v>
      </c>
      <c r="AW270">
        <v>22.4145</v>
      </c>
      <c r="AX270">
        <v>3.1076999999999999</v>
      </c>
      <c r="AY270">
        <v>87</v>
      </c>
      <c r="AZ270">
        <v>76</v>
      </c>
      <c r="BA270">
        <v>0.66310000000000002</v>
      </c>
      <c r="BB270">
        <v>0.57830000000000004</v>
      </c>
      <c r="BC270">
        <v>174</v>
      </c>
      <c r="BD270">
        <v>95</v>
      </c>
      <c r="BE270">
        <v>1.4013</v>
      </c>
      <c r="BF270">
        <v>0.76</v>
      </c>
      <c r="BG270">
        <v>1092</v>
      </c>
      <c r="BH270">
        <v>319</v>
      </c>
      <c r="BI270">
        <v>8.7943999999999996</v>
      </c>
      <c r="BJ270">
        <v>2.5314999999999999</v>
      </c>
      <c r="BK270">
        <v>415</v>
      </c>
      <c r="BL270">
        <v>18</v>
      </c>
      <c r="BM270">
        <v>1.3206</v>
      </c>
      <c r="BN270">
        <v>0.10539999999999999</v>
      </c>
      <c r="BO270">
        <v>0.49780000000000002</v>
      </c>
      <c r="BP270">
        <v>0.67249999999999999</v>
      </c>
      <c r="BQ270">
        <v>0.70499999999999996</v>
      </c>
      <c r="BR270">
        <v>0.63680000000000003</v>
      </c>
      <c r="BS270">
        <v>0.80300000000000005</v>
      </c>
      <c r="BT270">
        <v>0.56289999999999996</v>
      </c>
      <c r="BU270">
        <v>0.27929999999999999</v>
      </c>
      <c r="BV270">
        <v>0.52459999999999996</v>
      </c>
      <c r="BW270">
        <v>0.63560000000000005</v>
      </c>
      <c r="BX270">
        <v>0.8145</v>
      </c>
      <c r="BY270">
        <v>0.80379999999999996</v>
      </c>
      <c r="BZ270">
        <v>0.89149999999999996</v>
      </c>
      <c r="CA270">
        <v>0.57269999999999999</v>
      </c>
      <c r="CB270">
        <v>0.63119999999999998</v>
      </c>
      <c r="CC270">
        <v>0.81559999999999999</v>
      </c>
      <c r="CD270">
        <v>0.77190000000000003</v>
      </c>
      <c r="CE270">
        <v>3.3151000000000002</v>
      </c>
      <c r="CF270">
        <v>0.79320000000000002</v>
      </c>
      <c r="CG270">
        <v>2.8169</v>
      </c>
      <c r="CH270">
        <v>0.69940000000000002</v>
      </c>
      <c r="CI270">
        <v>0.80379999999999996</v>
      </c>
      <c r="CJ270">
        <v>0.80379999999999996</v>
      </c>
      <c r="CK270">
        <v>3.6829000000000001</v>
      </c>
      <c r="CL270">
        <v>0.89980000000000004</v>
      </c>
      <c r="CM270">
        <v>10.6187</v>
      </c>
      <c r="CN270">
        <v>0.84860000000000002</v>
      </c>
      <c r="CO270">
        <v>0</v>
      </c>
      <c r="CP270">
        <v>0</v>
      </c>
      <c r="CQ270">
        <v>0</v>
      </c>
      <c r="CR270">
        <v>0</v>
      </c>
      <c r="CS270">
        <v>0</v>
      </c>
      <c r="CT270">
        <v>0</v>
      </c>
      <c r="CU270">
        <v>0</v>
      </c>
      <c r="CV270">
        <v>0</v>
      </c>
      <c r="CW270">
        <v>0</v>
      </c>
      <c r="CX270">
        <v>0</v>
      </c>
      <c r="CY270">
        <v>0</v>
      </c>
      <c r="CZ270">
        <v>0</v>
      </c>
      <c r="DA270">
        <v>0</v>
      </c>
      <c r="DB270">
        <v>0</v>
      </c>
      <c r="DC270">
        <v>0</v>
      </c>
      <c r="DD270">
        <v>0</v>
      </c>
      <c r="DE270">
        <v>0</v>
      </c>
      <c r="DF270">
        <v>0</v>
      </c>
      <c r="DG270">
        <v>0</v>
      </c>
      <c r="DH270">
        <v>0</v>
      </c>
      <c r="DI270">
        <v>0</v>
      </c>
      <c r="DJ270" t="s">
        <v>794</v>
      </c>
    </row>
    <row r="271" spans="1:114" x14ac:dyDescent="0.2">
      <c r="A271">
        <v>21239</v>
      </c>
      <c r="B271" t="s">
        <v>589</v>
      </c>
      <c r="C271">
        <v>5233</v>
      </c>
      <c r="D271">
        <v>944</v>
      </c>
      <c r="E271">
        <v>19.578700000000001</v>
      </c>
      <c r="F271">
        <v>3.1547000000000001</v>
      </c>
      <c r="G271">
        <v>601</v>
      </c>
      <c r="H271">
        <v>228</v>
      </c>
      <c r="I271">
        <v>4.1500000000000004</v>
      </c>
      <c r="J271">
        <v>1.5388999999999999</v>
      </c>
      <c r="K271">
        <v>4970</v>
      </c>
      <c r="L271">
        <v>794</v>
      </c>
      <c r="M271">
        <v>41.142400000000002</v>
      </c>
      <c r="N271">
        <v>6.1942000000000004</v>
      </c>
      <c r="O271">
        <v>954</v>
      </c>
      <c r="P271">
        <v>323</v>
      </c>
      <c r="Q271">
        <v>5.1699000000000002</v>
      </c>
      <c r="R271">
        <v>1.7109000000000001</v>
      </c>
      <c r="S271">
        <v>1294</v>
      </c>
      <c r="T271">
        <v>442</v>
      </c>
      <c r="U271">
        <v>4.7450999999999999</v>
      </c>
      <c r="V271">
        <v>1.575</v>
      </c>
      <c r="W271">
        <v>4859</v>
      </c>
      <c r="X271">
        <v>534</v>
      </c>
      <c r="Y271">
        <v>17.768599999999999</v>
      </c>
      <c r="Z271">
        <v>1.3303</v>
      </c>
      <c r="AA271">
        <v>5907</v>
      </c>
      <c r="AB271">
        <v>1192</v>
      </c>
      <c r="AC271">
        <v>21.600999999999999</v>
      </c>
      <c r="AD271">
        <v>3.9975999999999998</v>
      </c>
      <c r="AE271">
        <v>3078</v>
      </c>
      <c r="AF271">
        <v>504</v>
      </c>
      <c r="AG271">
        <v>11.287100000000001</v>
      </c>
      <c r="AH271">
        <v>1.6085</v>
      </c>
      <c r="AI271">
        <v>1176</v>
      </c>
      <c r="AJ271">
        <v>406</v>
      </c>
      <c r="AK271">
        <v>9.7350999999999992</v>
      </c>
      <c r="AL271">
        <v>3.3201999999999998</v>
      </c>
      <c r="AM271">
        <v>390</v>
      </c>
      <c r="AN271">
        <v>268</v>
      </c>
      <c r="AO271">
        <v>1.5357000000000001</v>
      </c>
      <c r="AP271">
        <v>1.0477000000000001</v>
      </c>
      <c r="AQ271">
        <v>24172</v>
      </c>
      <c r="AR271">
        <v>2295</v>
      </c>
      <c r="AS271">
        <v>88.393199999999993</v>
      </c>
      <c r="AT271">
        <v>4.4598000000000004</v>
      </c>
      <c r="AU271">
        <v>1514</v>
      </c>
      <c r="AV271">
        <v>366</v>
      </c>
      <c r="AW271">
        <v>11.869899999999999</v>
      </c>
      <c r="AX271">
        <v>2.8123</v>
      </c>
      <c r="AY271">
        <v>0</v>
      </c>
      <c r="AZ271">
        <v>25</v>
      </c>
      <c r="BA271">
        <v>0</v>
      </c>
      <c r="BB271">
        <v>0.19600000000000001</v>
      </c>
      <c r="BC271">
        <v>64</v>
      </c>
      <c r="BD271">
        <v>75</v>
      </c>
      <c r="BE271">
        <v>0.52980000000000005</v>
      </c>
      <c r="BF271">
        <v>0.62260000000000004</v>
      </c>
      <c r="BG271">
        <v>1917</v>
      </c>
      <c r="BH271">
        <v>373</v>
      </c>
      <c r="BI271">
        <v>15.869199999999999</v>
      </c>
      <c r="BJ271">
        <v>2.9676999999999998</v>
      </c>
      <c r="BK271">
        <v>587</v>
      </c>
      <c r="BL271">
        <v>115</v>
      </c>
      <c r="BM271">
        <v>2.1465999999999998</v>
      </c>
      <c r="BN271">
        <v>0.38340000000000002</v>
      </c>
      <c r="BO271">
        <v>0.73919999999999997</v>
      </c>
      <c r="BP271">
        <v>0.54449999999999998</v>
      </c>
      <c r="BQ271">
        <v>0.94359999999999999</v>
      </c>
      <c r="BR271">
        <v>0.39960000000000001</v>
      </c>
      <c r="BS271">
        <v>0.64880000000000004</v>
      </c>
      <c r="BT271">
        <v>0.48609999999999998</v>
      </c>
      <c r="BU271">
        <v>0.50529999999999997</v>
      </c>
      <c r="BV271">
        <v>0.48180000000000001</v>
      </c>
      <c r="BW271">
        <v>0.89370000000000005</v>
      </c>
      <c r="BX271">
        <v>0.66739999999999999</v>
      </c>
      <c r="BY271">
        <v>0.93820000000000003</v>
      </c>
      <c r="BZ271">
        <v>0.75270000000000004</v>
      </c>
      <c r="CA271">
        <v>0</v>
      </c>
      <c r="CB271">
        <v>0.4642</v>
      </c>
      <c r="CC271">
        <v>0.93930000000000002</v>
      </c>
      <c r="CD271">
        <v>0.83579999999999999</v>
      </c>
      <c r="CE271">
        <v>3.2757000000000001</v>
      </c>
      <c r="CF271">
        <v>0.77829999999999999</v>
      </c>
      <c r="CG271">
        <v>3.0343</v>
      </c>
      <c r="CH271">
        <v>0.84219999999999995</v>
      </c>
      <c r="CI271">
        <v>0.93820000000000003</v>
      </c>
      <c r="CJ271">
        <v>0.93820000000000003</v>
      </c>
      <c r="CK271">
        <v>2.992</v>
      </c>
      <c r="CL271">
        <v>0.69079999999999997</v>
      </c>
      <c r="CM271">
        <v>10.2402</v>
      </c>
      <c r="CN271">
        <v>0.82089999999999996</v>
      </c>
      <c r="CO271">
        <v>0</v>
      </c>
      <c r="CP271">
        <v>0</v>
      </c>
      <c r="CQ271">
        <v>1</v>
      </c>
      <c r="CR271">
        <v>0</v>
      </c>
      <c r="CS271">
        <v>0</v>
      </c>
      <c r="CT271">
        <v>0</v>
      </c>
      <c r="CU271">
        <v>0</v>
      </c>
      <c r="CV271">
        <v>0</v>
      </c>
      <c r="CW271">
        <v>0</v>
      </c>
      <c r="CX271">
        <v>0</v>
      </c>
      <c r="CY271">
        <v>1</v>
      </c>
      <c r="CZ271">
        <v>0</v>
      </c>
      <c r="DA271">
        <v>0</v>
      </c>
      <c r="DB271">
        <v>0</v>
      </c>
      <c r="DC271">
        <v>1</v>
      </c>
      <c r="DD271">
        <v>0</v>
      </c>
      <c r="DE271">
        <v>1</v>
      </c>
      <c r="DF271">
        <v>0</v>
      </c>
      <c r="DG271">
        <v>1</v>
      </c>
      <c r="DH271">
        <v>1</v>
      </c>
      <c r="DI271">
        <v>3</v>
      </c>
      <c r="DJ271" t="s">
        <v>794</v>
      </c>
    </row>
    <row r="272" spans="1:114" x14ac:dyDescent="0.2">
      <c r="A272">
        <v>21244</v>
      </c>
      <c r="B272" t="s">
        <v>589</v>
      </c>
      <c r="C272">
        <v>5630</v>
      </c>
      <c r="D272">
        <v>1156</v>
      </c>
      <c r="E272">
        <v>14.8142</v>
      </c>
      <c r="F272">
        <v>2.9127999999999998</v>
      </c>
      <c r="G272">
        <v>1353</v>
      </c>
      <c r="H272">
        <v>443</v>
      </c>
      <c r="I272">
        <v>6.2973999999999997</v>
      </c>
      <c r="J272">
        <v>2.0188999999999999</v>
      </c>
      <c r="K272">
        <v>4739</v>
      </c>
      <c r="L272">
        <v>683</v>
      </c>
      <c r="M272">
        <v>33.474600000000002</v>
      </c>
      <c r="N272">
        <v>4.4743000000000004</v>
      </c>
      <c r="O272">
        <v>2216</v>
      </c>
      <c r="P272">
        <v>571</v>
      </c>
      <c r="Q272">
        <v>8.6042000000000005</v>
      </c>
      <c r="R272">
        <v>2.1655000000000002</v>
      </c>
      <c r="S272">
        <v>2760</v>
      </c>
      <c r="T272">
        <v>639</v>
      </c>
      <c r="U272">
        <v>7.2336999999999998</v>
      </c>
      <c r="V272">
        <v>1.6192</v>
      </c>
      <c r="W272">
        <v>4433</v>
      </c>
      <c r="X272">
        <v>535</v>
      </c>
      <c r="Y272">
        <v>11.6023</v>
      </c>
      <c r="Z272">
        <v>1.2214</v>
      </c>
      <c r="AA272">
        <v>9968</v>
      </c>
      <c r="AB272">
        <v>980</v>
      </c>
      <c r="AC272">
        <v>26.088799999999999</v>
      </c>
      <c r="AD272">
        <v>2.0512999999999999</v>
      </c>
      <c r="AE272">
        <v>4259</v>
      </c>
      <c r="AF272">
        <v>770</v>
      </c>
      <c r="AG272">
        <v>11.1624</v>
      </c>
      <c r="AH272">
        <v>1.9071</v>
      </c>
      <c r="AI272">
        <v>1501</v>
      </c>
      <c r="AJ272">
        <v>424</v>
      </c>
      <c r="AK272">
        <v>10.602499999999999</v>
      </c>
      <c r="AL272">
        <v>2.9382000000000001</v>
      </c>
      <c r="AM272">
        <v>700</v>
      </c>
      <c r="AN272">
        <v>305</v>
      </c>
      <c r="AO272">
        <v>1.962</v>
      </c>
      <c r="AP272">
        <v>0.8488</v>
      </c>
      <c r="AQ272">
        <v>34372</v>
      </c>
      <c r="AR272">
        <v>2341</v>
      </c>
      <c r="AS272">
        <v>89.9602</v>
      </c>
      <c r="AT272">
        <v>3.0583</v>
      </c>
      <c r="AU272">
        <v>2425</v>
      </c>
      <c r="AV272">
        <v>383</v>
      </c>
      <c r="AW272">
        <v>16.310199999999998</v>
      </c>
      <c r="AX272">
        <v>2.4571999999999998</v>
      </c>
      <c r="AY272">
        <v>20</v>
      </c>
      <c r="AZ272">
        <v>31</v>
      </c>
      <c r="BA272">
        <v>0.13450000000000001</v>
      </c>
      <c r="BB272">
        <v>0.2084</v>
      </c>
      <c r="BC272">
        <v>795</v>
      </c>
      <c r="BD272">
        <v>340</v>
      </c>
      <c r="BE272">
        <v>5.6155999999999997</v>
      </c>
      <c r="BF272">
        <v>2.3847</v>
      </c>
      <c r="BG272">
        <v>1174</v>
      </c>
      <c r="BH272">
        <v>276</v>
      </c>
      <c r="BI272">
        <v>8.2927</v>
      </c>
      <c r="BJ272">
        <v>1.8974</v>
      </c>
      <c r="BK272">
        <v>291</v>
      </c>
      <c r="BL272">
        <v>28</v>
      </c>
      <c r="BM272">
        <v>0.76160000000000005</v>
      </c>
      <c r="BN272">
        <v>5.79E-2</v>
      </c>
      <c r="BO272">
        <v>0.62070000000000003</v>
      </c>
      <c r="BP272">
        <v>0.76139999999999997</v>
      </c>
      <c r="BQ272">
        <v>0.86550000000000005</v>
      </c>
      <c r="BR272">
        <v>0.64959999999999996</v>
      </c>
      <c r="BS272">
        <v>0.82010000000000005</v>
      </c>
      <c r="BT272">
        <v>0.11940000000000001</v>
      </c>
      <c r="BU272">
        <v>0.84650000000000003</v>
      </c>
      <c r="BV272">
        <v>0.46679999999999999</v>
      </c>
      <c r="BW272">
        <v>0.92190000000000005</v>
      </c>
      <c r="BX272">
        <v>0.72709999999999997</v>
      </c>
      <c r="BY272">
        <v>0.9446</v>
      </c>
      <c r="BZ272">
        <v>0.80689999999999995</v>
      </c>
      <c r="CA272">
        <v>0.45119999999999999</v>
      </c>
      <c r="CB272">
        <v>0.93710000000000004</v>
      </c>
      <c r="CC272">
        <v>0.8004</v>
      </c>
      <c r="CD272">
        <v>0.65249999999999997</v>
      </c>
      <c r="CE272">
        <v>3.7172999999999998</v>
      </c>
      <c r="CF272">
        <v>0.85709999999999997</v>
      </c>
      <c r="CG272">
        <v>3.0817000000000001</v>
      </c>
      <c r="CH272">
        <v>0.84650000000000003</v>
      </c>
      <c r="CI272">
        <v>0.9446</v>
      </c>
      <c r="CJ272">
        <v>0.9446</v>
      </c>
      <c r="CK272">
        <v>3.648099999999999</v>
      </c>
      <c r="CL272">
        <v>0.88270000000000004</v>
      </c>
      <c r="CM272">
        <v>11.3917</v>
      </c>
      <c r="CN272">
        <v>0.91900000000000004</v>
      </c>
      <c r="CO272">
        <v>0</v>
      </c>
      <c r="CP272">
        <v>0</v>
      </c>
      <c r="CQ272">
        <v>0</v>
      </c>
      <c r="CR272">
        <v>0</v>
      </c>
      <c r="CS272">
        <v>0</v>
      </c>
      <c r="CT272">
        <v>0</v>
      </c>
      <c r="CU272">
        <v>0</v>
      </c>
      <c r="CV272">
        <v>0</v>
      </c>
      <c r="CW272">
        <v>1</v>
      </c>
      <c r="CX272">
        <v>0</v>
      </c>
      <c r="CY272">
        <v>1</v>
      </c>
      <c r="CZ272">
        <v>0</v>
      </c>
      <c r="DA272">
        <v>0</v>
      </c>
      <c r="DB272">
        <v>1</v>
      </c>
      <c r="DC272">
        <v>0</v>
      </c>
      <c r="DD272">
        <v>0</v>
      </c>
      <c r="DE272">
        <v>0</v>
      </c>
      <c r="DF272">
        <v>1</v>
      </c>
      <c r="DG272">
        <v>1</v>
      </c>
      <c r="DH272">
        <v>1</v>
      </c>
      <c r="DI272">
        <v>3</v>
      </c>
      <c r="DJ272" t="s">
        <v>794</v>
      </c>
    </row>
    <row r="273" spans="1:114" x14ac:dyDescent="0.2">
      <c r="A273">
        <v>21250</v>
      </c>
      <c r="B273" t="s">
        <v>589</v>
      </c>
      <c r="C273">
        <v>0</v>
      </c>
      <c r="D273">
        <v>14</v>
      </c>
      <c r="G273">
        <v>66</v>
      </c>
      <c r="H273">
        <v>60</v>
      </c>
      <c r="I273">
        <v>4.6380999999999997</v>
      </c>
      <c r="J273">
        <v>4.0879000000000003</v>
      </c>
      <c r="K273">
        <v>0</v>
      </c>
      <c r="L273">
        <v>28</v>
      </c>
      <c r="O273">
        <v>0</v>
      </c>
      <c r="P273">
        <v>14</v>
      </c>
      <c r="Q273">
        <v>0</v>
      </c>
      <c r="R273">
        <v>20</v>
      </c>
      <c r="S273">
        <v>106</v>
      </c>
      <c r="T273">
        <v>65</v>
      </c>
      <c r="U273">
        <v>3.7403</v>
      </c>
      <c r="V273">
        <v>2.1941999999999999</v>
      </c>
      <c r="W273">
        <v>0</v>
      </c>
      <c r="X273">
        <v>14</v>
      </c>
      <c r="Y273">
        <v>0</v>
      </c>
      <c r="Z273">
        <v>0.49399999999999999</v>
      </c>
      <c r="AA273">
        <v>0</v>
      </c>
      <c r="AB273">
        <v>14</v>
      </c>
      <c r="AC273">
        <v>0</v>
      </c>
      <c r="AD273">
        <v>0.49399999999999999</v>
      </c>
      <c r="AE273">
        <v>353</v>
      </c>
      <c r="AF273">
        <v>110</v>
      </c>
      <c r="AG273">
        <v>12.4559</v>
      </c>
      <c r="AH273">
        <v>3.1810999999999998</v>
      </c>
      <c r="AI273">
        <v>0</v>
      </c>
      <c r="AJ273">
        <v>20</v>
      </c>
      <c r="AM273">
        <v>17</v>
      </c>
      <c r="AN273">
        <v>59</v>
      </c>
      <c r="AO273">
        <v>0.59989999999999999</v>
      </c>
      <c r="AP273">
        <v>2.0634999999999999</v>
      </c>
      <c r="AQ273">
        <v>1760</v>
      </c>
      <c r="AR273">
        <v>553</v>
      </c>
      <c r="AS273">
        <v>62.103000000000002</v>
      </c>
      <c r="AT273">
        <v>16.072099999999999</v>
      </c>
      <c r="AU273">
        <v>0</v>
      </c>
      <c r="AV273">
        <v>20</v>
      </c>
      <c r="AY273">
        <v>0</v>
      </c>
      <c r="AZ273">
        <v>14</v>
      </c>
      <c r="BC273">
        <v>0</v>
      </c>
      <c r="BD273">
        <v>20</v>
      </c>
      <c r="BG273">
        <v>0</v>
      </c>
      <c r="BH273">
        <v>14</v>
      </c>
      <c r="BK273">
        <v>2834</v>
      </c>
      <c r="BL273">
        <v>506</v>
      </c>
      <c r="BM273">
        <v>100</v>
      </c>
      <c r="BN273">
        <v>0</v>
      </c>
      <c r="BP273">
        <v>0.59870000000000001</v>
      </c>
      <c r="BR273">
        <v>0</v>
      </c>
      <c r="BS273">
        <v>0.52459999999999996</v>
      </c>
      <c r="BT273">
        <v>0</v>
      </c>
      <c r="BU273">
        <v>0</v>
      </c>
      <c r="BV273">
        <v>0.5675</v>
      </c>
      <c r="BX273">
        <v>0.48830000000000001</v>
      </c>
      <c r="BY273">
        <v>0.81659999999999999</v>
      </c>
      <c r="CD273">
        <v>0.98509999999999998</v>
      </c>
      <c r="CE273">
        <v>1.1233</v>
      </c>
      <c r="CF273">
        <v>0.1258</v>
      </c>
      <c r="CG273">
        <v>1.0558000000000001</v>
      </c>
      <c r="CH273">
        <v>5.5399999999999998E-2</v>
      </c>
      <c r="CI273">
        <v>0.81659999999999999</v>
      </c>
      <c r="CJ273">
        <v>0.81659999999999999</v>
      </c>
      <c r="CK273">
        <v>0.98509999999999998</v>
      </c>
      <c r="CL273">
        <v>0.21959999999999999</v>
      </c>
      <c r="CM273">
        <v>3.9807999999999999</v>
      </c>
      <c r="CN273">
        <v>0.11509999999999999</v>
      </c>
      <c r="CP273">
        <v>0</v>
      </c>
      <c r="CR273">
        <v>0</v>
      </c>
      <c r="CS273">
        <v>0</v>
      </c>
      <c r="CT273">
        <v>0</v>
      </c>
      <c r="CU273">
        <v>0</v>
      </c>
      <c r="CV273">
        <v>0</v>
      </c>
      <c r="CX273">
        <v>0</v>
      </c>
      <c r="CY273">
        <v>0</v>
      </c>
      <c r="DD273">
        <v>1</v>
      </c>
      <c r="DE273">
        <v>0</v>
      </c>
      <c r="DF273">
        <v>0</v>
      </c>
      <c r="DG273">
        <v>0</v>
      </c>
      <c r="DH273">
        <v>1</v>
      </c>
      <c r="DI273">
        <v>1</v>
      </c>
      <c r="DJ273" t="s">
        <v>795</v>
      </c>
    </row>
    <row r="274" spans="1:114" x14ac:dyDescent="0.2">
      <c r="A274">
        <v>21251</v>
      </c>
      <c r="B274" t="s">
        <v>589</v>
      </c>
      <c r="C274">
        <v>0</v>
      </c>
      <c r="D274">
        <v>14</v>
      </c>
      <c r="G274">
        <v>6</v>
      </c>
      <c r="H274">
        <v>11</v>
      </c>
      <c r="I274">
        <v>6.8182</v>
      </c>
      <c r="J274">
        <v>11.2621</v>
      </c>
      <c r="K274">
        <v>0</v>
      </c>
      <c r="L274">
        <v>28</v>
      </c>
      <c r="O274">
        <v>0</v>
      </c>
      <c r="P274">
        <v>14</v>
      </c>
      <c r="Q274">
        <v>0</v>
      </c>
      <c r="R274">
        <v>100</v>
      </c>
      <c r="S274">
        <v>14</v>
      </c>
      <c r="T274">
        <v>15</v>
      </c>
      <c r="U274">
        <v>7.3297999999999996</v>
      </c>
      <c r="V274">
        <v>6.6707000000000001</v>
      </c>
      <c r="W274">
        <v>0</v>
      </c>
      <c r="X274">
        <v>14</v>
      </c>
      <c r="Y274">
        <v>0</v>
      </c>
      <c r="Z274">
        <v>7.3297999999999996</v>
      </c>
      <c r="AA274">
        <v>3</v>
      </c>
      <c r="AB274">
        <v>7</v>
      </c>
      <c r="AC274">
        <v>1.5707</v>
      </c>
      <c r="AD274">
        <v>3.5556999999999999</v>
      </c>
      <c r="AE274">
        <v>24</v>
      </c>
      <c r="AF274">
        <v>28</v>
      </c>
      <c r="AG274">
        <v>12.5654</v>
      </c>
      <c r="AH274">
        <v>12.822800000000001</v>
      </c>
      <c r="AI274">
        <v>0</v>
      </c>
      <c r="AJ274">
        <v>20</v>
      </c>
      <c r="AM274">
        <v>0</v>
      </c>
      <c r="AN274">
        <v>56</v>
      </c>
      <c r="AO274">
        <v>0</v>
      </c>
      <c r="AP274">
        <v>29.319400000000002</v>
      </c>
      <c r="AQ274">
        <v>134</v>
      </c>
      <c r="AR274">
        <v>125</v>
      </c>
      <c r="AS274">
        <v>70.1571</v>
      </c>
      <c r="AT274">
        <v>51.742400000000004</v>
      </c>
      <c r="AU274">
        <v>0</v>
      </c>
      <c r="AV274">
        <v>20</v>
      </c>
      <c r="AY274">
        <v>0</v>
      </c>
      <c r="AZ274">
        <v>14</v>
      </c>
      <c r="BC274">
        <v>0</v>
      </c>
      <c r="BD274">
        <v>20</v>
      </c>
      <c r="BG274">
        <v>0</v>
      </c>
      <c r="BH274">
        <v>14</v>
      </c>
      <c r="BK274">
        <v>191</v>
      </c>
      <c r="BL274">
        <v>108</v>
      </c>
      <c r="BM274">
        <v>100</v>
      </c>
      <c r="BN274">
        <v>0</v>
      </c>
      <c r="BP274">
        <v>0.79610000000000003</v>
      </c>
      <c r="BR274">
        <v>0</v>
      </c>
      <c r="BS274">
        <v>0.82869999999999999</v>
      </c>
      <c r="BT274">
        <v>0</v>
      </c>
      <c r="BU274">
        <v>7.0400000000000004E-2</v>
      </c>
      <c r="BV274">
        <v>0.57820000000000005</v>
      </c>
      <c r="BX274">
        <v>0</v>
      </c>
      <c r="BY274">
        <v>0.85289999999999999</v>
      </c>
      <c r="CD274">
        <v>0.98509999999999998</v>
      </c>
      <c r="CE274">
        <v>1.6248</v>
      </c>
      <c r="CF274">
        <v>0.2324</v>
      </c>
      <c r="CG274">
        <v>0.64860000000000007</v>
      </c>
      <c r="CH274">
        <v>2.5600000000000001E-2</v>
      </c>
      <c r="CI274">
        <v>0.85289999999999999</v>
      </c>
      <c r="CJ274">
        <v>0.85289999999999999</v>
      </c>
      <c r="CK274">
        <v>0.98509999999999998</v>
      </c>
      <c r="CL274">
        <v>0.21959999999999999</v>
      </c>
      <c r="CM274">
        <v>4.1113999999999997</v>
      </c>
      <c r="CN274">
        <v>0.1237</v>
      </c>
      <c r="CP274">
        <v>0</v>
      </c>
      <c r="CR274">
        <v>0</v>
      </c>
      <c r="CS274">
        <v>0</v>
      </c>
      <c r="CT274">
        <v>0</v>
      </c>
      <c r="CU274">
        <v>0</v>
      </c>
      <c r="CV274">
        <v>0</v>
      </c>
      <c r="CX274">
        <v>0</v>
      </c>
      <c r="CY274">
        <v>0</v>
      </c>
      <c r="DD274">
        <v>1</v>
      </c>
      <c r="DE274">
        <v>0</v>
      </c>
      <c r="DF274">
        <v>0</v>
      </c>
      <c r="DG274">
        <v>0</v>
      </c>
      <c r="DH274">
        <v>1</v>
      </c>
      <c r="DI274">
        <v>1</v>
      </c>
      <c r="DJ274" t="s">
        <v>795</v>
      </c>
    </row>
    <row r="275" spans="1:114" x14ac:dyDescent="0.2">
      <c r="A275">
        <v>21252</v>
      </c>
      <c r="B275" t="s">
        <v>589</v>
      </c>
      <c r="C275">
        <v>0</v>
      </c>
      <c r="D275">
        <v>14</v>
      </c>
      <c r="E275">
        <v>0</v>
      </c>
      <c r="F275">
        <v>100</v>
      </c>
      <c r="G275">
        <v>301</v>
      </c>
      <c r="H275">
        <v>128</v>
      </c>
      <c r="I275">
        <v>12.1029</v>
      </c>
      <c r="J275">
        <v>4.9397000000000002</v>
      </c>
      <c r="K275">
        <v>12</v>
      </c>
      <c r="L275">
        <v>30</v>
      </c>
      <c r="M275">
        <v>100</v>
      </c>
      <c r="N275">
        <v>100</v>
      </c>
      <c r="O275">
        <v>0</v>
      </c>
      <c r="P275">
        <v>14</v>
      </c>
      <c r="Q275">
        <v>0</v>
      </c>
      <c r="R275">
        <v>11.382099999999999</v>
      </c>
      <c r="S275">
        <v>205</v>
      </c>
      <c r="T275">
        <v>99</v>
      </c>
      <c r="U275">
        <v>4.2434000000000003</v>
      </c>
      <c r="V275">
        <v>2.0461999999999998</v>
      </c>
      <c r="W275">
        <v>0</v>
      </c>
      <c r="X275">
        <v>14</v>
      </c>
      <c r="Y275">
        <v>0</v>
      </c>
      <c r="Z275">
        <v>0.2878</v>
      </c>
      <c r="AA275">
        <v>43</v>
      </c>
      <c r="AB275">
        <v>46</v>
      </c>
      <c r="AC275">
        <v>0.88390000000000002</v>
      </c>
      <c r="AD275">
        <v>0.94520000000000004</v>
      </c>
      <c r="AE275">
        <v>505</v>
      </c>
      <c r="AF275">
        <v>169</v>
      </c>
      <c r="AG275">
        <v>10.4533</v>
      </c>
      <c r="AH275">
        <v>3.4874000000000001</v>
      </c>
      <c r="AI275">
        <v>0</v>
      </c>
      <c r="AJ275">
        <v>20</v>
      </c>
      <c r="AK275">
        <v>0</v>
      </c>
      <c r="AL275">
        <v>100</v>
      </c>
      <c r="AM275">
        <v>49</v>
      </c>
      <c r="AN275">
        <v>70</v>
      </c>
      <c r="AO275">
        <v>1.0072000000000001</v>
      </c>
      <c r="AP275">
        <v>1.4421999999999999</v>
      </c>
      <c r="AQ275">
        <v>2736</v>
      </c>
      <c r="AR275">
        <v>330</v>
      </c>
      <c r="AS275">
        <v>56.238399999999999</v>
      </c>
      <c r="AT275">
        <v>6.5773000000000001</v>
      </c>
      <c r="AU275">
        <v>0</v>
      </c>
      <c r="AV275">
        <v>20</v>
      </c>
      <c r="AW275">
        <v>0</v>
      </c>
      <c r="AX275">
        <v>100</v>
      </c>
      <c r="AY275">
        <v>0</v>
      </c>
      <c r="AZ275">
        <v>14</v>
      </c>
      <c r="BA275">
        <v>0</v>
      </c>
      <c r="BB275">
        <v>100</v>
      </c>
      <c r="BC275">
        <v>0</v>
      </c>
      <c r="BD275">
        <v>20</v>
      </c>
      <c r="BE275">
        <v>0</v>
      </c>
      <c r="BF275">
        <v>100</v>
      </c>
      <c r="BG275">
        <v>0</v>
      </c>
      <c r="BH275">
        <v>14</v>
      </c>
      <c r="BI275">
        <v>0</v>
      </c>
      <c r="BJ275">
        <v>100</v>
      </c>
      <c r="BK275">
        <v>4853</v>
      </c>
      <c r="BL275">
        <v>148</v>
      </c>
      <c r="BM275">
        <v>99.753299999999996</v>
      </c>
      <c r="BN275">
        <v>0.41189999999999999</v>
      </c>
      <c r="BO275">
        <v>0</v>
      </c>
      <c r="BP275">
        <v>0.94140000000000001</v>
      </c>
      <c r="BQ275">
        <v>0.99570000000000003</v>
      </c>
      <c r="BR275">
        <v>0</v>
      </c>
      <c r="BS275">
        <v>0.58889999999999998</v>
      </c>
      <c r="BT275">
        <v>0</v>
      </c>
      <c r="BU275">
        <v>6.6100000000000006E-2</v>
      </c>
      <c r="BV275">
        <v>0.3876</v>
      </c>
      <c r="BW275">
        <v>0</v>
      </c>
      <c r="BX275">
        <v>0.57999999999999996</v>
      </c>
      <c r="BY275">
        <v>0.76970000000000005</v>
      </c>
      <c r="BZ275">
        <v>0</v>
      </c>
      <c r="CA275">
        <v>0</v>
      </c>
      <c r="CB275">
        <v>0</v>
      </c>
      <c r="CC275">
        <v>0</v>
      </c>
      <c r="CD275">
        <v>0.9829</v>
      </c>
      <c r="CE275">
        <v>2.5259999999999998</v>
      </c>
      <c r="CF275">
        <v>0.50960000000000005</v>
      </c>
      <c r="CG275">
        <v>1.0337000000000001</v>
      </c>
      <c r="CH275">
        <v>4.6899999999999997E-2</v>
      </c>
      <c r="CI275">
        <v>0.76970000000000005</v>
      </c>
      <c r="CJ275">
        <v>0.76970000000000005</v>
      </c>
      <c r="CK275">
        <v>0.9829</v>
      </c>
      <c r="CL275">
        <v>0.2175</v>
      </c>
      <c r="CM275">
        <v>5.3122999999999996</v>
      </c>
      <c r="CN275">
        <v>0.21540000000000001</v>
      </c>
      <c r="CO275">
        <v>0</v>
      </c>
      <c r="CP275">
        <v>1</v>
      </c>
      <c r="CQ275">
        <v>1</v>
      </c>
      <c r="CR275">
        <v>0</v>
      </c>
      <c r="CS275">
        <v>0</v>
      </c>
      <c r="CT275">
        <v>0</v>
      </c>
      <c r="CU275">
        <v>0</v>
      </c>
      <c r="CV275">
        <v>0</v>
      </c>
      <c r="CW275">
        <v>0</v>
      </c>
      <c r="CX275">
        <v>0</v>
      </c>
      <c r="CY275">
        <v>0</v>
      </c>
      <c r="CZ275">
        <v>0</v>
      </c>
      <c r="DA275">
        <v>0</v>
      </c>
      <c r="DB275">
        <v>0</v>
      </c>
      <c r="DC275">
        <v>0</v>
      </c>
      <c r="DD275">
        <v>1</v>
      </c>
      <c r="DE275">
        <v>2</v>
      </c>
      <c r="DF275">
        <v>0</v>
      </c>
      <c r="DG275">
        <v>0</v>
      </c>
      <c r="DH275">
        <v>1</v>
      </c>
      <c r="DI275">
        <v>3</v>
      </c>
      <c r="DJ275" t="s">
        <v>795</v>
      </c>
    </row>
    <row r="276" spans="1:114" x14ac:dyDescent="0.2">
      <c r="A276">
        <v>21285</v>
      </c>
      <c r="B276" t="s">
        <v>589</v>
      </c>
      <c r="C276">
        <v>3</v>
      </c>
      <c r="D276">
        <v>5</v>
      </c>
      <c r="E276">
        <v>100</v>
      </c>
      <c r="F276">
        <v>0</v>
      </c>
      <c r="G276">
        <v>0</v>
      </c>
      <c r="H276">
        <v>14</v>
      </c>
      <c r="K276">
        <v>0</v>
      </c>
      <c r="L276">
        <v>28</v>
      </c>
      <c r="O276">
        <v>2</v>
      </c>
      <c r="P276">
        <v>4</v>
      </c>
      <c r="Q276">
        <v>66.666700000000006</v>
      </c>
      <c r="R276">
        <v>73.702799999999996</v>
      </c>
      <c r="S276">
        <v>0</v>
      </c>
      <c r="T276">
        <v>14</v>
      </c>
      <c r="U276">
        <v>0</v>
      </c>
      <c r="V276">
        <v>100</v>
      </c>
      <c r="W276">
        <v>0</v>
      </c>
      <c r="X276">
        <v>14</v>
      </c>
      <c r="Y276">
        <v>0</v>
      </c>
      <c r="Z276">
        <v>100</v>
      </c>
      <c r="AA276">
        <v>0</v>
      </c>
      <c r="AB276">
        <v>14</v>
      </c>
      <c r="AC276">
        <v>0</v>
      </c>
      <c r="AD276">
        <v>100</v>
      </c>
      <c r="AE276">
        <v>3</v>
      </c>
      <c r="AF276">
        <v>5</v>
      </c>
      <c r="AG276">
        <v>100</v>
      </c>
      <c r="AH276">
        <v>0</v>
      </c>
      <c r="AI276">
        <v>0</v>
      </c>
      <c r="AJ276">
        <v>20</v>
      </c>
      <c r="AM276">
        <v>0</v>
      </c>
      <c r="AN276">
        <v>56</v>
      </c>
      <c r="AO276">
        <v>0</v>
      </c>
      <c r="AP276">
        <v>100</v>
      </c>
      <c r="AQ276">
        <v>2</v>
      </c>
      <c r="AR276">
        <v>6</v>
      </c>
      <c r="AS276">
        <v>66.666700000000006</v>
      </c>
      <c r="AT276">
        <v>100</v>
      </c>
      <c r="AU276">
        <v>0</v>
      </c>
      <c r="AV276">
        <v>20</v>
      </c>
      <c r="AY276">
        <v>0</v>
      </c>
      <c r="AZ276">
        <v>14</v>
      </c>
      <c r="BC276">
        <v>0</v>
      </c>
      <c r="BD276">
        <v>20</v>
      </c>
      <c r="BG276">
        <v>0</v>
      </c>
      <c r="BH276">
        <v>14</v>
      </c>
      <c r="BK276">
        <v>3</v>
      </c>
      <c r="BL276">
        <v>5</v>
      </c>
      <c r="BM276">
        <v>100</v>
      </c>
      <c r="BN276">
        <v>0</v>
      </c>
      <c r="BO276">
        <v>0.98919999999999997</v>
      </c>
      <c r="BR276">
        <v>0.99790000000000001</v>
      </c>
      <c r="BS276">
        <v>0</v>
      </c>
      <c r="BT276">
        <v>0</v>
      </c>
      <c r="BU276">
        <v>0</v>
      </c>
      <c r="BV276">
        <v>0.99790000000000001</v>
      </c>
      <c r="BX276">
        <v>0</v>
      </c>
      <c r="BY276">
        <v>0.83160000000000001</v>
      </c>
      <c r="CD276">
        <v>0.98509999999999998</v>
      </c>
      <c r="CE276">
        <v>1.9871000000000001</v>
      </c>
      <c r="CF276">
        <v>0.35820000000000002</v>
      </c>
      <c r="CG276">
        <v>0.99790000000000001</v>
      </c>
      <c r="CH276">
        <v>4.2599999999999999E-2</v>
      </c>
      <c r="CI276">
        <v>0.83160000000000001</v>
      </c>
      <c r="CJ276">
        <v>0.83160000000000001</v>
      </c>
      <c r="CK276">
        <v>0.98509999999999998</v>
      </c>
      <c r="CL276">
        <v>0.21959999999999999</v>
      </c>
      <c r="CM276">
        <v>4.8016999999999994</v>
      </c>
      <c r="CN276">
        <v>0.1812</v>
      </c>
      <c r="CO276">
        <v>1</v>
      </c>
      <c r="CR276">
        <v>1</v>
      </c>
      <c r="CS276">
        <v>0</v>
      </c>
      <c r="CT276">
        <v>0</v>
      </c>
      <c r="CU276">
        <v>0</v>
      </c>
      <c r="CV276">
        <v>1</v>
      </c>
      <c r="CX276">
        <v>0</v>
      </c>
      <c r="CY276">
        <v>0</v>
      </c>
      <c r="DD276">
        <v>1</v>
      </c>
      <c r="DE276">
        <v>2</v>
      </c>
      <c r="DF276">
        <v>1</v>
      </c>
      <c r="DG276">
        <v>0</v>
      </c>
      <c r="DH276">
        <v>1</v>
      </c>
      <c r="DI276">
        <v>4</v>
      </c>
      <c r="DJ276" t="s">
        <v>795</v>
      </c>
    </row>
    <row r="277" spans="1:114" x14ac:dyDescent="0.2">
      <c r="A277">
        <v>21286</v>
      </c>
      <c r="B277" t="s">
        <v>589</v>
      </c>
      <c r="C277">
        <v>3528</v>
      </c>
      <c r="D277">
        <v>762</v>
      </c>
      <c r="E277">
        <v>16.3811</v>
      </c>
      <c r="F277">
        <v>3.3388</v>
      </c>
      <c r="G277">
        <v>376</v>
      </c>
      <c r="H277">
        <v>177</v>
      </c>
      <c r="I277">
        <v>3.2892999999999999</v>
      </c>
      <c r="J277">
        <v>1.5249999999999999</v>
      </c>
      <c r="K277">
        <v>2457</v>
      </c>
      <c r="L277">
        <v>432</v>
      </c>
      <c r="M277">
        <v>25.161300000000001</v>
      </c>
      <c r="N277">
        <v>4.1990999999999996</v>
      </c>
      <c r="O277">
        <v>705</v>
      </c>
      <c r="P277">
        <v>203</v>
      </c>
      <c r="Q277">
        <v>4.6695000000000002</v>
      </c>
      <c r="R277">
        <v>1.3226</v>
      </c>
      <c r="S277">
        <v>583</v>
      </c>
      <c r="T277">
        <v>266</v>
      </c>
      <c r="U277">
        <v>2.7035999999999998</v>
      </c>
      <c r="V277">
        <v>1.2183999999999999</v>
      </c>
      <c r="W277">
        <v>4858</v>
      </c>
      <c r="X277">
        <v>445</v>
      </c>
      <c r="Y277">
        <v>22.230399999999999</v>
      </c>
      <c r="Z277">
        <v>1.3033999999999999</v>
      </c>
      <c r="AA277">
        <v>4006</v>
      </c>
      <c r="AB277">
        <v>551</v>
      </c>
      <c r="AC277">
        <v>18.331600000000002</v>
      </c>
      <c r="AD277">
        <v>2.1663000000000001</v>
      </c>
      <c r="AE277">
        <v>2138</v>
      </c>
      <c r="AF277">
        <v>338</v>
      </c>
      <c r="AG277">
        <v>9.9146999999999998</v>
      </c>
      <c r="AH277">
        <v>1.3986000000000001</v>
      </c>
      <c r="AI277">
        <v>466</v>
      </c>
      <c r="AJ277">
        <v>205</v>
      </c>
      <c r="AK277">
        <v>4.7721</v>
      </c>
      <c r="AL277">
        <v>2.0867</v>
      </c>
      <c r="AM277">
        <v>412</v>
      </c>
      <c r="AN277">
        <v>173</v>
      </c>
      <c r="AO277">
        <v>1.9764999999999999</v>
      </c>
      <c r="AP277">
        <v>0.81910000000000005</v>
      </c>
      <c r="AQ277">
        <v>7372</v>
      </c>
      <c r="AR277">
        <v>1893</v>
      </c>
      <c r="AS277">
        <v>33.734499999999997</v>
      </c>
      <c r="AT277">
        <v>8.3316999999999997</v>
      </c>
      <c r="AU277">
        <v>3195</v>
      </c>
      <c r="AV277">
        <v>522</v>
      </c>
      <c r="AW277">
        <v>30.890499999999999</v>
      </c>
      <c r="AX277">
        <v>4.8075999999999999</v>
      </c>
      <c r="AY277">
        <v>0</v>
      </c>
      <c r="AZ277">
        <v>25</v>
      </c>
      <c r="BA277">
        <v>0</v>
      </c>
      <c r="BB277">
        <v>0.2417</v>
      </c>
      <c r="BC277">
        <v>171</v>
      </c>
      <c r="BD277">
        <v>119</v>
      </c>
      <c r="BE277">
        <v>1.7512000000000001</v>
      </c>
      <c r="BF277">
        <v>1.2128000000000001</v>
      </c>
      <c r="BG277">
        <v>1159</v>
      </c>
      <c r="BH277">
        <v>372</v>
      </c>
      <c r="BI277">
        <v>11.8689</v>
      </c>
      <c r="BJ277">
        <v>3.7526000000000002</v>
      </c>
      <c r="BK277">
        <v>308</v>
      </c>
      <c r="BL277">
        <v>17</v>
      </c>
      <c r="BM277">
        <v>1.4094</v>
      </c>
      <c r="BN277">
        <v>0.12609999999999999</v>
      </c>
      <c r="BO277">
        <v>0.65949999999999998</v>
      </c>
      <c r="BP277">
        <v>0.3926</v>
      </c>
      <c r="BQ277">
        <v>0.68330000000000002</v>
      </c>
      <c r="BR277">
        <v>0.35470000000000002</v>
      </c>
      <c r="BS277">
        <v>0.38969999999999999</v>
      </c>
      <c r="BT277">
        <v>0.71640000000000004</v>
      </c>
      <c r="BU277">
        <v>0.29849999999999999</v>
      </c>
      <c r="BV277">
        <v>0.32979999999999998</v>
      </c>
      <c r="BW277">
        <v>0.54449999999999998</v>
      </c>
      <c r="BX277">
        <v>0.72919999999999996</v>
      </c>
      <c r="BY277">
        <v>0.57999999999999996</v>
      </c>
      <c r="BZ277">
        <v>0.93059999999999998</v>
      </c>
      <c r="CA277">
        <v>0</v>
      </c>
      <c r="CB277">
        <v>0.69199999999999995</v>
      </c>
      <c r="CC277">
        <v>0.88719999999999999</v>
      </c>
      <c r="CD277">
        <v>0.77829999999999999</v>
      </c>
      <c r="CE277">
        <v>2.4798</v>
      </c>
      <c r="CF277">
        <v>0.49680000000000002</v>
      </c>
      <c r="CG277">
        <v>2.6183999999999998</v>
      </c>
      <c r="CH277">
        <v>0.56720000000000004</v>
      </c>
      <c r="CI277">
        <v>0.57999999999999996</v>
      </c>
      <c r="CJ277">
        <v>0.57999999999999996</v>
      </c>
      <c r="CK277">
        <v>3.2881</v>
      </c>
      <c r="CL277">
        <v>0.76759999999999995</v>
      </c>
      <c r="CM277">
        <v>8.9663000000000004</v>
      </c>
      <c r="CN277">
        <v>0.7036</v>
      </c>
      <c r="CO277">
        <v>0</v>
      </c>
      <c r="CP277">
        <v>0</v>
      </c>
      <c r="CQ277">
        <v>0</v>
      </c>
      <c r="CR277">
        <v>0</v>
      </c>
      <c r="CS277">
        <v>0</v>
      </c>
      <c r="CT277">
        <v>0</v>
      </c>
      <c r="CU277">
        <v>0</v>
      </c>
      <c r="CV277">
        <v>0</v>
      </c>
      <c r="CW277">
        <v>0</v>
      </c>
      <c r="CX277">
        <v>0</v>
      </c>
      <c r="CY277">
        <v>0</v>
      </c>
      <c r="CZ277">
        <v>1</v>
      </c>
      <c r="DA277">
        <v>0</v>
      </c>
      <c r="DB277">
        <v>0</v>
      </c>
      <c r="DC277">
        <v>0</v>
      </c>
      <c r="DD277">
        <v>0</v>
      </c>
      <c r="DE277">
        <v>0</v>
      </c>
      <c r="DF277">
        <v>0</v>
      </c>
      <c r="DG277">
        <v>0</v>
      </c>
      <c r="DH277">
        <v>1</v>
      </c>
      <c r="DI277">
        <v>1</v>
      </c>
      <c r="DJ277" t="s">
        <v>793</v>
      </c>
    </row>
    <row r="278" spans="1:114" x14ac:dyDescent="0.2">
      <c r="A278">
        <v>21401</v>
      </c>
      <c r="B278" t="s">
        <v>589</v>
      </c>
      <c r="C278">
        <v>4635</v>
      </c>
      <c r="D278">
        <v>1045</v>
      </c>
      <c r="E278">
        <v>12.3271</v>
      </c>
      <c r="F278">
        <v>2.7155999999999998</v>
      </c>
      <c r="G278">
        <v>732</v>
      </c>
      <c r="H278">
        <v>223</v>
      </c>
      <c r="I278">
        <v>3.7587000000000002</v>
      </c>
      <c r="J278">
        <v>1.1175999999999999</v>
      </c>
      <c r="K278">
        <v>3477</v>
      </c>
      <c r="L278">
        <v>550</v>
      </c>
      <c r="M278">
        <v>19.3339</v>
      </c>
      <c r="N278">
        <v>2.9133</v>
      </c>
      <c r="O278">
        <v>1306</v>
      </c>
      <c r="P278">
        <v>350</v>
      </c>
      <c r="Q278">
        <v>4.4207999999999998</v>
      </c>
      <c r="R278">
        <v>1.1674</v>
      </c>
      <c r="S278">
        <v>1616</v>
      </c>
      <c r="T278">
        <v>594</v>
      </c>
      <c r="U278">
        <v>4.2957999999999998</v>
      </c>
      <c r="V278">
        <v>1.5657000000000001</v>
      </c>
      <c r="W278">
        <v>10833</v>
      </c>
      <c r="X278">
        <v>795</v>
      </c>
      <c r="Y278">
        <v>28.043700000000001</v>
      </c>
      <c r="Z278">
        <v>1.5887</v>
      </c>
      <c r="AA278">
        <v>6592</v>
      </c>
      <c r="AB278">
        <v>865</v>
      </c>
      <c r="AC278">
        <v>17.064900000000002</v>
      </c>
      <c r="AD278">
        <v>2.093</v>
      </c>
      <c r="AE278">
        <v>5098</v>
      </c>
      <c r="AF278">
        <v>618</v>
      </c>
      <c r="AG278">
        <v>13.552</v>
      </c>
      <c r="AH278">
        <v>1.5104</v>
      </c>
      <c r="AI278">
        <v>673</v>
      </c>
      <c r="AJ278">
        <v>237</v>
      </c>
      <c r="AK278">
        <v>3.7422</v>
      </c>
      <c r="AL278">
        <v>1.3028</v>
      </c>
      <c r="AM278">
        <v>542</v>
      </c>
      <c r="AN278">
        <v>233</v>
      </c>
      <c r="AO278">
        <v>1.4731000000000001</v>
      </c>
      <c r="AP278">
        <v>0.63080000000000003</v>
      </c>
      <c r="AQ278">
        <v>12350</v>
      </c>
      <c r="AR278">
        <v>2545</v>
      </c>
      <c r="AS278">
        <v>31.970800000000001</v>
      </c>
      <c r="AT278">
        <v>6.4169999999999998</v>
      </c>
      <c r="AU278">
        <v>5271</v>
      </c>
      <c r="AV278">
        <v>553</v>
      </c>
      <c r="AW278">
        <v>26.938199999999998</v>
      </c>
      <c r="AX278">
        <v>2.5790999999999999</v>
      </c>
      <c r="AY278">
        <v>34</v>
      </c>
      <c r="AZ278">
        <v>53</v>
      </c>
      <c r="BA278">
        <v>0.17380000000000001</v>
      </c>
      <c r="BB278">
        <v>0.27079999999999999</v>
      </c>
      <c r="BC278">
        <v>359</v>
      </c>
      <c r="BD278">
        <v>156</v>
      </c>
      <c r="BE278">
        <v>1.9962</v>
      </c>
      <c r="BF278">
        <v>0.86460000000000004</v>
      </c>
      <c r="BG278">
        <v>1666</v>
      </c>
      <c r="BH278">
        <v>388</v>
      </c>
      <c r="BI278">
        <v>9.2637999999999998</v>
      </c>
      <c r="BJ278">
        <v>2.11</v>
      </c>
      <c r="BK278">
        <v>1126</v>
      </c>
      <c r="BL278">
        <v>26</v>
      </c>
      <c r="BM278">
        <v>2.9148999999999998</v>
      </c>
      <c r="BN278">
        <v>0.1517</v>
      </c>
      <c r="BO278">
        <v>0.52159999999999995</v>
      </c>
      <c r="BP278">
        <v>0.48159999999999997</v>
      </c>
      <c r="BQ278">
        <v>0.50329999999999997</v>
      </c>
      <c r="BR278">
        <v>0.33550000000000002</v>
      </c>
      <c r="BS278">
        <v>0.59309999999999996</v>
      </c>
      <c r="BT278">
        <v>0.84219999999999995</v>
      </c>
      <c r="BU278">
        <v>0.23449999999999999</v>
      </c>
      <c r="BV278">
        <v>0.65310000000000001</v>
      </c>
      <c r="BW278">
        <v>0.46200000000000002</v>
      </c>
      <c r="BX278">
        <v>0.66520000000000001</v>
      </c>
      <c r="BY278">
        <v>0.55010000000000003</v>
      </c>
      <c r="BZ278">
        <v>0.91110000000000002</v>
      </c>
      <c r="CA278">
        <v>0.4642</v>
      </c>
      <c r="CB278">
        <v>0.72450000000000003</v>
      </c>
      <c r="CC278">
        <v>0.82210000000000005</v>
      </c>
      <c r="CD278">
        <v>0.88060000000000005</v>
      </c>
      <c r="CE278">
        <v>2.4350999999999998</v>
      </c>
      <c r="CF278">
        <v>0.4819</v>
      </c>
      <c r="CG278">
        <v>2.8570000000000002</v>
      </c>
      <c r="CH278">
        <v>0.73129999999999995</v>
      </c>
      <c r="CI278">
        <v>0.55010000000000003</v>
      </c>
      <c r="CJ278">
        <v>0.55010000000000003</v>
      </c>
      <c r="CK278">
        <v>3.8025000000000002</v>
      </c>
      <c r="CL278">
        <v>0.93389999999999995</v>
      </c>
      <c r="CM278">
        <v>9.6447000000000003</v>
      </c>
      <c r="CN278">
        <v>0.76759999999999995</v>
      </c>
      <c r="CO278">
        <v>0</v>
      </c>
      <c r="CP278">
        <v>0</v>
      </c>
      <c r="CQ278">
        <v>0</v>
      </c>
      <c r="CR278">
        <v>0</v>
      </c>
      <c r="CS278">
        <v>0</v>
      </c>
      <c r="CT278">
        <v>0</v>
      </c>
      <c r="CU278">
        <v>0</v>
      </c>
      <c r="CV278">
        <v>0</v>
      </c>
      <c r="CW278">
        <v>0</v>
      </c>
      <c r="CX278">
        <v>0</v>
      </c>
      <c r="CY278">
        <v>0</v>
      </c>
      <c r="CZ278">
        <v>1</v>
      </c>
      <c r="DA278">
        <v>0</v>
      </c>
      <c r="DB278">
        <v>0</v>
      </c>
      <c r="DC278">
        <v>0</v>
      </c>
      <c r="DD278">
        <v>0</v>
      </c>
      <c r="DE278">
        <v>0</v>
      </c>
      <c r="DF278">
        <v>0</v>
      </c>
      <c r="DG278">
        <v>0</v>
      </c>
      <c r="DH278">
        <v>1</v>
      </c>
      <c r="DI278">
        <v>1</v>
      </c>
      <c r="DJ278" t="s">
        <v>794</v>
      </c>
    </row>
    <row r="279" spans="1:114" x14ac:dyDescent="0.2">
      <c r="A279">
        <v>21402</v>
      </c>
      <c r="B279" t="s">
        <v>589</v>
      </c>
      <c r="C279">
        <v>371</v>
      </c>
      <c r="D279">
        <v>488</v>
      </c>
      <c r="E279">
        <v>26.864599999999999</v>
      </c>
      <c r="F279">
        <v>33.394100000000002</v>
      </c>
      <c r="G279">
        <v>33</v>
      </c>
      <c r="H279">
        <v>28</v>
      </c>
      <c r="I279">
        <v>6.875</v>
      </c>
      <c r="J279">
        <v>1.6324000000000001</v>
      </c>
      <c r="K279">
        <v>195</v>
      </c>
      <c r="L279">
        <v>163</v>
      </c>
      <c r="M279">
        <v>44.217700000000001</v>
      </c>
      <c r="N279">
        <v>31.9803</v>
      </c>
      <c r="O279">
        <v>9</v>
      </c>
      <c r="P279">
        <v>14</v>
      </c>
      <c r="Q279">
        <v>0.92879999999999996</v>
      </c>
      <c r="R279">
        <v>1.3948</v>
      </c>
      <c r="S279">
        <v>16</v>
      </c>
      <c r="T279">
        <v>20</v>
      </c>
      <c r="U279">
        <v>1.4898</v>
      </c>
      <c r="V279">
        <v>1.7598</v>
      </c>
      <c r="W279">
        <v>55</v>
      </c>
      <c r="X279">
        <v>27</v>
      </c>
      <c r="Y279">
        <v>1.2782</v>
      </c>
      <c r="Z279">
        <v>0.55879999999999996</v>
      </c>
      <c r="AA279">
        <v>647</v>
      </c>
      <c r="AB279">
        <v>350</v>
      </c>
      <c r="AC279">
        <v>15.036</v>
      </c>
      <c r="AD279">
        <v>7.4082999999999997</v>
      </c>
      <c r="AE279">
        <v>58</v>
      </c>
      <c r="AF279">
        <v>51</v>
      </c>
      <c r="AG279">
        <v>5.4004000000000003</v>
      </c>
      <c r="AH279">
        <v>4.2042999999999999</v>
      </c>
      <c r="AI279">
        <v>69</v>
      </c>
      <c r="AJ279">
        <v>60</v>
      </c>
      <c r="AK279">
        <v>15.6463</v>
      </c>
      <c r="AL279">
        <v>11.8179</v>
      </c>
      <c r="AM279">
        <v>15</v>
      </c>
      <c r="AN279">
        <v>66</v>
      </c>
      <c r="AO279">
        <v>0.3553</v>
      </c>
      <c r="AP279">
        <v>1.5527</v>
      </c>
      <c r="AQ279">
        <v>2119</v>
      </c>
      <c r="AR279">
        <v>1127</v>
      </c>
      <c r="AS279">
        <v>49.244700000000002</v>
      </c>
      <c r="AT279">
        <v>23.760200000000001</v>
      </c>
      <c r="AU279">
        <v>45</v>
      </c>
      <c r="AV279">
        <v>33</v>
      </c>
      <c r="AW279">
        <v>9.1463000000000001</v>
      </c>
      <c r="AX279">
        <v>5.7613000000000003</v>
      </c>
      <c r="AY279">
        <v>0</v>
      </c>
      <c r="AZ279">
        <v>14</v>
      </c>
      <c r="BA279">
        <v>0</v>
      </c>
      <c r="BB279">
        <v>2.8454999999999999</v>
      </c>
      <c r="BC279">
        <v>0</v>
      </c>
      <c r="BD279">
        <v>20</v>
      </c>
      <c r="BE279">
        <v>0</v>
      </c>
      <c r="BF279">
        <v>4.4896000000000003</v>
      </c>
      <c r="BG279">
        <v>10</v>
      </c>
      <c r="BH279">
        <v>10</v>
      </c>
      <c r="BI279">
        <v>2.2675999999999998</v>
      </c>
      <c r="BJ279">
        <v>2.0583999999999998</v>
      </c>
      <c r="BK279">
        <v>2922</v>
      </c>
      <c r="BL279">
        <v>712</v>
      </c>
      <c r="BM279">
        <v>67.906099999999995</v>
      </c>
      <c r="BN279">
        <v>6.6176000000000004</v>
      </c>
      <c r="BO279">
        <v>0.86419999999999997</v>
      </c>
      <c r="BP279">
        <v>0.79830000000000001</v>
      </c>
      <c r="BQ279">
        <v>0.96750000000000003</v>
      </c>
      <c r="BR279">
        <v>0.1154</v>
      </c>
      <c r="BS279">
        <v>0.23980000000000001</v>
      </c>
      <c r="BT279">
        <v>4.48E-2</v>
      </c>
      <c r="BU279">
        <v>0.1855</v>
      </c>
      <c r="BV279">
        <v>6.6400000000000001E-2</v>
      </c>
      <c r="BW279">
        <v>0.97609999999999997</v>
      </c>
      <c r="BX279">
        <v>0.40300000000000002</v>
      </c>
      <c r="BY279">
        <v>0.72709999999999997</v>
      </c>
      <c r="BZ279">
        <v>0.7137</v>
      </c>
      <c r="CA279">
        <v>0</v>
      </c>
      <c r="CB279">
        <v>0</v>
      </c>
      <c r="CC279">
        <v>0.42080000000000001</v>
      </c>
      <c r="CD279">
        <v>0.97440000000000004</v>
      </c>
      <c r="CE279">
        <v>2.9851999999999999</v>
      </c>
      <c r="CF279">
        <v>0.67800000000000005</v>
      </c>
      <c r="CG279">
        <v>1.6758</v>
      </c>
      <c r="CH279">
        <v>0.1237</v>
      </c>
      <c r="CI279">
        <v>0.72709999999999997</v>
      </c>
      <c r="CJ279">
        <v>0.72709999999999997</v>
      </c>
      <c r="CK279">
        <v>2.1089000000000002</v>
      </c>
      <c r="CL279">
        <v>0.45419999999999999</v>
      </c>
      <c r="CM279">
        <v>7.4969999999999999</v>
      </c>
      <c r="CN279">
        <v>0.47549999999999998</v>
      </c>
      <c r="CO279">
        <v>0</v>
      </c>
      <c r="CP279">
        <v>0</v>
      </c>
      <c r="CQ279">
        <v>1</v>
      </c>
      <c r="CR279">
        <v>0</v>
      </c>
      <c r="CS279">
        <v>0</v>
      </c>
      <c r="CT279">
        <v>0</v>
      </c>
      <c r="CU279">
        <v>0</v>
      </c>
      <c r="CV279">
        <v>0</v>
      </c>
      <c r="CW279">
        <v>1</v>
      </c>
      <c r="CX279">
        <v>0</v>
      </c>
      <c r="CY279">
        <v>0</v>
      </c>
      <c r="CZ279">
        <v>0</v>
      </c>
      <c r="DA279">
        <v>0</v>
      </c>
      <c r="DB279">
        <v>0</v>
      </c>
      <c r="DC279">
        <v>0</v>
      </c>
      <c r="DD279">
        <v>1</v>
      </c>
      <c r="DE279">
        <v>1</v>
      </c>
      <c r="DF279">
        <v>1</v>
      </c>
      <c r="DG279">
        <v>0</v>
      </c>
      <c r="DH279">
        <v>1</v>
      </c>
      <c r="DI279">
        <v>3</v>
      </c>
      <c r="DJ279" t="s">
        <v>796</v>
      </c>
    </row>
    <row r="280" spans="1:114" x14ac:dyDescent="0.2">
      <c r="A280">
        <v>21403</v>
      </c>
      <c r="B280" t="s">
        <v>589</v>
      </c>
      <c r="C280">
        <v>2810</v>
      </c>
      <c r="D280">
        <v>649</v>
      </c>
      <c r="E280">
        <v>8.6754999999999995</v>
      </c>
      <c r="F280">
        <v>1.9458</v>
      </c>
      <c r="G280">
        <v>478</v>
      </c>
      <c r="H280">
        <v>217</v>
      </c>
      <c r="I280">
        <v>2.629</v>
      </c>
      <c r="J280">
        <v>1.1768000000000001</v>
      </c>
      <c r="K280">
        <v>2694</v>
      </c>
      <c r="L280">
        <v>457</v>
      </c>
      <c r="M280">
        <v>18.761800000000001</v>
      </c>
      <c r="N280">
        <v>3.0150000000000001</v>
      </c>
      <c r="O280">
        <v>2327</v>
      </c>
      <c r="P280">
        <v>666</v>
      </c>
      <c r="Q280">
        <v>9.5748999999999995</v>
      </c>
      <c r="R280">
        <v>2.6876000000000002</v>
      </c>
      <c r="S280">
        <v>1992</v>
      </c>
      <c r="T280">
        <v>603</v>
      </c>
      <c r="U280">
        <v>6.1802000000000001</v>
      </c>
      <c r="V280">
        <v>1.8388</v>
      </c>
      <c r="W280">
        <v>7250</v>
      </c>
      <c r="X280">
        <v>752</v>
      </c>
      <c r="Y280">
        <v>22.184100000000001</v>
      </c>
      <c r="Z280">
        <v>1.9623999999999999</v>
      </c>
      <c r="AA280">
        <v>6126</v>
      </c>
      <c r="AB280">
        <v>676</v>
      </c>
      <c r="AC280">
        <v>18.744800000000001</v>
      </c>
      <c r="AD280">
        <v>1.8022</v>
      </c>
      <c r="AE280">
        <v>3280</v>
      </c>
      <c r="AF280">
        <v>575</v>
      </c>
      <c r="AG280">
        <v>10.1762</v>
      </c>
      <c r="AH280">
        <v>1.6913</v>
      </c>
      <c r="AI280">
        <v>596</v>
      </c>
      <c r="AJ280">
        <v>240</v>
      </c>
      <c r="AK280">
        <v>4.1506999999999996</v>
      </c>
      <c r="AL280">
        <v>1.6584000000000001</v>
      </c>
      <c r="AM280">
        <v>965</v>
      </c>
      <c r="AN280">
        <v>380</v>
      </c>
      <c r="AO280">
        <v>3.1539999999999999</v>
      </c>
      <c r="AP280">
        <v>1.2282</v>
      </c>
      <c r="AQ280">
        <v>11394</v>
      </c>
      <c r="AR280">
        <v>2353</v>
      </c>
      <c r="AS280">
        <v>34.8643</v>
      </c>
      <c r="AT280">
        <v>6.9470999999999998</v>
      </c>
      <c r="AU280">
        <v>2696</v>
      </c>
      <c r="AV280">
        <v>352</v>
      </c>
      <c r="AW280">
        <v>17.438600000000001</v>
      </c>
      <c r="AX280">
        <v>2.0983999999999998</v>
      </c>
      <c r="AY280">
        <v>17</v>
      </c>
      <c r="AZ280">
        <v>26</v>
      </c>
      <c r="BA280">
        <v>0.11</v>
      </c>
      <c r="BB280">
        <v>0.1681</v>
      </c>
      <c r="BC280">
        <v>131</v>
      </c>
      <c r="BD280">
        <v>89</v>
      </c>
      <c r="BE280">
        <v>0.9123</v>
      </c>
      <c r="BF280">
        <v>0.61919999999999997</v>
      </c>
      <c r="BG280">
        <v>884</v>
      </c>
      <c r="BH280">
        <v>243</v>
      </c>
      <c r="BI280">
        <v>6.1563999999999997</v>
      </c>
      <c r="BJ280">
        <v>1.6585000000000001</v>
      </c>
      <c r="BK280">
        <v>301</v>
      </c>
      <c r="BL280">
        <v>12</v>
      </c>
      <c r="BM280">
        <v>0.92100000000000004</v>
      </c>
      <c r="BN280">
        <v>6.1899999999999997E-2</v>
      </c>
      <c r="BO280">
        <v>0.35780000000000001</v>
      </c>
      <c r="BP280">
        <v>0.3145</v>
      </c>
      <c r="BQ280">
        <v>0.48159999999999997</v>
      </c>
      <c r="BR280">
        <v>0.70089999999999997</v>
      </c>
      <c r="BS280">
        <v>0.75800000000000001</v>
      </c>
      <c r="BT280">
        <v>0.71430000000000005</v>
      </c>
      <c r="BU280">
        <v>0.31340000000000001</v>
      </c>
      <c r="BV280">
        <v>0.36830000000000002</v>
      </c>
      <c r="BW280">
        <v>0.49020000000000002</v>
      </c>
      <c r="BX280">
        <v>0.81240000000000001</v>
      </c>
      <c r="BY280">
        <v>0.59060000000000001</v>
      </c>
      <c r="BZ280">
        <v>0.82</v>
      </c>
      <c r="CA280">
        <v>0.4425</v>
      </c>
      <c r="CB280">
        <v>0.56179999999999997</v>
      </c>
      <c r="CC280">
        <v>0.70930000000000004</v>
      </c>
      <c r="CD280">
        <v>0.69079999999999997</v>
      </c>
      <c r="CE280">
        <v>2.6128</v>
      </c>
      <c r="CF280">
        <v>0.54369999999999996</v>
      </c>
      <c r="CG280">
        <v>2.6985999999999999</v>
      </c>
      <c r="CH280">
        <v>0.61619999999999997</v>
      </c>
      <c r="CI280">
        <v>0.59060000000000001</v>
      </c>
      <c r="CJ280">
        <v>0.59060000000000001</v>
      </c>
      <c r="CK280">
        <v>3.2244000000000002</v>
      </c>
      <c r="CL280">
        <v>0.74839999999999995</v>
      </c>
      <c r="CM280">
        <v>9.1264000000000003</v>
      </c>
      <c r="CN280">
        <v>0.72489999999999999</v>
      </c>
      <c r="CO280">
        <v>0</v>
      </c>
      <c r="CP280">
        <v>0</v>
      </c>
      <c r="CQ280">
        <v>0</v>
      </c>
      <c r="CR280">
        <v>0</v>
      </c>
      <c r="CS280">
        <v>0</v>
      </c>
      <c r="CT280">
        <v>0</v>
      </c>
      <c r="CU280">
        <v>0</v>
      </c>
      <c r="CV280">
        <v>0</v>
      </c>
      <c r="CW280">
        <v>0</v>
      </c>
      <c r="CX280">
        <v>0</v>
      </c>
      <c r="CY280">
        <v>0</v>
      </c>
      <c r="CZ280">
        <v>0</v>
      </c>
      <c r="DA280">
        <v>0</v>
      </c>
      <c r="DB280">
        <v>0</v>
      </c>
      <c r="DC280">
        <v>0</v>
      </c>
      <c r="DD280">
        <v>0</v>
      </c>
      <c r="DE280">
        <v>0</v>
      </c>
      <c r="DF280">
        <v>0</v>
      </c>
      <c r="DG280">
        <v>0</v>
      </c>
      <c r="DH280">
        <v>0</v>
      </c>
      <c r="DI280">
        <v>0</v>
      </c>
      <c r="DJ280" t="s">
        <v>793</v>
      </c>
    </row>
    <row r="281" spans="1:114" x14ac:dyDescent="0.2">
      <c r="A281">
        <v>21405</v>
      </c>
      <c r="B281" t="s">
        <v>589</v>
      </c>
      <c r="C281">
        <v>60</v>
      </c>
      <c r="D281">
        <v>73</v>
      </c>
      <c r="E281">
        <v>12.1212</v>
      </c>
      <c r="F281">
        <v>14.3834</v>
      </c>
      <c r="G281">
        <v>7</v>
      </c>
      <c r="H281">
        <v>11</v>
      </c>
      <c r="I281">
        <v>4.0936000000000003</v>
      </c>
      <c r="J281">
        <v>6.1974999999999998</v>
      </c>
      <c r="K281">
        <v>50</v>
      </c>
      <c r="L281">
        <v>48</v>
      </c>
      <c r="M281">
        <v>22.624400000000001</v>
      </c>
      <c r="N281">
        <v>20.665500000000002</v>
      </c>
      <c r="O281">
        <v>13</v>
      </c>
      <c r="P281">
        <v>20</v>
      </c>
      <c r="Q281">
        <v>2.9344999999999999</v>
      </c>
      <c r="R281">
        <v>4.4476000000000004</v>
      </c>
      <c r="S281">
        <v>9</v>
      </c>
      <c r="T281">
        <v>16</v>
      </c>
      <c r="U281">
        <v>1.8182</v>
      </c>
      <c r="V281">
        <v>3.1951999999999998</v>
      </c>
      <c r="W281">
        <v>238</v>
      </c>
      <c r="X281">
        <v>98</v>
      </c>
      <c r="Y281">
        <v>48.080800000000004</v>
      </c>
      <c r="Z281">
        <v>15.0023</v>
      </c>
      <c r="AA281">
        <v>45</v>
      </c>
      <c r="AB281">
        <v>45</v>
      </c>
      <c r="AC281">
        <v>9.0908999999999995</v>
      </c>
      <c r="AD281">
        <v>8.7566000000000006</v>
      </c>
      <c r="AE281">
        <v>32</v>
      </c>
      <c r="AF281">
        <v>22</v>
      </c>
      <c r="AG281">
        <v>6.4645999999999999</v>
      </c>
      <c r="AH281">
        <v>4.0910000000000002</v>
      </c>
      <c r="AI281">
        <v>0</v>
      </c>
      <c r="AJ281">
        <v>20</v>
      </c>
      <c r="AK281">
        <v>0</v>
      </c>
      <c r="AL281">
        <v>8.9588000000000001</v>
      </c>
      <c r="AM281">
        <v>0</v>
      </c>
      <c r="AN281">
        <v>56</v>
      </c>
      <c r="AO281">
        <v>0</v>
      </c>
      <c r="AP281">
        <v>11.428599999999999</v>
      </c>
      <c r="AQ281">
        <v>19</v>
      </c>
      <c r="AR281">
        <v>188</v>
      </c>
      <c r="AS281">
        <v>3.8384</v>
      </c>
      <c r="AT281">
        <v>37.984099999999998</v>
      </c>
      <c r="AU281">
        <v>0</v>
      </c>
      <c r="AV281">
        <v>20</v>
      </c>
      <c r="AW281">
        <v>0</v>
      </c>
      <c r="AX281">
        <v>5.8577000000000004</v>
      </c>
      <c r="AY281">
        <v>0</v>
      </c>
      <c r="AZ281">
        <v>14</v>
      </c>
      <c r="BA281">
        <v>0</v>
      </c>
      <c r="BB281">
        <v>4.1420000000000003</v>
      </c>
      <c r="BC281">
        <v>0</v>
      </c>
      <c r="BD281">
        <v>20</v>
      </c>
      <c r="BE281">
        <v>0</v>
      </c>
      <c r="BF281">
        <v>8.9588000000000001</v>
      </c>
      <c r="BG281">
        <v>0</v>
      </c>
      <c r="BH281">
        <v>14</v>
      </c>
      <c r="BI281">
        <v>0</v>
      </c>
      <c r="BJ281">
        <v>6.3348000000000004</v>
      </c>
      <c r="BK281">
        <v>0</v>
      </c>
      <c r="BL281">
        <v>14</v>
      </c>
      <c r="BM281">
        <v>0</v>
      </c>
      <c r="BN281">
        <v>2.8283</v>
      </c>
      <c r="BO281">
        <v>0.5151</v>
      </c>
      <c r="BP281">
        <v>0.52929999999999999</v>
      </c>
      <c r="BQ281">
        <v>0.61819999999999997</v>
      </c>
      <c r="BR281">
        <v>0.21579999999999999</v>
      </c>
      <c r="BS281">
        <v>0.27410000000000001</v>
      </c>
      <c r="BT281">
        <v>0.95520000000000005</v>
      </c>
      <c r="BU281">
        <v>0.1109</v>
      </c>
      <c r="BV281">
        <v>0.10489999999999999</v>
      </c>
      <c r="BW281">
        <v>0</v>
      </c>
      <c r="BX281">
        <v>0</v>
      </c>
      <c r="BY281">
        <v>9.8100000000000007E-2</v>
      </c>
      <c r="BZ281">
        <v>0</v>
      </c>
      <c r="CA281">
        <v>0</v>
      </c>
      <c r="CB281">
        <v>0</v>
      </c>
      <c r="CC281">
        <v>0</v>
      </c>
      <c r="CD281">
        <v>0</v>
      </c>
      <c r="CE281">
        <v>2.1524999999999999</v>
      </c>
      <c r="CF281">
        <v>0.40510000000000002</v>
      </c>
      <c r="CG281">
        <v>1.171</v>
      </c>
      <c r="CH281">
        <v>7.0400000000000004E-2</v>
      </c>
      <c r="CI281">
        <v>9.8100000000000007E-2</v>
      </c>
      <c r="CJ281">
        <v>9.8100000000000007E-2</v>
      </c>
      <c r="CK281">
        <v>0</v>
      </c>
      <c r="CL281">
        <v>0</v>
      </c>
      <c r="CM281">
        <v>3.4216000000000002</v>
      </c>
      <c r="CN281">
        <v>8.3199999999999996E-2</v>
      </c>
      <c r="CO281">
        <v>0</v>
      </c>
      <c r="CP281">
        <v>0</v>
      </c>
      <c r="CQ281">
        <v>0</v>
      </c>
      <c r="CR281">
        <v>0</v>
      </c>
      <c r="CS281">
        <v>0</v>
      </c>
      <c r="CT281">
        <v>1</v>
      </c>
      <c r="CU281">
        <v>0</v>
      </c>
      <c r="CV281">
        <v>0</v>
      </c>
      <c r="CW281">
        <v>0</v>
      </c>
      <c r="CX281">
        <v>0</v>
      </c>
      <c r="CY281">
        <v>0</v>
      </c>
      <c r="CZ281">
        <v>0</v>
      </c>
      <c r="DA281">
        <v>0</v>
      </c>
      <c r="DB281">
        <v>0</v>
      </c>
      <c r="DC281">
        <v>0</v>
      </c>
      <c r="DD281">
        <v>0</v>
      </c>
      <c r="DE281">
        <v>0</v>
      </c>
      <c r="DF281">
        <v>1</v>
      </c>
      <c r="DG281">
        <v>0</v>
      </c>
      <c r="DH281">
        <v>0</v>
      </c>
      <c r="DI281">
        <v>1</v>
      </c>
      <c r="DJ281" t="s">
        <v>795</v>
      </c>
    </row>
    <row r="282" spans="1:114" x14ac:dyDescent="0.2">
      <c r="A282">
        <v>21409</v>
      </c>
      <c r="B282" t="s">
        <v>589</v>
      </c>
      <c r="C282">
        <v>1271</v>
      </c>
      <c r="D282">
        <v>337</v>
      </c>
      <c r="E282">
        <v>6.2862</v>
      </c>
      <c r="F282">
        <v>1.6204000000000001</v>
      </c>
      <c r="G282">
        <v>352</v>
      </c>
      <c r="H282">
        <v>145</v>
      </c>
      <c r="I282">
        <v>3.2702</v>
      </c>
      <c r="J282">
        <v>1.3327</v>
      </c>
      <c r="K282">
        <v>787</v>
      </c>
      <c r="L282">
        <v>190</v>
      </c>
      <c r="M282">
        <v>10.7631</v>
      </c>
      <c r="N282">
        <v>2.5164</v>
      </c>
      <c r="O282">
        <v>366</v>
      </c>
      <c r="P282">
        <v>119</v>
      </c>
      <c r="Q282">
        <v>2.5910000000000002</v>
      </c>
      <c r="R282">
        <v>0.82569999999999999</v>
      </c>
      <c r="S282">
        <v>422</v>
      </c>
      <c r="T282">
        <v>166</v>
      </c>
      <c r="U282">
        <v>2.1031</v>
      </c>
      <c r="V282">
        <v>0.81689999999999996</v>
      </c>
      <c r="W282">
        <v>3868</v>
      </c>
      <c r="X282">
        <v>430</v>
      </c>
      <c r="Y282">
        <v>19.064499999999999</v>
      </c>
      <c r="Z282">
        <v>1.7616000000000001</v>
      </c>
      <c r="AA282">
        <v>4779</v>
      </c>
      <c r="AB282">
        <v>533</v>
      </c>
      <c r="AC282">
        <v>23.554600000000001</v>
      </c>
      <c r="AD282">
        <v>2.1867000000000001</v>
      </c>
      <c r="AE282">
        <v>1938</v>
      </c>
      <c r="AF282">
        <v>306</v>
      </c>
      <c r="AG282">
        <v>9.6580999999999992</v>
      </c>
      <c r="AH282">
        <v>1.4023000000000001</v>
      </c>
      <c r="AI282">
        <v>547</v>
      </c>
      <c r="AJ282">
        <v>177</v>
      </c>
      <c r="AK282">
        <v>7.4809000000000001</v>
      </c>
      <c r="AL282">
        <v>2.3771</v>
      </c>
      <c r="AM282">
        <v>74</v>
      </c>
      <c r="AN282">
        <v>100</v>
      </c>
      <c r="AO282">
        <v>0.38679999999999998</v>
      </c>
      <c r="AP282">
        <v>0.52270000000000005</v>
      </c>
      <c r="AQ282">
        <v>4110</v>
      </c>
      <c r="AR282">
        <v>1712</v>
      </c>
      <c r="AS282">
        <v>20.257300000000001</v>
      </c>
      <c r="AT282">
        <v>8.3429000000000002</v>
      </c>
      <c r="AU282">
        <v>366</v>
      </c>
      <c r="AV282">
        <v>100</v>
      </c>
      <c r="AW282">
        <v>4.8316999999999997</v>
      </c>
      <c r="AX282">
        <v>1.2962</v>
      </c>
      <c r="AY282">
        <v>0</v>
      </c>
      <c r="AZ282">
        <v>25</v>
      </c>
      <c r="BA282">
        <v>0</v>
      </c>
      <c r="BB282">
        <v>0.33</v>
      </c>
      <c r="BC282">
        <v>41</v>
      </c>
      <c r="BD282">
        <v>38</v>
      </c>
      <c r="BE282">
        <v>0.56069999999999998</v>
      </c>
      <c r="BF282">
        <v>0.51970000000000005</v>
      </c>
      <c r="BG282">
        <v>128</v>
      </c>
      <c r="BH282">
        <v>70</v>
      </c>
      <c r="BI282">
        <v>1.7504999999999999</v>
      </c>
      <c r="BJ282">
        <v>0.9516</v>
      </c>
      <c r="BK282">
        <v>89</v>
      </c>
      <c r="BL282">
        <v>12</v>
      </c>
      <c r="BM282">
        <v>0.43869999999999998</v>
      </c>
      <c r="BN282">
        <v>5.2600000000000001E-2</v>
      </c>
      <c r="BO282">
        <v>0.24349999999999999</v>
      </c>
      <c r="BP282">
        <v>0.38829999999999998</v>
      </c>
      <c r="BQ282">
        <v>0.21260000000000001</v>
      </c>
      <c r="BR282">
        <v>0.20300000000000001</v>
      </c>
      <c r="BS282">
        <v>0.29759999999999998</v>
      </c>
      <c r="BT282">
        <v>0.58420000000000005</v>
      </c>
      <c r="BU282">
        <v>0.68659999999999999</v>
      </c>
      <c r="BV282">
        <v>0.30409999999999998</v>
      </c>
      <c r="BW282">
        <v>0.7722</v>
      </c>
      <c r="BX282">
        <v>0.42430000000000001</v>
      </c>
      <c r="BY282">
        <v>0.3987</v>
      </c>
      <c r="BZ282">
        <v>0.60519999999999996</v>
      </c>
      <c r="CA282">
        <v>0</v>
      </c>
      <c r="CB282">
        <v>0.46850000000000003</v>
      </c>
      <c r="CC282">
        <v>0.37090000000000001</v>
      </c>
      <c r="CD282">
        <v>0.55649999999999999</v>
      </c>
      <c r="CE282">
        <v>1.345</v>
      </c>
      <c r="CF282">
        <v>0.16200000000000001</v>
      </c>
      <c r="CG282">
        <v>2.7713999999999999</v>
      </c>
      <c r="CH282">
        <v>0.67159999999999997</v>
      </c>
      <c r="CI282">
        <v>0.3987</v>
      </c>
      <c r="CJ282">
        <v>0.3987</v>
      </c>
      <c r="CK282">
        <v>2.0011000000000001</v>
      </c>
      <c r="CL282">
        <v>0.4158</v>
      </c>
      <c r="CM282">
        <v>6.5162000000000004</v>
      </c>
      <c r="CN282">
        <v>0.34539999999999998</v>
      </c>
      <c r="CO282">
        <v>0</v>
      </c>
      <c r="CP282">
        <v>0</v>
      </c>
      <c r="CQ282">
        <v>0</v>
      </c>
      <c r="CR282">
        <v>0</v>
      </c>
      <c r="CS282">
        <v>0</v>
      </c>
      <c r="CT282">
        <v>0</v>
      </c>
      <c r="CU282">
        <v>0</v>
      </c>
      <c r="CV282">
        <v>0</v>
      </c>
      <c r="CW282">
        <v>0</v>
      </c>
      <c r="CX282">
        <v>0</v>
      </c>
      <c r="CY282">
        <v>0</v>
      </c>
      <c r="CZ282">
        <v>0</v>
      </c>
      <c r="DA282">
        <v>0</v>
      </c>
      <c r="DB282">
        <v>0</v>
      </c>
      <c r="DC282">
        <v>0</v>
      </c>
      <c r="DD282">
        <v>0</v>
      </c>
      <c r="DE282">
        <v>0</v>
      </c>
      <c r="DF282">
        <v>0</v>
      </c>
      <c r="DG282">
        <v>0</v>
      </c>
      <c r="DH282">
        <v>0</v>
      </c>
      <c r="DI282">
        <v>0</v>
      </c>
      <c r="DJ282" t="s">
        <v>796</v>
      </c>
    </row>
    <row r="283" spans="1:114" x14ac:dyDescent="0.2">
      <c r="A283">
        <v>21502</v>
      </c>
      <c r="B283" t="s">
        <v>589</v>
      </c>
      <c r="C283">
        <v>9831</v>
      </c>
      <c r="D283">
        <v>1140</v>
      </c>
      <c r="E283">
        <v>27.0916</v>
      </c>
      <c r="F283">
        <v>3.0844999999999998</v>
      </c>
      <c r="G283">
        <v>714</v>
      </c>
      <c r="H283">
        <v>180</v>
      </c>
      <c r="I283">
        <v>4.3658999999999999</v>
      </c>
      <c r="J283">
        <v>1.0869</v>
      </c>
      <c r="K283">
        <v>3390</v>
      </c>
      <c r="L283">
        <v>372</v>
      </c>
      <c r="M283">
        <v>20.8385</v>
      </c>
      <c r="N283">
        <v>2.2120000000000002</v>
      </c>
      <c r="O283">
        <v>3214</v>
      </c>
      <c r="P283">
        <v>408</v>
      </c>
      <c r="Q283">
        <v>10.6777</v>
      </c>
      <c r="R283">
        <v>1.3391999999999999</v>
      </c>
      <c r="S283">
        <v>1265</v>
      </c>
      <c r="T283">
        <v>276</v>
      </c>
      <c r="U283">
        <v>3.4588000000000001</v>
      </c>
      <c r="V283">
        <v>0.75090000000000001</v>
      </c>
      <c r="W283">
        <v>8985</v>
      </c>
      <c r="X283">
        <v>376</v>
      </c>
      <c r="Y283">
        <v>21.906600000000001</v>
      </c>
      <c r="Z283">
        <v>0.81520000000000004</v>
      </c>
      <c r="AA283">
        <v>7113</v>
      </c>
      <c r="AB283">
        <v>386</v>
      </c>
      <c r="AC283">
        <v>17.342400000000001</v>
      </c>
      <c r="AD283">
        <v>0.88060000000000005</v>
      </c>
      <c r="AE283">
        <v>8371</v>
      </c>
      <c r="AF283">
        <v>625</v>
      </c>
      <c r="AG283">
        <v>22.888500000000001</v>
      </c>
      <c r="AH283">
        <v>1.6341000000000001</v>
      </c>
      <c r="AI283">
        <v>958</v>
      </c>
      <c r="AJ283">
        <v>241</v>
      </c>
      <c r="AK283">
        <v>5.8888999999999996</v>
      </c>
      <c r="AL283">
        <v>1.4711000000000001</v>
      </c>
      <c r="AM283">
        <v>146</v>
      </c>
      <c r="AN283">
        <v>117</v>
      </c>
      <c r="AO283">
        <v>0.3735</v>
      </c>
      <c r="AP283">
        <v>0.29849999999999999</v>
      </c>
      <c r="AQ283">
        <v>7372</v>
      </c>
      <c r="AR283">
        <v>1093</v>
      </c>
      <c r="AS283">
        <v>17.9739</v>
      </c>
      <c r="AT283">
        <v>2.6434000000000002</v>
      </c>
      <c r="AU283">
        <v>1450</v>
      </c>
      <c r="AV283">
        <v>266</v>
      </c>
      <c r="AW283">
        <v>7.4680999999999997</v>
      </c>
      <c r="AX283">
        <v>1.3656999999999999</v>
      </c>
      <c r="AY283">
        <v>428</v>
      </c>
      <c r="AZ283">
        <v>135</v>
      </c>
      <c r="BA283">
        <v>2.2044000000000001</v>
      </c>
      <c r="BB283">
        <v>0.69420000000000004</v>
      </c>
      <c r="BC283">
        <v>131</v>
      </c>
      <c r="BD283">
        <v>71</v>
      </c>
      <c r="BE283">
        <v>0.80530000000000002</v>
      </c>
      <c r="BF283">
        <v>0.43709999999999999</v>
      </c>
      <c r="BG283">
        <v>1744</v>
      </c>
      <c r="BH283">
        <v>296</v>
      </c>
      <c r="BI283">
        <v>10.7204</v>
      </c>
      <c r="BJ283">
        <v>1.7951999999999999</v>
      </c>
      <c r="BK283">
        <v>5048</v>
      </c>
      <c r="BL283">
        <v>93</v>
      </c>
      <c r="BM283">
        <v>12.307700000000001</v>
      </c>
      <c r="BN283">
        <v>0.32700000000000001</v>
      </c>
      <c r="BO283">
        <v>0.86639999999999995</v>
      </c>
      <c r="BP283">
        <v>0.57050000000000001</v>
      </c>
      <c r="BQ283">
        <v>0.55530000000000002</v>
      </c>
      <c r="BR283">
        <v>0.75</v>
      </c>
      <c r="BS283">
        <v>0.49459999999999998</v>
      </c>
      <c r="BT283">
        <v>0.70150000000000001</v>
      </c>
      <c r="BU283">
        <v>0.25369999999999998</v>
      </c>
      <c r="BV283">
        <v>0.92290000000000005</v>
      </c>
      <c r="BW283">
        <v>0.65290000000000004</v>
      </c>
      <c r="BX283">
        <v>0.41149999999999998</v>
      </c>
      <c r="BY283">
        <v>0.3518</v>
      </c>
      <c r="BZ283">
        <v>0.67459999999999998</v>
      </c>
      <c r="CA283">
        <v>0.71799999999999997</v>
      </c>
      <c r="CB283">
        <v>0.53149999999999997</v>
      </c>
      <c r="CC283">
        <v>0.86550000000000005</v>
      </c>
      <c r="CD283">
        <v>0.95309999999999995</v>
      </c>
      <c r="CE283">
        <v>3.2368000000000001</v>
      </c>
      <c r="CF283">
        <v>0.76970000000000005</v>
      </c>
      <c r="CG283">
        <v>2.9424999999999999</v>
      </c>
      <c r="CH283">
        <v>0.7974</v>
      </c>
      <c r="CI283">
        <v>0.3518</v>
      </c>
      <c r="CJ283">
        <v>0.3518</v>
      </c>
      <c r="CK283">
        <v>3.7427000000000001</v>
      </c>
      <c r="CL283">
        <v>0.91679999999999995</v>
      </c>
      <c r="CM283">
        <v>10.2738</v>
      </c>
      <c r="CN283">
        <v>0.82299999999999995</v>
      </c>
      <c r="CO283">
        <v>0</v>
      </c>
      <c r="CP283">
        <v>0</v>
      </c>
      <c r="CQ283">
        <v>0</v>
      </c>
      <c r="CR283">
        <v>0</v>
      </c>
      <c r="CS283">
        <v>0</v>
      </c>
      <c r="CT283">
        <v>0</v>
      </c>
      <c r="CU283">
        <v>0</v>
      </c>
      <c r="CV283">
        <v>1</v>
      </c>
      <c r="CW283">
        <v>0</v>
      </c>
      <c r="CX283">
        <v>0</v>
      </c>
      <c r="CY283">
        <v>0</v>
      </c>
      <c r="CZ283">
        <v>0</v>
      </c>
      <c r="DA283">
        <v>0</v>
      </c>
      <c r="DB283">
        <v>0</v>
      </c>
      <c r="DC283">
        <v>0</v>
      </c>
      <c r="DD283">
        <v>1</v>
      </c>
      <c r="DE283">
        <v>0</v>
      </c>
      <c r="DF283">
        <v>1</v>
      </c>
      <c r="DG283">
        <v>0</v>
      </c>
      <c r="DH283">
        <v>1</v>
      </c>
      <c r="DI283">
        <v>2</v>
      </c>
      <c r="DJ283" t="s">
        <v>794</v>
      </c>
    </row>
    <row r="284" spans="1:114" x14ac:dyDescent="0.2">
      <c r="A284">
        <v>21520</v>
      </c>
      <c r="B284" t="s">
        <v>589</v>
      </c>
      <c r="C284">
        <v>378</v>
      </c>
      <c r="D284">
        <v>161</v>
      </c>
      <c r="E284">
        <v>19.842500000000001</v>
      </c>
      <c r="F284">
        <v>7.3113000000000001</v>
      </c>
      <c r="G284">
        <v>14</v>
      </c>
      <c r="H284">
        <v>14</v>
      </c>
      <c r="I284">
        <v>1.5487</v>
      </c>
      <c r="J284">
        <v>1.5071000000000001</v>
      </c>
      <c r="K284">
        <v>166</v>
      </c>
      <c r="L284">
        <v>71</v>
      </c>
      <c r="M284">
        <v>21.0928</v>
      </c>
      <c r="N284">
        <v>7.6440999999999999</v>
      </c>
      <c r="O284">
        <v>95</v>
      </c>
      <c r="P284">
        <v>44</v>
      </c>
      <c r="Q284">
        <v>7.0579000000000001</v>
      </c>
      <c r="R284">
        <v>2.9464000000000001</v>
      </c>
      <c r="S284">
        <v>21</v>
      </c>
      <c r="T284">
        <v>18</v>
      </c>
      <c r="U284">
        <v>1.1024</v>
      </c>
      <c r="V284">
        <v>0.91510000000000002</v>
      </c>
      <c r="W284">
        <v>381</v>
      </c>
      <c r="X284">
        <v>116</v>
      </c>
      <c r="Y284">
        <v>19.8644</v>
      </c>
      <c r="Z284">
        <v>4.3369999999999997</v>
      </c>
      <c r="AA284">
        <v>462</v>
      </c>
      <c r="AB284">
        <v>176</v>
      </c>
      <c r="AC284">
        <v>24.087599999999998</v>
      </c>
      <c r="AD284">
        <v>7.6208</v>
      </c>
      <c r="AE284">
        <v>309</v>
      </c>
      <c r="AF284">
        <v>130</v>
      </c>
      <c r="AG284">
        <v>16.220500000000001</v>
      </c>
      <c r="AH284">
        <v>5.8787000000000003</v>
      </c>
      <c r="AI284">
        <v>3</v>
      </c>
      <c r="AJ284">
        <v>16</v>
      </c>
      <c r="AK284">
        <v>0.38119999999999998</v>
      </c>
      <c r="AL284">
        <v>1.9870000000000001</v>
      </c>
      <c r="AM284">
        <v>1</v>
      </c>
      <c r="AN284">
        <v>54</v>
      </c>
      <c r="AO284">
        <v>5.3600000000000002E-2</v>
      </c>
      <c r="AP284">
        <v>2.9093</v>
      </c>
      <c r="AQ284">
        <v>117</v>
      </c>
      <c r="AR284">
        <v>570</v>
      </c>
      <c r="AS284">
        <v>6.1001000000000003</v>
      </c>
      <c r="AT284">
        <v>29.687999999999999</v>
      </c>
      <c r="AU284">
        <v>59</v>
      </c>
      <c r="AV284">
        <v>63</v>
      </c>
      <c r="AW284">
        <v>6.0327000000000002</v>
      </c>
      <c r="AX284">
        <v>6.3112000000000004</v>
      </c>
      <c r="AY284">
        <v>56</v>
      </c>
      <c r="AZ284">
        <v>46</v>
      </c>
      <c r="BA284">
        <v>5.726</v>
      </c>
      <c r="BB284">
        <v>4.5319000000000003</v>
      </c>
      <c r="BC284">
        <v>1</v>
      </c>
      <c r="BD284">
        <v>14</v>
      </c>
      <c r="BE284">
        <v>0.12709999999999999</v>
      </c>
      <c r="BF284">
        <v>1.7967</v>
      </c>
      <c r="BG284">
        <v>50</v>
      </c>
      <c r="BH284">
        <v>60</v>
      </c>
      <c r="BI284">
        <v>6.3532000000000002</v>
      </c>
      <c r="BJ284">
        <v>7.4888000000000003</v>
      </c>
      <c r="BK284">
        <v>24</v>
      </c>
      <c r="BL284">
        <v>3</v>
      </c>
      <c r="BM284">
        <v>1.2513000000000001</v>
      </c>
      <c r="BN284">
        <v>0.30819999999999997</v>
      </c>
      <c r="BO284">
        <v>0.74570000000000003</v>
      </c>
      <c r="BP284">
        <v>0.2082</v>
      </c>
      <c r="BQ284">
        <v>0.55969999999999998</v>
      </c>
      <c r="BR284">
        <v>0.55130000000000001</v>
      </c>
      <c r="BS284">
        <v>0.19700000000000001</v>
      </c>
      <c r="BT284">
        <v>0.61829999999999996</v>
      </c>
      <c r="BU284">
        <v>0.7228</v>
      </c>
      <c r="BV284">
        <v>0.79010000000000002</v>
      </c>
      <c r="BW284">
        <v>0.22339999999999999</v>
      </c>
      <c r="BX284">
        <v>0.34539999999999998</v>
      </c>
      <c r="BY284">
        <v>0.13220000000000001</v>
      </c>
      <c r="BZ284">
        <v>0.63990000000000002</v>
      </c>
      <c r="CA284">
        <v>0.83299999999999996</v>
      </c>
      <c r="CB284">
        <v>0.39700000000000002</v>
      </c>
      <c r="CC284">
        <v>0.71799999999999997</v>
      </c>
      <c r="CD284">
        <v>0.76329999999999998</v>
      </c>
      <c r="CE284">
        <v>2.2618999999999998</v>
      </c>
      <c r="CF284">
        <v>0.435</v>
      </c>
      <c r="CG284">
        <v>2.7</v>
      </c>
      <c r="CH284">
        <v>0.61829999999999996</v>
      </c>
      <c r="CI284">
        <v>0.13220000000000001</v>
      </c>
      <c r="CJ284">
        <v>0.13220000000000001</v>
      </c>
      <c r="CK284">
        <v>3.3512</v>
      </c>
      <c r="CL284">
        <v>0.78459999999999996</v>
      </c>
      <c r="CM284">
        <v>8.4452999999999996</v>
      </c>
      <c r="CN284">
        <v>0.62470000000000003</v>
      </c>
      <c r="CO284">
        <v>0</v>
      </c>
      <c r="CP284">
        <v>0</v>
      </c>
      <c r="CQ284">
        <v>0</v>
      </c>
      <c r="CR284">
        <v>0</v>
      </c>
      <c r="CS284">
        <v>0</v>
      </c>
      <c r="CT284">
        <v>0</v>
      </c>
      <c r="CU284">
        <v>0</v>
      </c>
      <c r="CV284">
        <v>0</v>
      </c>
      <c r="CW284">
        <v>0</v>
      </c>
      <c r="CX284">
        <v>0</v>
      </c>
      <c r="CY284">
        <v>0</v>
      </c>
      <c r="CZ284">
        <v>0</v>
      </c>
      <c r="DA284">
        <v>0</v>
      </c>
      <c r="DB284">
        <v>0</v>
      </c>
      <c r="DC284">
        <v>0</v>
      </c>
      <c r="DD284">
        <v>0</v>
      </c>
      <c r="DE284">
        <v>0</v>
      </c>
      <c r="DF284">
        <v>0</v>
      </c>
      <c r="DG284">
        <v>0</v>
      </c>
      <c r="DH284">
        <v>0</v>
      </c>
      <c r="DI284">
        <v>0</v>
      </c>
      <c r="DJ284" t="s">
        <v>793</v>
      </c>
    </row>
    <row r="285" spans="1:114" x14ac:dyDescent="0.2">
      <c r="A285">
        <v>21521</v>
      </c>
      <c r="B285" t="s">
        <v>589</v>
      </c>
      <c r="C285">
        <v>280</v>
      </c>
      <c r="D285">
        <v>125</v>
      </c>
      <c r="E285">
        <v>20</v>
      </c>
      <c r="F285">
        <v>7.3287000000000004</v>
      </c>
      <c r="G285">
        <v>76</v>
      </c>
      <c r="H285">
        <v>65</v>
      </c>
      <c r="I285">
        <v>13.4276</v>
      </c>
      <c r="J285">
        <v>10.4145</v>
      </c>
      <c r="K285">
        <v>58</v>
      </c>
      <c r="L285">
        <v>31</v>
      </c>
      <c r="M285">
        <v>10.2113</v>
      </c>
      <c r="N285">
        <v>5.1525999999999996</v>
      </c>
      <c r="O285">
        <v>112</v>
      </c>
      <c r="P285">
        <v>68</v>
      </c>
      <c r="Q285">
        <v>10.3512</v>
      </c>
      <c r="R285">
        <v>5.7293000000000003</v>
      </c>
      <c r="S285">
        <v>88</v>
      </c>
      <c r="T285">
        <v>64</v>
      </c>
      <c r="U285">
        <v>6.2857000000000003</v>
      </c>
      <c r="V285">
        <v>4.2812000000000001</v>
      </c>
      <c r="W285">
        <v>448</v>
      </c>
      <c r="X285">
        <v>126</v>
      </c>
      <c r="Y285">
        <v>32</v>
      </c>
      <c r="Z285">
        <v>3.7966000000000002</v>
      </c>
      <c r="AA285">
        <v>255</v>
      </c>
      <c r="AB285">
        <v>121</v>
      </c>
      <c r="AC285">
        <v>18.214300000000001</v>
      </c>
      <c r="AD285">
        <v>7.2888000000000002</v>
      </c>
      <c r="AE285">
        <v>338</v>
      </c>
      <c r="AF285">
        <v>163</v>
      </c>
      <c r="AG285">
        <v>24.142900000000001</v>
      </c>
      <c r="AH285">
        <v>9.8819999999999997</v>
      </c>
      <c r="AI285">
        <v>30</v>
      </c>
      <c r="AJ285">
        <v>21</v>
      </c>
      <c r="AK285">
        <v>5.2816999999999998</v>
      </c>
      <c r="AL285">
        <v>3.5849000000000002</v>
      </c>
      <c r="AM285">
        <v>0</v>
      </c>
      <c r="AN285">
        <v>56</v>
      </c>
      <c r="AO285">
        <v>0</v>
      </c>
      <c r="AP285">
        <v>4.1666999999999996</v>
      </c>
      <c r="AQ285">
        <v>17</v>
      </c>
      <c r="AR285">
        <v>504</v>
      </c>
      <c r="AS285">
        <v>1.2142999999999999</v>
      </c>
      <c r="AT285">
        <v>36.010599999999997</v>
      </c>
      <c r="AU285">
        <v>1</v>
      </c>
      <c r="AV285">
        <v>14</v>
      </c>
      <c r="AW285">
        <v>0.15240000000000001</v>
      </c>
      <c r="AX285">
        <v>2.1556999999999999</v>
      </c>
      <c r="AY285">
        <v>47</v>
      </c>
      <c r="AZ285">
        <v>41</v>
      </c>
      <c r="BA285">
        <v>7.1646000000000001</v>
      </c>
      <c r="BB285">
        <v>6.1356000000000002</v>
      </c>
      <c r="BC285">
        <v>0</v>
      </c>
      <c r="BD285">
        <v>20</v>
      </c>
      <c r="BE285">
        <v>0</v>
      </c>
      <c r="BF285">
        <v>3.4857</v>
      </c>
      <c r="BG285">
        <v>8</v>
      </c>
      <c r="BH285">
        <v>12</v>
      </c>
      <c r="BI285">
        <v>1.4085000000000001</v>
      </c>
      <c r="BJ285">
        <v>2.0947</v>
      </c>
      <c r="BK285">
        <v>0</v>
      </c>
      <c r="BL285">
        <v>14</v>
      </c>
      <c r="BM285">
        <v>0</v>
      </c>
      <c r="BN285">
        <v>1</v>
      </c>
      <c r="BO285">
        <v>0.75219999999999998</v>
      </c>
      <c r="BP285">
        <v>0.95230000000000004</v>
      </c>
      <c r="BQ285">
        <v>0.1996</v>
      </c>
      <c r="BR285">
        <v>0.73080000000000001</v>
      </c>
      <c r="BS285">
        <v>0.76449999999999996</v>
      </c>
      <c r="BT285">
        <v>0.88700000000000001</v>
      </c>
      <c r="BU285">
        <v>0.28999999999999998</v>
      </c>
      <c r="BV285">
        <v>0.93579999999999997</v>
      </c>
      <c r="BW285">
        <v>0.59219999999999995</v>
      </c>
      <c r="BX285">
        <v>0</v>
      </c>
      <c r="BY285">
        <v>6.6100000000000006E-2</v>
      </c>
      <c r="BZ285">
        <v>0.4078</v>
      </c>
      <c r="CA285">
        <v>0.86329999999999996</v>
      </c>
      <c r="CB285">
        <v>0</v>
      </c>
      <c r="CC285">
        <v>0.3362</v>
      </c>
      <c r="CD285">
        <v>0</v>
      </c>
      <c r="CE285">
        <v>3.3994</v>
      </c>
      <c r="CF285">
        <v>0.81020000000000003</v>
      </c>
      <c r="CG285">
        <v>2.7050000000000001</v>
      </c>
      <c r="CH285">
        <v>0.62470000000000003</v>
      </c>
      <c r="CI285">
        <v>6.6100000000000006E-2</v>
      </c>
      <c r="CJ285">
        <v>6.6100000000000006E-2</v>
      </c>
      <c r="CK285">
        <v>1.6073</v>
      </c>
      <c r="CL285">
        <v>0.33689999999999998</v>
      </c>
      <c r="CM285">
        <v>7.7777999999999992</v>
      </c>
      <c r="CN285">
        <v>0.51390000000000002</v>
      </c>
      <c r="CO285">
        <v>0</v>
      </c>
      <c r="CP285">
        <v>1</v>
      </c>
      <c r="CQ285">
        <v>0</v>
      </c>
      <c r="CR285">
        <v>0</v>
      </c>
      <c r="CS285">
        <v>0</v>
      </c>
      <c r="CT285">
        <v>0</v>
      </c>
      <c r="CU285">
        <v>0</v>
      </c>
      <c r="CV285">
        <v>1</v>
      </c>
      <c r="CW285">
        <v>0</v>
      </c>
      <c r="CX285">
        <v>0</v>
      </c>
      <c r="CY285">
        <v>0</v>
      </c>
      <c r="CZ285">
        <v>0</v>
      </c>
      <c r="DA285">
        <v>0</v>
      </c>
      <c r="DB285">
        <v>0</v>
      </c>
      <c r="DC285">
        <v>0</v>
      </c>
      <c r="DD285">
        <v>0</v>
      </c>
      <c r="DE285">
        <v>1</v>
      </c>
      <c r="DF285">
        <v>1</v>
      </c>
      <c r="DG285">
        <v>0</v>
      </c>
      <c r="DH285">
        <v>0</v>
      </c>
      <c r="DI285">
        <v>2</v>
      </c>
      <c r="DJ285" t="s">
        <v>793</v>
      </c>
    </row>
    <row r="286" spans="1:114" x14ac:dyDescent="0.2">
      <c r="A286">
        <v>21523</v>
      </c>
      <c r="B286" t="s">
        <v>589</v>
      </c>
      <c r="C286">
        <v>11</v>
      </c>
      <c r="D286">
        <v>16</v>
      </c>
      <c r="E286">
        <v>7.3333000000000004</v>
      </c>
      <c r="F286">
        <v>9.8239000000000001</v>
      </c>
      <c r="G286">
        <v>10</v>
      </c>
      <c r="H286">
        <v>15</v>
      </c>
      <c r="I286">
        <v>13.333299999999999</v>
      </c>
      <c r="J286">
        <v>17.735299999999999</v>
      </c>
      <c r="K286">
        <v>25</v>
      </c>
      <c r="L286">
        <v>26</v>
      </c>
      <c r="M286">
        <v>41.666699999999999</v>
      </c>
      <c r="N286">
        <v>36.565300000000001</v>
      </c>
      <c r="O286">
        <v>0</v>
      </c>
      <c r="P286">
        <v>14</v>
      </c>
      <c r="Q286">
        <v>0</v>
      </c>
      <c r="R286">
        <v>14.433</v>
      </c>
      <c r="S286">
        <v>0</v>
      </c>
      <c r="T286">
        <v>14</v>
      </c>
      <c r="U286">
        <v>0</v>
      </c>
      <c r="V286">
        <v>9.3332999999999995</v>
      </c>
      <c r="W286">
        <v>31</v>
      </c>
      <c r="X286">
        <v>36</v>
      </c>
      <c r="Y286">
        <v>20.666699999999999</v>
      </c>
      <c r="Z286">
        <v>20.948699999999999</v>
      </c>
      <c r="AA286">
        <v>36</v>
      </c>
      <c r="AB286">
        <v>38</v>
      </c>
      <c r="AC286">
        <v>24</v>
      </c>
      <c r="AD286">
        <v>21.3733</v>
      </c>
      <c r="AE286">
        <v>31</v>
      </c>
      <c r="AF286">
        <v>27</v>
      </c>
      <c r="AG286">
        <v>20.666699999999999</v>
      </c>
      <c r="AH286">
        <v>13.6693</v>
      </c>
      <c r="AI286">
        <v>0</v>
      </c>
      <c r="AJ286">
        <v>20</v>
      </c>
      <c r="AK286">
        <v>0</v>
      </c>
      <c r="AL286">
        <v>32.9983</v>
      </c>
      <c r="AM286">
        <v>0</v>
      </c>
      <c r="AN286">
        <v>56</v>
      </c>
      <c r="AO286">
        <v>0</v>
      </c>
      <c r="AP286">
        <v>37.333300000000001</v>
      </c>
      <c r="AQ286">
        <v>16</v>
      </c>
      <c r="AR286">
        <v>116</v>
      </c>
      <c r="AS286">
        <v>10.666700000000001</v>
      </c>
      <c r="AT286">
        <v>77.125600000000006</v>
      </c>
      <c r="AU286">
        <v>0</v>
      </c>
      <c r="AV286">
        <v>20</v>
      </c>
      <c r="AW286">
        <v>0</v>
      </c>
      <c r="AX286">
        <v>32.9983</v>
      </c>
      <c r="AY286">
        <v>0</v>
      </c>
      <c r="AZ286">
        <v>14</v>
      </c>
      <c r="BA286">
        <v>0</v>
      </c>
      <c r="BB286">
        <v>23.333300000000001</v>
      </c>
      <c r="BC286">
        <v>0</v>
      </c>
      <c r="BD286">
        <v>20</v>
      </c>
      <c r="BE286">
        <v>0</v>
      </c>
      <c r="BF286">
        <v>32.9983</v>
      </c>
      <c r="BG286">
        <v>0</v>
      </c>
      <c r="BH286">
        <v>14</v>
      </c>
      <c r="BI286">
        <v>0</v>
      </c>
      <c r="BJ286">
        <v>23.333300000000001</v>
      </c>
      <c r="BK286">
        <v>0</v>
      </c>
      <c r="BL286">
        <v>14</v>
      </c>
      <c r="BM286">
        <v>0</v>
      </c>
      <c r="BN286">
        <v>9.3332999999999995</v>
      </c>
      <c r="BO286">
        <v>0.29089999999999999</v>
      </c>
      <c r="BP286">
        <v>0.95009999999999994</v>
      </c>
      <c r="BQ286">
        <v>0.95009999999999994</v>
      </c>
      <c r="BR286">
        <v>0</v>
      </c>
      <c r="BS286">
        <v>0</v>
      </c>
      <c r="BT286">
        <v>0.65669999999999995</v>
      </c>
      <c r="BU286">
        <v>0.72070000000000001</v>
      </c>
      <c r="BV286">
        <v>0.88870000000000005</v>
      </c>
      <c r="BW286">
        <v>0</v>
      </c>
      <c r="BX286">
        <v>0</v>
      </c>
      <c r="BY286">
        <v>0.21540000000000001</v>
      </c>
      <c r="BZ286">
        <v>0</v>
      </c>
      <c r="CA286">
        <v>0</v>
      </c>
      <c r="CB286">
        <v>0</v>
      </c>
      <c r="CC286">
        <v>0</v>
      </c>
      <c r="CD286">
        <v>0</v>
      </c>
      <c r="CE286">
        <v>2.1911</v>
      </c>
      <c r="CF286">
        <v>0.41789999999999999</v>
      </c>
      <c r="CG286">
        <v>2.2660999999999998</v>
      </c>
      <c r="CH286">
        <v>0.37309999999999999</v>
      </c>
      <c r="CI286">
        <v>0.21540000000000001</v>
      </c>
      <c r="CJ286">
        <v>0.21540000000000001</v>
      </c>
      <c r="CK286">
        <v>0</v>
      </c>
      <c r="CL286">
        <v>0</v>
      </c>
      <c r="CM286">
        <v>4.6725999999999992</v>
      </c>
      <c r="CN286">
        <v>0.1663</v>
      </c>
      <c r="CO286">
        <v>0</v>
      </c>
      <c r="CP286">
        <v>1</v>
      </c>
      <c r="CQ286">
        <v>1</v>
      </c>
      <c r="CR286">
        <v>0</v>
      </c>
      <c r="CS286">
        <v>0</v>
      </c>
      <c r="CT286">
        <v>0</v>
      </c>
      <c r="CU286">
        <v>0</v>
      </c>
      <c r="CV286">
        <v>0</v>
      </c>
      <c r="CW286">
        <v>0</v>
      </c>
      <c r="CX286">
        <v>0</v>
      </c>
      <c r="CY286">
        <v>0</v>
      </c>
      <c r="CZ286">
        <v>0</v>
      </c>
      <c r="DA286">
        <v>0</v>
      </c>
      <c r="DB286">
        <v>0</v>
      </c>
      <c r="DC286">
        <v>0</v>
      </c>
      <c r="DD286">
        <v>0</v>
      </c>
      <c r="DE286">
        <v>2</v>
      </c>
      <c r="DF286">
        <v>0</v>
      </c>
      <c r="DG286">
        <v>0</v>
      </c>
      <c r="DH286">
        <v>0</v>
      </c>
      <c r="DI286">
        <v>2</v>
      </c>
      <c r="DJ286" t="s">
        <v>795</v>
      </c>
    </row>
    <row r="287" spans="1:114" x14ac:dyDescent="0.2">
      <c r="A287">
        <v>21524</v>
      </c>
      <c r="B287" t="s">
        <v>589</v>
      </c>
      <c r="C287">
        <v>90</v>
      </c>
      <c r="D287">
        <v>80</v>
      </c>
      <c r="E287">
        <v>12.6761</v>
      </c>
      <c r="F287">
        <v>10.298999999999999</v>
      </c>
      <c r="G287">
        <v>0</v>
      </c>
      <c r="H287">
        <v>14</v>
      </c>
      <c r="I287">
        <v>0</v>
      </c>
      <c r="J287">
        <v>3.9325999999999999</v>
      </c>
      <c r="K287">
        <v>12</v>
      </c>
      <c r="L287">
        <v>24</v>
      </c>
      <c r="M287">
        <v>4.5801999999999996</v>
      </c>
      <c r="N287">
        <v>8.8764000000000003</v>
      </c>
      <c r="O287">
        <v>1</v>
      </c>
      <c r="P287">
        <v>2</v>
      </c>
      <c r="Q287">
        <v>0.21690000000000001</v>
      </c>
      <c r="R287">
        <v>0.42899999999999999</v>
      </c>
      <c r="S287">
        <v>48</v>
      </c>
      <c r="T287">
        <v>55</v>
      </c>
      <c r="U287">
        <v>6.7606000000000002</v>
      </c>
      <c r="V287">
        <v>7.3529999999999998</v>
      </c>
      <c r="W287">
        <v>117</v>
      </c>
      <c r="X287">
        <v>57</v>
      </c>
      <c r="Y287">
        <v>16.478899999999999</v>
      </c>
      <c r="Z287">
        <v>5.3989000000000003</v>
      </c>
      <c r="AA287">
        <v>204</v>
      </c>
      <c r="AB287">
        <v>120</v>
      </c>
      <c r="AC287">
        <v>28.732399999999998</v>
      </c>
      <c r="AD287">
        <v>13.354100000000001</v>
      </c>
      <c r="AE287">
        <v>107</v>
      </c>
      <c r="AF287">
        <v>65</v>
      </c>
      <c r="AG287">
        <v>15.070399999999999</v>
      </c>
      <c r="AH287">
        <v>7.3678999999999997</v>
      </c>
      <c r="AI287">
        <v>22</v>
      </c>
      <c r="AJ287">
        <v>33</v>
      </c>
      <c r="AK287">
        <v>8.3969000000000005</v>
      </c>
      <c r="AL287">
        <v>12.338699999999999</v>
      </c>
      <c r="AM287">
        <v>0</v>
      </c>
      <c r="AN287">
        <v>56</v>
      </c>
      <c r="AO287">
        <v>0</v>
      </c>
      <c r="AP287">
        <v>10.053900000000001</v>
      </c>
      <c r="AQ287">
        <v>10</v>
      </c>
      <c r="AR287">
        <v>362</v>
      </c>
      <c r="AS287">
        <v>1.4085000000000001</v>
      </c>
      <c r="AT287">
        <v>50.988799999999998</v>
      </c>
      <c r="AU287">
        <v>6</v>
      </c>
      <c r="AV287">
        <v>16</v>
      </c>
      <c r="AW287">
        <v>2.2900999999999998</v>
      </c>
      <c r="AX287">
        <v>6.1093999999999999</v>
      </c>
      <c r="AY287">
        <v>41</v>
      </c>
      <c r="AZ287">
        <v>37</v>
      </c>
      <c r="BA287">
        <v>15.648899999999999</v>
      </c>
      <c r="BB287">
        <v>13.178000000000001</v>
      </c>
      <c r="BC287">
        <v>29</v>
      </c>
      <c r="BD287">
        <v>40</v>
      </c>
      <c r="BE287">
        <v>11.0687</v>
      </c>
      <c r="BF287">
        <v>14.666</v>
      </c>
      <c r="BG287">
        <v>29</v>
      </c>
      <c r="BH287">
        <v>37</v>
      </c>
      <c r="BI287">
        <v>11.0687</v>
      </c>
      <c r="BJ287">
        <v>13.6579</v>
      </c>
      <c r="BK287">
        <v>4</v>
      </c>
      <c r="BL287">
        <v>5</v>
      </c>
      <c r="BM287">
        <v>0.56340000000000001</v>
      </c>
      <c r="BN287">
        <v>0.67430000000000001</v>
      </c>
      <c r="BO287">
        <v>0.53879999999999995</v>
      </c>
      <c r="BP287">
        <v>0</v>
      </c>
      <c r="BQ287">
        <v>9.5399999999999999E-2</v>
      </c>
      <c r="BR287">
        <v>9.8299999999999998E-2</v>
      </c>
      <c r="BS287">
        <v>0.79010000000000002</v>
      </c>
      <c r="BT287">
        <v>0.38379999999999997</v>
      </c>
      <c r="BU287">
        <v>0.94030000000000002</v>
      </c>
      <c r="BV287">
        <v>0.7409</v>
      </c>
      <c r="BW287">
        <v>0.83509999999999995</v>
      </c>
      <c r="BX287">
        <v>0</v>
      </c>
      <c r="BY287">
        <v>7.2499999999999995E-2</v>
      </c>
      <c r="BZ287">
        <v>0.53149999999999997</v>
      </c>
      <c r="CA287">
        <v>0.95440000000000003</v>
      </c>
      <c r="CB287">
        <v>0.98480000000000001</v>
      </c>
      <c r="CC287">
        <v>0.87639999999999996</v>
      </c>
      <c r="CD287">
        <v>0.60129999999999995</v>
      </c>
      <c r="CE287">
        <v>1.5226</v>
      </c>
      <c r="CF287">
        <v>0.20039999999999999</v>
      </c>
      <c r="CG287">
        <v>2.9001000000000001</v>
      </c>
      <c r="CH287">
        <v>0.77400000000000002</v>
      </c>
      <c r="CI287">
        <v>7.2499999999999995E-2</v>
      </c>
      <c r="CJ287">
        <v>7.2499999999999995E-2</v>
      </c>
      <c r="CK287">
        <v>3.948399999999999</v>
      </c>
      <c r="CL287">
        <v>0.96799999999999997</v>
      </c>
      <c r="CM287">
        <v>8.4436</v>
      </c>
      <c r="CN287">
        <v>0.62050000000000005</v>
      </c>
      <c r="CO287">
        <v>0</v>
      </c>
      <c r="CP287">
        <v>0</v>
      </c>
      <c r="CQ287">
        <v>0</v>
      </c>
      <c r="CR287">
        <v>0</v>
      </c>
      <c r="CS287">
        <v>0</v>
      </c>
      <c r="CT287">
        <v>0</v>
      </c>
      <c r="CU287">
        <v>1</v>
      </c>
      <c r="CV287">
        <v>0</v>
      </c>
      <c r="CW287">
        <v>0</v>
      </c>
      <c r="CX287">
        <v>0</v>
      </c>
      <c r="CY287">
        <v>0</v>
      </c>
      <c r="CZ287">
        <v>0</v>
      </c>
      <c r="DA287">
        <v>1</v>
      </c>
      <c r="DB287">
        <v>1</v>
      </c>
      <c r="DC287">
        <v>0</v>
      </c>
      <c r="DD287">
        <v>0</v>
      </c>
      <c r="DE287">
        <v>0</v>
      </c>
      <c r="DF287">
        <v>1</v>
      </c>
      <c r="DG287">
        <v>0</v>
      </c>
      <c r="DH287">
        <v>2</v>
      </c>
      <c r="DI287">
        <v>3</v>
      </c>
      <c r="DJ287" t="s">
        <v>793</v>
      </c>
    </row>
    <row r="288" spans="1:114" x14ac:dyDescent="0.2">
      <c r="A288">
        <v>21529</v>
      </c>
      <c r="B288" t="s">
        <v>589</v>
      </c>
      <c r="C288">
        <v>178</v>
      </c>
      <c r="D288">
        <v>109</v>
      </c>
      <c r="E288">
        <v>34.630400000000002</v>
      </c>
      <c r="F288">
        <v>18.7514</v>
      </c>
      <c r="G288">
        <v>29</v>
      </c>
      <c r="H288">
        <v>32</v>
      </c>
      <c r="I288">
        <v>9.7643000000000004</v>
      </c>
      <c r="J288">
        <v>10.228400000000001</v>
      </c>
      <c r="K288">
        <v>105</v>
      </c>
      <c r="L288">
        <v>45</v>
      </c>
      <c r="M288">
        <v>36.082500000000003</v>
      </c>
      <c r="N288">
        <v>12.6546</v>
      </c>
      <c r="O288">
        <v>81</v>
      </c>
      <c r="P288">
        <v>57</v>
      </c>
      <c r="Q288">
        <v>20.716100000000001</v>
      </c>
      <c r="R288">
        <v>13.4528</v>
      </c>
      <c r="S288">
        <v>74</v>
      </c>
      <c r="T288">
        <v>68</v>
      </c>
      <c r="U288">
        <v>14.3969</v>
      </c>
      <c r="V288">
        <v>12.5725</v>
      </c>
      <c r="W288">
        <v>159</v>
      </c>
      <c r="X288">
        <v>59</v>
      </c>
      <c r="Y288">
        <v>30.933900000000001</v>
      </c>
      <c r="Z288">
        <v>7.3137999999999996</v>
      </c>
      <c r="AA288">
        <v>24</v>
      </c>
      <c r="AB288">
        <v>23</v>
      </c>
      <c r="AC288">
        <v>4.6692999999999998</v>
      </c>
      <c r="AD288">
        <v>4.2708000000000004</v>
      </c>
      <c r="AE288">
        <v>131</v>
      </c>
      <c r="AF288">
        <v>56</v>
      </c>
      <c r="AG288">
        <v>25.4864</v>
      </c>
      <c r="AH288">
        <v>8.0975999999999999</v>
      </c>
      <c r="AI288">
        <v>0</v>
      </c>
      <c r="AJ288">
        <v>20</v>
      </c>
      <c r="AK288">
        <v>0</v>
      </c>
      <c r="AL288">
        <v>6.8037999999999998</v>
      </c>
      <c r="AM288">
        <v>0</v>
      </c>
      <c r="AN288">
        <v>56</v>
      </c>
      <c r="AO288">
        <v>0</v>
      </c>
      <c r="AP288">
        <v>11.0891</v>
      </c>
      <c r="AQ288">
        <v>32</v>
      </c>
      <c r="AR288">
        <v>196</v>
      </c>
      <c r="AS288">
        <v>6.2256999999999998</v>
      </c>
      <c r="AT288">
        <v>38.136899999999997</v>
      </c>
      <c r="AU288">
        <v>0</v>
      </c>
      <c r="AV288">
        <v>20</v>
      </c>
      <c r="AW288">
        <v>0</v>
      </c>
      <c r="AX288">
        <v>6.2260999999999997</v>
      </c>
      <c r="AY288">
        <v>0</v>
      </c>
      <c r="AZ288">
        <v>14</v>
      </c>
      <c r="BA288">
        <v>0</v>
      </c>
      <c r="BB288">
        <v>4.4024999999999999</v>
      </c>
      <c r="BC288">
        <v>0</v>
      </c>
      <c r="BD288">
        <v>20</v>
      </c>
      <c r="BE288">
        <v>0</v>
      </c>
      <c r="BF288">
        <v>6.8037999999999998</v>
      </c>
      <c r="BG288">
        <v>6</v>
      </c>
      <c r="BH288">
        <v>9</v>
      </c>
      <c r="BI288">
        <v>2.0619000000000001</v>
      </c>
      <c r="BJ288">
        <v>3.0503999999999998</v>
      </c>
      <c r="BK288">
        <v>0</v>
      </c>
      <c r="BL288">
        <v>14</v>
      </c>
      <c r="BM288">
        <v>0</v>
      </c>
      <c r="BN288">
        <v>2.7237</v>
      </c>
      <c r="BO288">
        <v>0.94610000000000005</v>
      </c>
      <c r="BP288">
        <v>0.91969999999999996</v>
      </c>
      <c r="BQ288">
        <v>0.90459999999999996</v>
      </c>
      <c r="BR288">
        <v>0.93799999999999994</v>
      </c>
      <c r="BS288">
        <v>0.95069999999999999</v>
      </c>
      <c r="BT288">
        <v>0.87849999999999995</v>
      </c>
      <c r="BU288">
        <v>8.3199999999999996E-2</v>
      </c>
      <c r="BV288">
        <v>0.94430000000000003</v>
      </c>
      <c r="BW288">
        <v>0</v>
      </c>
      <c r="BX288">
        <v>0</v>
      </c>
      <c r="BY288">
        <v>0.13650000000000001</v>
      </c>
      <c r="BZ288">
        <v>0</v>
      </c>
      <c r="CA288">
        <v>0</v>
      </c>
      <c r="CB288">
        <v>0</v>
      </c>
      <c r="CC288">
        <v>0.40560000000000002</v>
      </c>
      <c r="CD288">
        <v>0</v>
      </c>
      <c r="CE288">
        <v>4.6590999999999996</v>
      </c>
      <c r="CF288">
        <v>0.99790000000000001</v>
      </c>
      <c r="CG288">
        <v>1.9059999999999999</v>
      </c>
      <c r="CH288">
        <v>0.1898</v>
      </c>
      <c r="CI288">
        <v>0.13650000000000001</v>
      </c>
      <c r="CJ288">
        <v>0.13650000000000001</v>
      </c>
      <c r="CK288">
        <v>0.40560000000000002</v>
      </c>
      <c r="CL288">
        <v>0.1215</v>
      </c>
      <c r="CM288">
        <v>7.1072000000000006</v>
      </c>
      <c r="CN288">
        <v>0.41789999999999999</v>
      </c>
      <c r="CO288">
        <v>1</v>
      </c>
      <c r="CP288">
        <v>1</v>
      </c>
      <c r="CQ288">
        <v>1</v>
      </c>
      <c r="CR288">
        <v>1</v>
      </c>
      <c r="CS288">
        <v>1</v>
      </c>
      <c r="CT288">
        <v>0</v>
      </c>
      <c r="CU288">
        <v>0</v>
      </c>
      <c r="CV288">
        <v>1</v>
      </c>
      <c r="CW288">
        <v>0</v>
      </c>
      <c r="CX288">
        <v>0</v>
      </c>
      <c r="CY288">
        <v>0</v>
      </c>
      <c r="CZ288">
        <v>0</v>
      </c>
      <c r="DA288">
        <v>0</v>
      </c>
      <c r="DB288">
        <v>0</v>
      </c>
      <c r="DC288">
        <v>0</v>
      </c>
      <c r="DD288">
        <v>0</v>
      </c>
      <c r="DE288">
        <v>5</v>
      </c>
      <c r="DF288">
        <v>1</v>
      </c>
      <c r="DG288">
        <v>0</v>
      </c>
      <c r="DH288">
        <v>0</v>
      </c>
      <c r="DI288">
        <v>6</v>
      </c>
      <c r="DJ288" t="s">
        <v>796</v>
      </c>
    </row>
    <row r="289" spans="1:114" x14ac:dyDescent="0.2">
      <c r="A289">
        <v>21530</v>
      </c>
      <c r="B289" t="s">
        <v>589</v>
      </c>
      <c r="C289">
        <v>454</v>
      </c>
      <c r="D289">
        <v>252</v>
      </c>
      <c r="E289">
        <v>32.475000000000001</v>
      </c>
      <c r="F289">
        <v>15.2752</v>
      </c>
      <c r="G289">
        <v>81</v>
      </c>
      <c r="H289">
        <v>78</v>
      </c>
      <c r="I289">
        <v>16.981100000000001</v>
      </c>
      <c r="J289">
        <v>15.2052</v>
      </c>
      <c r="K289">
        <v>123</v>
      </c>
      <c r="L289">
        <v>88</v>
      </c>
      <c r="M289">
        <v>18.9815</v>
      </c>
      <c r="N289">
        <v>12.822699999999999</v>
      </c>
      <c r="O289">
        <v>87</v>
      </c>
      <c r="P289">
        <v>76</v>
      </c>
      <c r="Q289">
        <v>7.7332999999999998</v>
      </c>
      <c r="R289">
        <v>6.3533999999999997</v>
      </c>
      <c r="S289">
        <v>216</v>
      </c>
      <c r="T289">
        <v>183</v>
      </c>
      <c r="U289">
        <v>15.4506</v>
      </c>
      <c r="V289">
        <v>12.2727</v>
      </c>
      <c r="W289">
        <v>379</v>
      </c>
      <c r="X289">
        <v>80</v>
      </c>
      <c r="Y289">
        <v>26.994299999999999</v>
      </c>
      <c r="Z289">
        <v>9.7578999999999994</v>
      </c>
      <c r="AA289">
        <v>241</v>
      </c>
      <c r="AB289">
        <v>149</v>
      </c>
      <c r="AC289">
        <v>17.165199999999999</v>
      </c>
      <c r="AD289">
        <v>9.3409999999999993</v>
      </c>
      <c r="AE289">
        <v>252</v>
      </c>
      <c r="AF289">
        <v>127</v>
      </c>
      <c r="AG289">
        <v>18.0258</v>
      </c>
      <c r="AH289">
        <v>7.3692000000000002</v>
      </c>
      <c r="AI289">
        <v>52</v>
      </c>
      <c r="AJ289">
        <v>49</v>
      </c>
      <c r="AK289">
        <v>8.0246999999999993</v>
      </c>
      <c r="AL289">
        <v>7.3395999999999999</v>
      </c>
      <c r="AM289">
        <v>0</v>
      </c>
      <c r="AN289">
        <v>56</v>
      </c>
      <c r="AO289">
        <v>0</v>
      </c>
      <c r="AP289">
        <v>4.1146000000000003</v>
      </c>
      <c r="AQ289">
        <v>32</v>
      </c>
      <c r="AR289">
        <v>583</v>
      </c>
      <c r="AS289">
        <v>2.2791999999999999</v>
      </c>
      <c r="AT289">
        <v>41.494300000000003</v>
      </c>
      <c r="AU289">
        <v>0</v>
      </c>
      <c r="AV289">
        <v>20</v>
      </c>
      <c r="AW289">
        <v>0</v>
      </c>
      <c r="AX289">
        <v>2.1063000000000001</v>
      </c>
      <c r="AY289">
        <v>138</v>
      </c>
      <c r="AZ289">
        <v>90</v>
      </c>
      <c r="BA289">
        <v>14.680899999999999</v>
      </c>
      <c r="BB289">
        <v>9.0718999999999994</v>
      </c>
      <c r="BC289">
        <v>0</v>
      </c>
      <c r="BD289">
        <v>20</v>
      </c>
      <c r="BE289">
        <v>0</v>
      </c>
      <c r="BF289">
        <v>3.0554000000000001</v>
      </c>
      <c r="BG289">
        <v>38</v>
      </c>
      <c r="BH289">
        <v>38</v>
      </c>
      <c r="BI289">
        <v>5.8642000000000003</v>
      </c>
      <c r="BJ289">
        <v>5.7070999999999996</v>
      </c>
      <c r="BK289">
        <v>6</v>
      </c>
      <c r="BL289">
        <v>2</v>
      </c>
      <c r="BM289">
        <v>0.4274</v>
      </c>
      <c r="BN289">
        <v>6.7599999999999993E-2</v>
      </c>
      <c r="BO289">
        <v>0.93100000000000005</v>
      </c>
      <c r="BP289">
        <v>0.97399999999999998</v>
      </c>
      <c r="BQ289">
        <v>0.4924</v>
      </c>
      <c r="BR289">
        <v>0.60040000000000004</v>
      </c>
      <c r="BS289">
        <v>0.95499999999999996</v>
      </c>
      <c r="BT289">
        <v>0.82940000000000003</v>
      </c>
      <c r="BU289">
        <v>0.24729999999999999</v>
      </c>
      <c r="BV289">
        <v>0.85219999999999996</v>
      </c>
      <c r="BW289">
        <v>0.81340000000000001</v>
      </c>
      <c r="BX289">
        <v>0</v>
      </c>
      <c r="BY289">
        <v>8.7400000000000005E-2</v>
      </c>
      <c r="BZ289">
        <v>0</v>
      </c>
      <c r="CA289">
        <v>0.94789999999999996</v>
      </c>
      <c r="CB289">
        <v>0</v>
      </c>
      <c r="CC289">
        <v>0.68759999999999999</v>
      </c>
      <c r="CD289">
        <v>0.54800000000000004</v>
      </c>
      <c r="CE289">
        <v>3.9527999999999999</v>
      </c>
      <c r="CF289">
        <v>0.91039999999999999</v>
      </c>
      <c r="CG289">
        <v>2.7423000000000002</v>
      </c>
      <c r="CH289">
        <v>0.65029999999999999</v>
      </c>
      <c r="CI289">
        <v>8.7400000000000005E-2</v>
      </c>
      <c r="CJ289">
        <v>8.7400000000000005E-2</v>
      </c>
      <c r="CK289">
        <v>2.1835</v>
      </c>
      <c r="CL289">
        <v>0.46910000000000002</v>
      </c>
      <c r="CM289">
        <v>8.9659999999999993</v>
      </c>
      <c r="CN289">
        <v>0.70150000000000001</v>
      </c>
      <c r="CO289">
        <v>1</v>
      </c>
      <c r="CP289">
        <v>1</v>
      </c>
      <c r="CQ289">
        <v>0</v>
      </c>
      <c r="CR289">
        <v>0</v>
      </c>
      <c r="CS289">
        <v>1</v>
      </c>
      <c r="CT289">
        <v>0</v>
      </c>
      <c r="CU289">
        <v>0</v>
      </c>
      <c r="CV289">
        <v>0</v>
      </c>
      <c r="CW289">
        <v>0</v>
      </c>
      <c r="CX289">
        <v>0</v>
      </c>
      <c r="CY289">
        <v>0</v>
      </c>
      <c r="CZ289">
        <v>0</v>
      </c>
      <c r="DA289">
        <v>1</v>
      </c>
      <c r="DB289">
        <v>0</v>
      </c>
      <c r="DC289">
        <v>0</v>
      </c>
      <c r="DD289">
        <v>0</v>
      </c>
      <c r="DE289">
        <v>3</v>
      </c>
      <c r="DF289">
        <v>0</v>
      </c>
      <c r="DG289">
        <v>0</v>
      </c>
      <c r="DH289">
        <v>1</v>
      </c>
      <c r="DI289">
        <v>4</v>
      </c>
      <c r="DJ289" t="s">
        <v>793</v>
      </c>
    </row>
    <row r="290" spans="1:114" x14ac:dyDescent="0.2">
      <c r="A290">
        <v>21531</v>
      </c>
      <c r="B290" t="s">
        <v>589</v>
      </c>
      <c r="C290">
        <v>579</v>
      </c>
      <c r="D290">
        <v>231</v>
      </c>
      <c r="E290">
        <v>23.527000000000001</v>
      </c>
      <c r="F290">
        <v>8.5593000000000004</v>
      </c>
      <c r="G290">
        <v>68</v>
      </c>
      <c r="H290">
        <v>38</v>
      </c>
      <c r="I290">
        <v>5.8169000000000004</v>
      </c>
      <c r="J290">
        <v>3.0310999999999999</v>
      </c>
      <c r="K290">
        <v>194</v>
      </c>
      <c r="L290">
        <v>87</v>
      </c>
      <c r="M290">
        <v>17.6203</v>
      </c>
      <c r="N290">
        <v>7.6448</v>
      </c>
      <c r="O290">
        <v>233</v>
      </c>
      <c r="P290">
        <v>137</v>
      </c>
      <c r="Q290">
        <v>11.9918</v>
      </c>
      <c r="R290">
        <v>6.8167999999999997</v>
      </c>
      <c r="S290">
        <v>87</v>
      </c>
      <c r="T290">
        <v>51</v>
      </c>
      <c r="U290">
        <v>3.4982000000000002</v>
      </c>
      <c r="V290">
        <v>1.9703999999999999</v>
      </c>
      <c r="W290">
        <v>568</v>
      </c>
      <c r="X290">
        <v>122</v>
      </c>
      <c r="Y290">
        <v>22.838799999999999</v>
      </c>
      <c r="Z290">
        <v>3.2092999999999998</v>
      </c>
      <c r="AA290">
        <v>490</v>
      </c>
      <c r="AB290">
        <v>165</v>
      </c>
      <c r="AC290">
        <v>19.702500000000001</v>
      </c>
      <c r="AD290">
        <v>5.8114999999999997</v>
      </c>
      <c r="AE290">
        <v>569</v>
      </c>
      <c r="AF290">
        <v>198</v>
      </c>
      <c r="AG290">
        <v>22.879000000000001</v>
      </c>
      <c r="AH290">
        <v>7.0407000000000002</v>
      </c>
      <c r="AI290">
        <v>93</v>
      </c>
      <c r="AJ290">
        <v>51</v>
      </c>
      <c r="AK290">
        <v>8.4468999999999994</v>
      </c>
      <c r="AL290">
        <v>4.4800000000000004</v>
      </c>
      <c r="AM290">
        <v>0</v>
      </c>
      <c r="AN290">
        <v>56</v>
      </c>
      <c r="AO290">
        <v>0</v>
      </c>
      <c r="AP290">
        <v>2.3227000000000002</v>
      </c>
      <c r="AQ290">
        <v>113</v>
      </c>
      <c r="AR290">
        <v>562</v>
      </c>
      <c r="AS290">
        <v>4.5435999999999996</v>
      </c>
      <c r="AT290">
        <v>22.566500000000001</v>
      </c>
      <c r="AU290">
        <v>45</v>
      </c>
      <c r="AV290">
        <v>23</v>
      </c>
      <c r="AW290">
        <v>3.3309000000000002</v>
      </c>
      <c r="AX290">
        <v>1.6971000000000001</v>
      </c>
      <c r="AY290">
        <v>165</v>
      </c>
      <c r="AZ290">
        <v>73</v>
      </c>
      <c r="BA290">
        <v>12.213200000000001</v>
      </c>
      <c r="BB290">
        <v>5.27</v>
      </c>
      <c r="BC290">
        <v>2</v>
      </c>
      <c r="BD290">
        <v>14</v>
      </c>
      <c r="BE290">
        <v>0.1817</v>
      </c>
      <c r="BF290">
        <v>1.3002</v>
      </c>
      <c r="BG290">
        <v>79</v>
      </c>
      <c r="BH290">
        <v>34</v>
      </c>
      <c r="BI290">
        <v>7.1753</v>
      </c>
      <c r="BJ290">
        <v>2.9621</v>
      </c>
      <c r="BK290">
        <v>0</v>
      </c>
      <c r="BL290">
        <v>14</v>
      </c>
      <c r="BM290">
        <v>0</v>
      </c>
      <c r="BN290">
        <v>0.56289999999999996</v>
      </c>
      <c r="BO290">
        <v>0.82969999999999999</v>
      </c>
      <c r="BP290">
        <v>0.72450000000000003</v>
      </c>
      <c r="BQ290">
        <v>0.44690000000000002</v>
      </c>
      <c r="BR290">
        <v>0.79700000000000004</v>
      </c>
      <c r="BS290">
        <v>0.49680000000000002</v>
      </c>
      <c r="BT290">
        <v>0.73770000000000002</v>
      </c>
      <c r="BU290">
        <v>0.36670000000000003</v>
      </c>
      <c r="BV290">
        <v>0.92079999999999995</v>
      </c>
      <c r="BW290">
        <v>0.84160000000000001</v>
      </c>
      <c r="BX290">
        <v>0</v>
      </c>
      <c r="BY290">
        <v>0.1087</v>
      </c>
      <c r="BZ290">
        <v>0.57050000000000001</v>
      </c>
      <c r="CA290">
        <v>0.93710000000000004</v>
      </c>
      <c r="CB290">
        <v>0.40560000000000002</v>
      </c>
      <c r="CC290">
        <v>0.75490000000000002</v>
      </c>
      <c r="CD290">
        <v>0</v>
      </c>
      <c r="CE290">
        <v>3.2949000000000002</v>
      </c>
      <c r="CF290">
        <v>0.78459999999999996</v>
      </c>
      <c r="CG290">
        <v>2.8668</v>
      </c>
      <c r="CH290">
        <v>0.74199999999999999</v>
      </c>
      <c r="CI290">
        <v>0.1087</v>
      </c>
      <c r="CJ290">
        <v>0.1087</v>
      </c>
      <c r="CK290">
        <v>2.6680999999999999</v>
      </c>
      <c r="CL290">
        <v>0.58420000000000005</v>
      </c>
      <c r="CM290">
        <v>8.9384999999999994</v>
      </c>
      <c r="CN290">
        <v>0.69079999999999997</v>
      </c>
      <c r="CO290">
        <v>0</v>
      </c>
      <c r="CP290">
        <v>0</v>
      </c>
      <c r="CQ290">
        <v>0</v>
      </c>
      <c r="CR290">
        <v>0</v>
      </c>
      <c r="CS290">
        <v>0</v>
      </c>
      <c r="CT290">
        <v>0</v>
      </c>
      <c r="CU290">
        <v>0</v>
      </c>
      <c r="CV290">
        <v>1</v>
      </c>
      <c r="CW290">
        <v>0</v>
      </c>
      <c r="CX290">
        <v>0</v>
      </c>
      <c r="CY290">
        <v>0</v>
      </c>
      <c r="CZ290">
        <v>0</v>
      </c>
      <c r="DA290">
        <v>1</v>
      </c>
      <c r="DB290">
        <v>0</v>
      </c>
      <c r="DC290">
        <v>0</v>
      </c>
      <c r="DD290">
        <v>0</v>
      </c>
      <c r="DE290">
        <v>0</v>
      </c>
      <c r="DF290">
        <v>1</v>
      </c>
      <c r="DG290">
        <v>0</v>
      </c>
      <c r="DH290">
        <v>1</v>
      </c>
      <c r="DI290">
        <v>2</v>
      </c>
      <c r="DJ290" t="s">
        <v>793</v>
      </c>
    </row>
    <row r="291" spans="1:114" x14ac:dyDescent="0.2">
      <c r="A291">
        <v>21532</v>
      </c>
      <c r="B291" t="s">
        <v>589</v>
      </c>
      <c r="C291">
        <v>2773</v>
      </c>
      <c r="D291">
        <v>420</v>
      </c>
      <c r="E291">
        <v>22.768699999999999</v>
      </c>
      <c r="F291">
        <v>3.0468999999999999</v>
      </c>
      <c r="G291">
        <v>357</v>
      </c>
      <c r="H291">
        <v>163</v>
      </c>
      <c r="I291">
        <v>5.6176000000000004</v>
      </c>
      <c r="J291">
        <v>2.5190999999999999</v>
      </c>
      <c r="K291">
        <v>1303</v>
      </c>
      <c r="L291">
        <v>249</v>
      </c>
      <c r="M291">
        <v>23.643599999999999</v>
      </c>
      <c r="N291">
        <v>4.2503000000000002</v>
      </c>
      <c r="O291">
        <v>634</v>
      </c>
      <c r="P291">
        <v>304</v>
      </c>
      <c r="Q291">
        <v>7.4720000000000004</v>
      </c>
      <c r="R291">
        <v>3.5278</v>
      </c>
      <c r="S291">
        <v>325</v>
      </c>
      <c r="T291">
        <v>117</v>
      </c>
      <c r="U291">
        <v>2.4220999999999999</v>
      </c>
      <c r="V291">
        <v>0.85919999999999996</v>
      </c>
      <c r="W291">
        <v>2266</v>
      </c>
      <c r="X291">
        <v>313</v>
      </c>
      <c r="Y291">
        <v>16.604399999999998</v>
      </c>
      <c r="Z291">
        <v>2.0604</v>
      </c>
      <c r="AA291">
        <v>2275</v>
      </c>
      <c r="AB291">
        <v>301</v>
      </c>
      <c r="AC291">
        <v>16.670300000000001</v>
      </c>
      <c r="AD291">
        <v>1.96</v>
      </c>
      <c r="AE291">
        <v>2265</v>
      </c>
      <c r="AF291">
        <v>433</v>
      </c>
      <c r="AG291">
        <v>16.880299999999998</v>
      </c>
      <c r="AH291">
        <v>3.056</v>
      </c>
      <c r="AI291">
        <v>426</v>
      </c>
      <c r="AJ291">
        <v>158</v>
      </c>
      <c r="AK291">
        <v>7.73</v>
      </c>
      <c r="AL291">
        <v>2.8304999999999998</v>
      </c>
      <c r="AM291">
        <v>59</v>
      </c>
      <c r="AN291">
        <v>86</v>
      </c>
      <c r="AO291">
        <v>0.4516</v>
      </c>
      <c r="AP291">
        <v>0.65880000000000005</v>
      </c>
      <c r="AQ291">
        <v>1544</v>
      </c>
      <c r="AR291">
        <v>1184</v>
      </c>
      <c r="AS291">
        <v>11.313800000000001</v>
      </c>
      <c r="AT291">
        <v>8.6522000000000006</v>
      </c>
      <c r="AU291">
        <v>469</v>
      </c>
      <c r="AV291">
        <v>175</v>
      </c>
      <c r="AW291">
        <v>7.4256000000000002</v>
      </c>
      <c r="AX291">
        <v>2.7374999999999998</v>
      </c>
      <c r="AY291">
        <v>339</v>
      </c>
      <c r="AZ291">
        <v>146</v>
      </c>
      <c r="BA291">
        <v>5.3673000000000002</v>
      </c>
      <c r="BB291">
        <v>2.2913999999999999</v>
      </c>
      <c r="BC291">
        <v>14</v>
      </c>
      <c r="BD291">
        <v>16</v>
      </c>
      <c r="BE291">
        <v>0.254</v>
      </c>
      <c r="BF291">
        <v>0.29720000000000002</v>
      </c>
      <c r="BG291">
        <v>447</v>
      </c>
      <c r="BH291">
        <v>187</v>
      </c>
      <c r="BI291">
        <v>8.1111000000000004</v>
      </c>
      <c r="BJ291">
        <v>3.3527</v>
      </c>
      <c r="BK291">
        <v>1374</v>
      </c>
      <c r="BL291">
        <v>42</v>
      </c>
      <c r="BM291">
        <v>10.068099999999999</v>
      </c>
      <c r="BN291">
        <v>0.68400000000000005</v>
      </c>
      <c r="BO291">
        <v>0.81899999999999995</v>
      </c>
      <c r="BP291">
        <v>0.70720000000000005</v>
      </c>
      <c r="BQ291">
        <v>0.64639999999999997</v>
      </c>
      <c r="BR291">
        <v>0.58550000000000002</v>
      </c>
      <c r="BS291">
        <v>0.34050000000000002</v>
      </c>
      <c r="BT291">
        <v>0.39450000000000002</v>
      </c>
      <c r="BU291">
        <v>0.22600000000000001</v>
      </c>
      <c r="BV291">
        <v>0.82010000000000005</v>
      </c>
      <c r="BW291">
        <v>0.78739999999999999</v>
      </c>
      <c r="BX291">
        <v>0.44350000000000001</v>
      </c>
      <c r="BY291">
        <v>0.2281</v>
      </c>
      <c r="BZ291">
        <v>0.67249999999999999</v>
      </c>
      <c r="CA291">
        <v>0.82650000000000001</v>
      </c>
      <c r="CB291">
        <v>0.42080000000000001</v>
      </c>
      <c r="CC291">
        <v>0.79610000000000003</v>
      </c>
      <c r="CD291">
        <v>0.94240000000000002</v>
      </c>
      <c r="CE291">
        <v>3.0985999999999998</v>
      </c>
      <c r="CF291">
        <v>0.71860000000000002</v>
      </c>
      <c r="CG291">
        <v>2.6715</v>
      </c>
      <c r="CH291">
        <v>0.59699999999999998</v>
      </c>
      <c r="CI291">
        <v>0.2281</v>
      </c>
      <c r="CJ291">
        <v>0.2281</v>
      </c>
      <c r="CK291">
        <v>3.658300000000001</v>
      </c>
      <c r="CL291">
        <v>0.8891</v>
      </c>
      <c r="CM291">
        <v>9.6565000000000012</v>
      </c>
      <c r="CN291">
        <v>0.77190000000000003</v>
      </c>
      <c r="CO291">
        <v>0</v>
      </c>
      <c r="CP291">
        <v>0</v>
      </c>
      <c r="CQ291">
        <v>0</v>
      </c>
      <c r="CR291">
        <v>0</v>
      </c>
      <c r="CS291">
        <v>0</v>
      </c>
      <c r="CT291">
        <v>0</v>
      </c>
      <c r="CU291">
        <v>0</v>
      </c>
      <c r="CV291">
        <v>0</v>
      </c>
      <c r="CW291">
        <v>0</v>
      </c>
      <c r="CX291">
        <v>0</v>
      </c>
      <c r="CY291">
        <v>0</v>
      </c>
      <c r="CZ291">
        <v>0</v>
      </c>
      <c r="DA291">
        <v>0</v>
      </c>
      <c r="DB291">
        <v>0</v>
      </c>
      <c r="DC291">
        <v>0</v>
      </c>
      <c r="DD291">
        <v>1</v>
      </c>
      <c r="DE291">
        <v>0</v>
      </c>
      <c r="DF291">
        <v>0</v>
      </c>
      <c r="DG291">
        <v>0</v>
      </c>
      <c r="DH291">
        <v>1</v>
      </c>
      <c r="DI291">
        <v>1</v>
      </c>
      <c r="DJ291" t="s">
        <v>794</v>
      </c>
    </row>
    <row r="292" spans="1:114" x14ac:dyDescent="0.2">
      <c r="A292">
        <v>21536</v>
      </c>
      <c r="B292" t="s">
        <v>589</v>
      </c>
      <c r="C292">
        <v>804</v>
      </c>
      <c r="D292">
        <v>222</v>
      </c>
      <c r="E292">
        <v>21.694500000000001</v>
      </c>
      <c r="F292">
        <v>5.5308999999999999</v>
      </c>
      <c r="G292">
        <v>35</v>
      </c>
      <c r="H292">
        <v>29</v>
      </c>
      <c r="I292">
        <v>1.8031999999999999</v>
      </c>
      <c r="J292">
        <v>1.4765999999999999</v>
      </c>
      <c r="K292">
        <v>296</v>
      </c>
      <c r="L292">
        <v>105</v>
      </c>
      <c r="M292">
        <v>17.896000000000001</v>
      </c>
      <c r="N292">
        <v>6.0560999999999998</v>
      </c>
      <c r="O292">
        <v>329</v>
      </c>
      <c r="P292">
        <v>124</v>
      </c>
      <c r="Q292">
        <v>12.011699999999999</v>
      </c>
      <c r="R292">
        <v>4.3371000000000004</v>
      </c>
      <c r="S292">
        <v>272</v>
      </c>
      <c r="T292">
        <v>159</v>
      </c>
      <c r="U292">
        <v>7.3197000000000001</v>
      </c>
      <c r="V292">
        <v>4.2074999999999996</v>
      </c>
      <c r="W292">
        <v>937</v>
      </c>
      <c r="X292">
        <v>172</v>
      </c>
      <c r="Y292">
        <v>24.445599999999999</v>
      </c>
      <c r="Z292">
        <v>3.7391999999999999</v>
      </c>
      <c r="AA292">
        <v>629</v>
      </c>
      <c r="AB292">
        <v>144</v>
      </c>
      <c r="AC292">
        <v>16.4101</v>
      </c>
      <c r="AD292">
        <v>3.3675000000000002</v>
      </c>
      <c r="AE292">
        <v>647</v>
      </c>
      <c r="AF292">
        <v>147</v>
      </c>
      <c r="AG292">
        <v>17.411200000000001</v>
      </c>
      <c r="AH292">
        <v>3.4962</v>
      </c>
      <c r="AI292">
        <v>69</v>
      </c>
      <c r="AJ292">
        <v>53</v>
      </c>
      <c r="AK292">
        <v>4.1717000000000004</v>
      </c>
      <c r="AL292">
        <v>3.1480000000000001</v>
      </c>
      <c r="AM292">
        <v>0</v>
      </c>
      <c r="AN292">
        <v>56</v>
      </c>
      <c r="AO292">
        <v>0</v>
      </c>
      <c r="AP292">
        <v>1.5308999999999999</v>
      </c>
      <c r="AQ292">
        <v>50</v>
      </c>
      <c r="AR292">
        <v>549</v>
      </c>
      <c r="AS292">
        <v>1.3045</v>
      </c>
      <c r="AT292">
        <v>14.333399999999999</v>
      </c>
      <c r="AU292">
        <v>140</v>
      </c>
      <c r="AV292">
        <v>72</v>
      </c>
      <c r="AW292">
        <v>7.9726999999999997</v>
      </c>
      <c r="AX292">
        <v>4.0019</v>
      </c>
      <c r="AY292">
        <v>175</v>
      </c>
      <c r="AZ292">
        <v>82</v>
      </c>
      <c r="BA292">
        <v>9.9657999999999998</v>
      </c>
      <c r="BB292">
        <v>4.5689000000000002</v>
      </c>
      <c r="BC292">
        <v>21</v>
      </c>
      <c r="BD292">
        <v>31</v>
      </c>
      <c r="BE292">
        <v>1.2696000000000001</v>
      </c>
      <c r="BF292">
        <v>1.8880999999999999</v>
      </c>
      <c r="BG292">
        <v>125</v>
      </c>
      <c r="BH292">
        <v>67</v>
      </c>
      <c r="BI292">
        <v>7.5574000000000003</v>
      </c>
      <c r="BJ292">
        <v>3.9746999999999999</v>
      </c>
      <c r="BK292">
        <v>117</v>
      </c>
      <c r="BL292">
        <v>26</v>
      </c>
      <c r="BM292">
        <v>3.0524</v>
      </c>
      <c r="BN292">
        <v>0.60350000000000004</v>
      </c>
      <c r="BO292">
        <v>0.79530000000000001</v>
      </c>
      <c r="BP292">
        <v>0.2213</v>
      </c>
      <c r="BQ292">
        <v>0.44900000000000001</v>
      </c>
      <c r="BR292">
        <v>0.79910000000000003</v>
      </c>
      <c r="BS292">
        <v>0.8266</v>
      </c>
      <c r="BT292">
        <v>0.79320000000000002</v>
      </c>
      <c r="BU292">
        <v>0.21540000000000001</v>
      </c>
      <c r="BV292">
        <v>0.83730000000000004</v>
      </c>
      <c r="BW292">
        <v>0.4924</v>
      </c>
      <c r="BX292">
        <v>0</v>
      </c>
      <c r="BY292">
        <v>7.0400000000000004E-2</v>
      </c>
      <c r="BZ292">
        <v>0.68330000000000002</v>
      </c>
      <c r="CA292">
        <v>0.91539999999999999</v>
      </c>
      <c r="CB292">
        <v>0.60740000000000005</v>
      </c>
      <c r="CC292">
        <v>0.77439999999999998</v>
      </c>
      <c r="CD292">
        <v>0.88700000000000001</v>
      </c>
      <c r="CE292">
        <v>3.0912999999999999</v>
      </c>
      <c r="CF292">
        <v>0.71220000000000006</v>
      </c>
      <c r="CG292">
        <v>2.3382999999999998</v>
      </c>
      <c r="CH292">
        <v>0.40510000000000002</v>
      </c>
      <c r="CI292">
        <v>7.0400000000000004E-2</v>
      </c>
      <c r="CJ292">
        <v>7.0400000000000004E-2</v>
      </c>
      <c r="CK292">
        <v>3.8675000000000002</v>
      </c>
      <c r="CL292">
        <v>0.95520000000000005</v>
      </c>
      <c r="CM292">
        <v>9.3674999999999997</v>
      </c>
      <c r="CN292">
        <v>0.74629999999999996</v>
      </c>
      <c r="CO292">
        <v>0</v>
      </c>
      <c r="CP292">
        <v>0</v>
      </c>
      <c r="CQ292">
        <v>0</v>
      </c>
      <c r="CR292">
        <v>0</v>
      </c>
      <c r="CS292">
        <v>0</v>
      </c>
      <c r="CT292">
        <v>0</v>
      </c>
      <c r="CU292">
        <v>0</v>
      </c>
      <c r="CV292">
        <v>0</v>
      </c>
      <c r="CW292">
        <v>0</v>
      </c>
      <c r="CX292">
        <v>0</v>
      </c>
      <c r="CY292">
        <v>0</v>
      </c>
      <c r="CZ292">
        <v>0</v>
      </c>
      <c r="DA292">
        <v>1</v>
      </c>
      <c r="DB292">
        <v>0</v>
      </c>
      <c r="DC292">
        <v>0</v>
      </c>
      <c r="DD292">
        <v>0</v>
      </c>
      <c r="DE292">
        <v>0</v>
      </c>
      <c r="DF292">
        <v>0</v>
      </c>
      <c r="DG292">
        <v>0</v>
      </c>
      <c r="DH292">
        <v>1</v>
      </c>
      <c r="DI292">
        <v>1</v>
      </c>
      <c r="DJ292" t="s">
        <v>793</v>
      </c>
    </row>
    <row r="293" spans="1:114" x14ac:dyDescent="0.2">
      <c r="A293">
        <v>21538</v>
      </c>
      <c r="B293" t="s">
        <v>589</v>
      </c>
      <c r="C293">
        <v>143</v>
      </c>
      <c r="D293">
        <v>63</v>
      </c>
      <c r="E293">
        <v>21.185199999999998</v>
      </c>
      <c r="F293">
        <v>7.4294000000000002</v>
      </c>
      <c r="G293">
        <v>63</v>
      </c>
      <c r="H293">
        <v>46</v>
      </c>
      <c r="I293">
        <v>16.195399999999999</v>
      </c>
      <c r="J293">
        <v>10.241300000000001</v>
      </c>
      <c r="K293">
        <v>5</v>
      </c>
      <c r="L293">
        <v>15</v>
      </c>
      <c r="M293">
        <v>1.4577</v>
      </c>
      <c r="N293">
        <v>4.2747999999999999</v>
      </c>
      <c r="O293">
        <v>37</v>
      </c>
      <c r="P293">
        <v>29</v>
      </c>
      <c r="Q293">
        <v>7.6132</v>
      </c>
      <c r="R293">
        <v>5.5369999999999999</v>
      </c>
      <c r="S293">
        <v>17</v>
      </c>
      <c r="T293">
        <v>15</v>
      </c>
      <c r="U293">
        <v>2.5074000000000001</v>
      </c>
      <c r="V293">
        <v>2.1086999999999998</v>
      </c>
      <c r="W293">
        <v>82</v>
      </c>
      <c r="X293">
        <v>43</v>
      </c>
      <c r="Y293">
        <v>12.0944</v>
      </c>
      <c r="Z293">
        <v>5.4588000000000001</v>
      </c>
      <c r="AA293">
        <v>154</v>
      </c>
      <c r="AB293">
        <v>70</v>
      </c>
      <c r="AC293">
        <v>22.713899999999999</v>
      </c>
      <c r="AD293">
        <v>8.3561999999999994</v>
      </c>
      <c r="AE293">
        <v>109</v>
      </c>
      <c r="AF293">
        <v>45</v>
      </c>
      <c r="AG293">
        <v>16.076699999999999</v>
      </c>
      <c r="AH293">
        <v>5.0628000000000002</v>
      </c>
      <c r="AI293">
        <v>63</v>
      </c>
      <c r="AJ293">
        <v>48</v>
      </c>
      <c r="AK293">
        <v>18.3673</v>
      </c>
      <c r="AL293">
        <v>12.5847</v>
      </c>
      <c r="AM293">
        <v>1</v>
      </c>
      <c r="AN293">
        <v>54</v>
      </c>
      <c r="AO293">
        <v>0.1661</v>
      </c>
      <c r="AP293">
        <v>9.0312999999999999</v>
      </c>
      <c r="AQ293">
        <v>116</v>
      </c>
      <c r="AR293">
        <v>246</v>
      </c>
      <c r="AS293">
        <v>17.109100000000002</v>
      </c>
      <c r="AT293">
        <v>36.034999999999997</v>
      </c>
      <c r="AU293">
        <v>17</v>
      </c>
      <c r="AV293">
        <v>27</v>
      </c>
      <c r="AW293">
        <v>4.0380000000000003</v>
      </c>
      <c r="AX293">
        <v>6.2805</v>
      </c>
      <c r="AY293">
        <v>33</v>
      </c>
      <c r="AZ293">
        <v>42</v>
      </c>
      <c r="BA293">
        <v>7.8384999999999998</v>
      </c>
      <c r="BB293">
        <v>9.6965000000000003</v>
      </c>
      <c r="BC293">
        <v>5</v>
      </c>
      <c r="BD293">
        <v>16</v>
      </c>
      <c r="BE293">
        <v>1.4577</v>
      </c>
      <c r="BF293">
        <v>4.5353000000000003</v>
      </c>
      <c r="BG293">
        <v>11</v>
      </c>
      <c r="BH293">
        <v>13</v>
      </c>
      <c r="BI293">
        <v>3.2069999999999999</v>
      </c>
      <c r="BJ293">
        <v>3.6231</v>
      </c>
      <c r="BK293">
        <v>0</v>
      </c>
      <c r="BL293">
        <v>14</v>
      </c>
      <c r="BM293">
        <v>0</v>
      </c>
      <c r="BN293">
        <v>2.0649000000000002</v>
      </c>
      <c r="BO293">
        <v>0.78449999999999998</v>
      </c>
      <c r="BP293">
        <v>0.9718</v>
      </c>
      <c r="BQ293">
        <v>7.5899999999999995E-2</v>
      </c>
      <c r="BR293">
        <v>0.5897</v>
      </c>
      <c r="BS293">
        <v>0.35970000000000002</v>
      </c>
      <c r="BT293">
        <v>0.14499999999999999</v>
      </c>
      <c r="BU293">
        <v>0.60980000000000001</v>
      </c>
      <c r="BV293">
        <v>0.78800000000000003</v>
      </c>
      <c r="BW293">
        <v>0.98050000000000004</v>
      </c>
      <c r="BX293">
        <v>0.36459999999999998</v>
      </c>
      <c r="BY293">
        <v>0.33689999999999998</v>
      </c>
      <c r="BZ293">
        <v>0.58130000000000004</v>
      </c>
      <c r="CA293">
        <v>0.87419999999999998</v>
      </c>
      <c r="CB293">
        <v>0.64429999999999998</v>
      </c>
      <c r="CC293">
        <v>0.50109999999999999</v>
      </c>
      <c r="CD293">
        <v>0</v>
      </c>
      <c r="CE293">
        <v>2.7816000000000001</v>
      </c>
      <c r="CF293">
        <v>0.59279999999999999</v>
      </c>
      <c r="CG293">
        <v>2.8879000000000001</v>
      </c>
      <c r="CH293">
        <v>0.75690000000000002</v>
      </c>
      <c r="CI293">
        <v>0.33689999999999998</v>
      </c>
      <c r="CJ293">
        <v>0.33689999999999998</v>
      </c>
      <c r="CK293">
        <v>2.6009000000000002</v>
      </c>
      <c r="CL293">
        <v>0.56289999999999996</v>
      </c>
      <c r="CM293">
        <v>8.6073000000000004</v>
      </c>
      <c r="CN293">
        <v>0.6482</v>
      </c>
      <c r="CO293">
        <v>0</v>
      </c>
      <c r="CP293">
        <v>1</v>
      </c>
      <c r="CQ293">
        <v>0</v>
      </c>
      <c r="CR293">
        <v>0</v>
      </c>
      <c r="CS293">
        <v>0</v>
      </c>
      <c r="CT293">
        <v>0</v>
      </c>
      <c r="CU293">
        <v>0</v>
      </c>
      <c r="CV293">
        <v>0</v>
      </c>
      <c r="CW293">
        <v>1</v>
      </c>
      <c r="CX293">
        <v>0</v>
      </c>
      <c r="CY293">
        <v>0</v>
      </c>
      <c r="CZ293">
        <v>0</v>
      </c>
      <c r="DA293">
        <v>0</v>
      </c>
      <c r="DB293">
        <v>0</v>
      </c>
      <c r="DC293">
        <v>0</v>
      </c>
      <c r="DD293">
        <v>0</v>
      </c>
      <c r="DE293">
        <v>1</v>
      </c>
      <c r="DF293">
        <v>1</v>
      </c>
      <c r="DG293">
        <v>0</v>
      </c>
      <c r="DH293">
        <v>0</v>
      </c>
      <c r="DI293">
        <v>2</v>
      </c>
      <c r="DJ293" t="s">
        <v>793</v>
      </c>
    </row>
    <row r="294" spans="1:114" x14ac:dyDescent="0.2">
      <c r="A294">
        <v>21539</v>
      </c>
      <c r="B294" t="s">
        <v>589</v>
      </c>
      <c r="C294">
        <v>457</v>
      </c>
      <c r="D294">
        <v>195</v>
      </c>
      <c r="E294">
        <v>23.715599999999998</v>
      </c>
      <c r="F294">
        <v>9.3058999999999994</v>
      </c>
      <c r="G294">
        <v>17</v>
      </c>
      <c r="H294">
        <v>14</v>
      </c>
      <c r="I294">
        <v>2.0832999999999999</v>
      </c>
      <c r="J294">
        <v>1.6662999999999999</v>
      </c>
      <c r="K294">
        <v>175</v>
      </c>
      <c r="L294">
        <v>68</v>
      </c>
      <c r="M294">
        <v>19.774000000000001</v>
      </c>
      <c r="N294">
        <v>6.8148</v>
      </c>
      <c r="O294">
        <v>158</v>
      </c>
      <c r="P294">
        <v>80</v>
      </c>
      <c r="Q294">
        <v>10.561500000000001</v>
      </c>
      <c r="R294">
        <v>5.0768000000000004</v>
      </c>
      <c r="S294">
        <v>51</v>
      </c>
      <c r="T294">
        <v>49</v>
      </c>
      <c r="U294">
        <v>2.6465999999999998</v>
      </c>
      <c r="V294">
        <v>2.5038</v>
      </c>
      <c r="W294">
        <v>556</v>
      </c>
      <c r="X294">
        <v>141</v>
      </c>
      <c r="Y294">
        <v>28.151900000000001</v>
      </c>
      <c r="Z294">
        <v>5.4562999999999997</v>
      </c>
      <c r="AA294">
        <v>308</v>
      </c>
      <c r="AB294">
        <v>139</v>
      </c>
      <c r="AC294">
        <v>15.594900000000001</v>
      </c>
      <c r="AD294">
        <v>6.5595999999999997</v>
      </c>
      <c r="AE294">
        <v>297</v>
      </c>
      <c r="AF294">
        <v>92</v>
      </c>
      <c r="AG294">
        <v>15.412599999999999</v>
      </c>
      <c r="AH294">
        <v>4.0148999999999999</v>
      </c>
      <c r="AI294">
        <v>12</v>
      </c>
      <c r="AJ294">
        <v>21</v>
      </c>
      <c r="AK294">
        <v>1.3559000000000001</v>
      </c>
      <c r="AL294">
        <v>2.3052999999999999</v>
      </c>
      <c r="AM294">
        <v>0</v>
      </c>
      <c r="AN294">
        <v>56</v>
      </c>
      <c r="AO294">
        <v>0</v>
      </c>
      <c r="AP294">
        <v>2.9136000000000002</v>
      </c>
      <c r="AQ294">
        <v>127</v>
      </c>
      <c r="AR294">
        <v>453</v>
      </c>
      <c r="AS294">
        <v>6.4303999999999997</v>
      </c>
      <c r="AT294">
        <v>22.926200000000001</v>
      </c>
      <c r="AU294">
        <v>20</v>
      </c>
      <c r="AV294">
        <v>19</v>
      </c>
      <c r="AW294">
        <v>1.7527999999999999</v>
      </c>
      <c r="AX294">
        <v>1.6553</v>
      </c>
      <c r="AY294">
        <v>75</v>
      </c>
      <c r="AZ294">
        <v>54</v>
      </c>
      <c r="BA294">
        <v>6.5731999999999999</v>
      </c>
      <c r="BB294">
        <v>4.6374000000000004</v>
      </c>
      <c r="BC294">
        <v>0</v>
      </c>
      <c r="BD294">
        <v>20</v>
      </c>
      <c r="BE294">
        <v>0</v>
      </c>
      <c r="BF294">
        <v>2.2372000000000001</v>
      </c>
      <c r="BG294">
        <v>116</v>
      </c>
      <c r="BH294">
        <v>62</v>
      </c>
      <c r="BI294">
        <v>13.1073</v>
      </c>
      <c r="BJ294">
        <v>6.5873999999999997</v>
      </c>
      <c r="BK294">
        <v>48</v>
      </c>
      <c r="BL294">
        <v>2</v>
      </c>
      <c r="BM294">
        <v>2.4304000000000001</v>
      </c>
      <c r="BN294">
        <v>0.41020000000000001</v>
      </c>
      <c r="BO294">
        <v>0.83189999999999997</v>
      </c>
      <c r="BP294">
        <v>0.25380000000000003</v>
      </c>
      <c r="BQ294">
        <v>0.5141</v>
      </c>
      <c r="BR294">
        <v>0.74570000000000003</v>
      </c>
      <c r="BS294">
        <v>0.38329999999999997</v>
      </c>
      <c r="BT294">
        <v>0.84430000000000005</v>
      </c>
      <c r="BU294">
        <v>0.1898</v>
      </c>
      <c r="BV294">
        <v>0.74950000000000006</v>
      </c>
      <c r="BW294">
        <v>0.26900000000000002</v>
      </c>
      <c r="BX294">
        <v>0</v>
      </c>
      <c r="BY294">
        <v>0.14499999999999999</v>
      </c>
      <c r="BZ294">
        <v>0.50539999999999996</v>
      </c>
      <c r="CA294">
        <v>0.84599999999999997</v>
      </c>
      <c r="CB294">
        <v>0</v>
      </c>
      <c r="CC294">
        <v>0.91320000000000001</v>
      </c>
      <c r="CD294">
        <v>0.85709999999999997</v>
      </c>
      <c r="CE294">
        <v>2.728800000000001</v>
      </c>
      <c r="CF294">
        <v>0.57999999999999996</v>
      </c>
      <c r="CG294">
        <v>2.0526</v>
      </c>
      <c r="CH294">
        <v>0.2772</v>
      </c>
      <c r="CI294">
        <v>0.14499999999999999</v>
      </c>
      <c r="CJ294">
        <v>0.14499999999999999</v>
      </c>
      <c r="CK294">
        <v>3.1217000000000001</v>
      </c>
      <c r="CL294">
        <v>0.71640000000000004</v>
      </c>
      <c r="CM294">
        <v>8.0480999999999998</v>
      </c>
      <c r="CN294">
        <v>0.56079999999999997</v>
      </c>
      <c r="CO294">
        <v>0</v>
      </c>
      <c r="CP294">
        <v>0</v>
      </c>
      <c r="CQ294">
        <v>0</v>
      </c>
      <c r="CR294">
        <v>0</v>
      </c>
      <c r="CS294">
        <v>0</v>
      </c>
      <c r="CT294">
        <v>0</v>
      </c>
      <c r="CU294">
        <v>0</v>
      </c>
      <c r="CV294">
        <v>0</v>
      </c>
      <c r="CW294">
        <v>0</v>
      </c>
      <c r="CX294">
        <v>0</v>
      </c>
      <c r="CY294">
        <v>0</v>
      </c>
      <c r="CZ294">
        <v>0</v>
      </c>
      <c r="DA294">
        <v>0</v>
      </c>
      <c r="DB294">
        <v>0</v>
      </c>
      <c r="DC294">
        <v>1</v>
      </c>
      <c r="DD294">
        <v>0</v>
      </c>
      <c r="DE294">
        <v>0</v>
      </c>
      <c r="DF294">
        <v>0</v>
      </c>
      <c r="DG294">
        <v>0</v>
      </c>
      <c r="DH294">
        <v>1</v>
      </c>
      <c r="DI294">
        <v>1</v>
      </c>
      <c r="DJ294" t="s">
        <v>793</v>
      </c>
    </row>
    <row r="295" spans="1:114" x14ac:dyDescent="0.2">
      <c r="A295">
        <v>21540</v>
      </c>
      <c r="B295" t="s">
        <v>589</v>
      </c>
      <c r="C295">
        <v>9</v>
      </c>
      <c r="D295">
        <v>10</v>
      </c>
      <c r="E295">
        <v>10.112399999999999</v>
      </c>
      <c r="F295">
        <v>8.8436000000000003</v>
      </c>
      <c r="G295">
        <v>5</v>
      </c>
      <c r="H295">
        <v>8</v>
      </c>
      <c r="I295">
        <v>9.8039000000000005</v>
      </c>
      <c r="J295">
        <v>14.1701</v>
      </c>
      <c r="K295">
        <v>0</v>
      </c>
      <c r="L295">
        <v>28</v>
      </c>
      <c r="M295">
        <v>0</v>
      </c>
      <c r="N295">
        <v>80</v>
      </c>
      <c r="O295">
        <v>7</v>
      </c>
      <c r="P295">
        <v>12</v>
      </c>
      <c r="Q295">
        <v>11.4754</v>
      </c>
      <c r="R295">
        <v>18.4696</v>
      </c>
      <c r="S295">
        <v>1</v>
      </c>
      <c r="T295">
        <v>2</v>
      </c>
      <c r="U295">
        <v>1.1235999999999999</v>
      </c>
      <c r="V295">
        <v>2.1111</v>
      </c>
      <c r="W295">
        <v>11</v>
      </c>
      <c r="X295">
        <v>12</v>
      </c>
      <c r="Y295">
        <v>12.3596</v>
      </c>
      <c r="Z295">
        <v>10.489699999999999</v>
      </c>
      <c r="AA295">
        <v>24</v>
      </c>
      <c r="AB295">
        <v>28</v>
      </c>
      <c r="AC295">
        <v>26.9663</v>
      </c>
      <c r="AD295">
        <v>25.459199999999999</v>
      </c>
      <c r="AE295">
        <v>10</v>
      </c>
      <c r="AF295">
        <v>7</v>
      </c>
      <c r="AG295">
        <v>11.236000000000001</v>
      </c>
      <c r="AH295">
        <v>1.5984</v>
      </c>
      <c r="AI295">
        <v>2</v>
      </c>
      <c r="AJ295">
        <v>14</v>
      </c>
      <c r="AK295">
        <v>5.7142999999999997</v>
      </c>
      <c r="AL295">
        <v>40.764099999999999</v>
      </c>
      <c r="AM295">
        <v>0</v>
      </c>
      <c r="AN295">
        <v>56</v>
      </c>
      <c r="AO295">
        <v>0</v>
      </c>
      <c r="AP295">
        <v>64.367800000000003</v>
      </c>
      <c r="AQ295">
        <v>2</v>
      </c>
      <c r="AR295">
        <v>86</v>
      </c>
      <c r="AS295">
        <v>2.2471999999999999</v>
      </c>
      <c r="AT295">
        <v>96.917000000000002</v>
      </c>
      <c r="AU295">
        <v>0</v>
      </c>
      <c r="AV295">
        <v>20</v>
      </c>
      <c r="AW295">
        <v>0</v>
      </c>
      <c r="AX295">
        <v>42.125500000000002</v>
      </c>
      <c r="AY295">
        <v>0</v>
      </c>
      <c r="AZ295">
        <v>14</v>
      </c>
      <c r="BA295">
        <v>0</v>
      </c>
      <c r="BB295">
        <v>29.787199999999999</v>
      </c>
      <c r="BC295">
        <v>0</v>
      </c>
      <c r="BD295">
        <v>20</v>
      </c>
      <c r="BE295">
        <v>0</v>
      </c>
      <c r="BF295">
        <v>56.5685</v>
      </c>
      <c r="BG295">
        <v>0</v>
      </c>
      <c r="BH295">
        <v>14</v>
      </c>
      <c r="BI295">
        <v>0</v>
      </c>
      <c r="BJ295">
        <v>40</v>
      </c>
      <c r="BK295">
        <v>2</v>
      </c>
      <c r="BL295">
        <v>4</v>
      </c>
      <c r="BM295">
        <v>2.2471999999999999</v>
      </c>
      <c r="BN295">
        <v>4.2222</v>
      </c>
      <c r="BO295">
        <v>0.41589999999999999</v>
      </c>
      <c r="BP295">
        <v>0.92190000000000005</v>
      </c>
      <c r="BQ295">
        <v>0</v>
      </c>
      <c r="BR295">
        <v>0.77990000000000004</v>
      </c>
      <c r="BS295">
        <v>0.20130000000000001</v>
      </c>
      <c r="BT295">
        <v>0.1578</v>
      </c>
      <c r="BU295">
        <v>0.88700000000000001</v>
      </c>
      <c r="BV295">
        <v>0.47320000000000001</v>
      </c>
      <c r="BW295">
        <v>0.63770000000000004</v>
      </c>
      <c r="BX295">
        <v>0</v>
      </c>
      <c r="BY295">
        <v>8.5300000000000001E-2</v>
      </c>
      <c r="BZ295">
        <v>0</v>
      </c>
      <c r="CA295">
        <v>0</v>
      </c>
      <c r="CB295">
        <v>0</v>
      </c>
      <c r="CC295">
        <v>0</v>
      </c>
      <c r="CD295">
        <v>0.84430000000000005</v>
      </c>
      <c r="CE295">
        <v>2.319</v>
      </c>
      <c r="CF295">
        <v>0.45200000000000001</v>
      </c>
      <c r="CG295">
        <v>2.1556999999999999</v>
      </c>
      <c r="CH295">
        <v>0.32200000000000001</v>
      </c>
      <c r="CI295">
        <v>8.5300000000000001E-2</v>
      </c>
      <c r="CJ295">
        <v>8.5300000000000001E-2</v>
      </c>
      <c r="CK295">
        <v>0.84430000000000005</v>
      </c>
      <c r="CL295">
        <v>0.1663</v>
      </c>
      <c r="CM295">
        <v>5.404300000000001</v>
      </c>
      <c r="CN295">
        <v>0.22389999999999999</v>
      </c>
      <c r="CO295">
        <v>0</v>
      </c>
      <c r="CP295">
        <v>1</v>
      </c>
      <c r="CQ295">
        <v>0</v>
      </c>
      <c r="CR295">
        <v>0</v>
      </c>
      <c r="CS295">
        <v>0</v>
      </c>
      <c r="CT295">
        <v>0</v>
      </c>
      <c r="CU295">
        <v>0</v>
      </c>
      <c r="CV295">
        <v>0</v>
      </c>
      <c r="CW295">
        <v>0</v>
      </c>
      <c r="CX295">
        <v>0</v>
      </c>
      <c r="CY295">
        <v>0</v>
      </c>
      <c r="CZ295">
        <v>0</v>
      </c>
      <c r="DA295">
        <v>0</v>
      </c>
      <c r="DB295">
        <v>0</v>
      </c>
      <c r="DC295">
        <v>0</v>
      </c>
      <c r="DD295">
        <v>0</v>
      </c>
      <c r="DE295">
        <v>1</v>
      </c>
      <c r="DF295">
        <v>0</v>
      </c>
      <c r="DG295">
        <v>0</v>
      </c>
      <c r="DH295">
        <v>0</v>
      </c>
      <c r="DI295">
        <v>1</v>
      </c>
      <c r="DJ295" t="s">
        <v>795</v>
      </c>
    </row>
    <row r="296" spans="1:114" x14ac:dyDescent="0.2">
      <c r="A296">
        <v>21541</v>
      </c>
      <c r="B296" t="s">
        <v>589</v>
      </c>
      <c r="C296">
        <v>131</v>
      </c>
      <c r="D296">
        <v>100</v>
      </c>
      <c r="E296">
        <v>11.898300000000001</v>
      </c>
      <c r="F296">
        <v>8.33</v>
      </c>
      <c r="G296">
        <v>45</v>
      </c>
      <c r="H296">
        <v>34</v>
      </c>
      <c r="I296">
        <v>6.0321999999999996</v>
      </c>
      <c r="J296">
        <v>4.1680999999999999</v>
      </c>
      <c r="K296">
        <v>135</v>
      </c>
      <c r="L296">
        <v>106</v>
      </c>
      <c r="M296">
        <v>24.0214</v>
      </c>
      <c r="N296">
        <v>17.062000000000001</v>
      </c>
      <c r="O296">
        <v>48</v>
      </c>
      <c r="P296">
        <v>41</v>
      </c>
      <c r="Q296">
        <v>5.1557000000000004</v>
      </c>
      <c r="R296">
        <v>4.0983999999999998</v>
      </c>
      <c r="S296">
        <v>81</v>
      </c>
      <c r="T296">
        <v>56</v>
      </c>
      <c r="U296">
        <v>6.0674000000000001</v>
      </c>
      <c r="V296">
        <v>3.9175</v>
      </c>
      <c r="W296">
        <v>270</v>
      </c>
      <c r="X296">
        <v>122</v>
      </c>
      <c r="Y296">
        <v>20.224699999999999</v>
      </c>
      <c r="Z296">
        <v>7.6497999999999999</v>
      </c>
      <c r="AA296">
        <v>171</v>
      </c>
      <c r="AB296">
        <v>114</v>
      </c>
      <c r="AC296">
        <v>12.808999999999999</v>
      </c>
      <c r="AD296">
        <v>7.9306000000000001</v>
      </c>
      <c r="AE296">
        <v>193</v>
      </c>
      <c r="AF296">
        <v>105</v>
      </c>
      <c r="AG296">
        <v>14.456899999999999</v>
      </c>
      <c r="AH296">
        <v>7.0064000000000002</v>
      </c>
      <c r="AI296">
        <v>25</v>
      </c>
      <c r="AJ296">
        <v>33</v>
      </c>
      <c r="AK296">
        <v>4.4484000000000004</v>
      </c>
      <c r="AL296">
        <v>5.6997</v>
      </c>
      <c r="AM296">
        <v>22</v>
      </c>
      <c r="AN296">
        <v>61</v>
      </c>
      <c r="AO296">
        <v>1.6591</v>
      </c>
      <c r="AP296">
        <v>4.5842999999999998</v>
      </c>
      <c r="AQ296">
        <v>216</v>
      </c>
      <c r="AR296">
        <v>465</v>
      </c>
      <c r="AS296">
        <v>16.1798</v>
      </c>
      <c r="AT296">
        <v>34.622100000000003</v>
      </c>
      <c r="AU296">
        <v>15</v>
      </c>
      <c r="AV296">
        <v>29</v>
      </c>
      <c r="AW296">
        <v>0.77759999999999996</v>
      </c>
      <c r="AX296">
        <v>1.4796</v>
      </c>
      <c r="AY296">
        <v>165</v>
      </c>
      <c r="AZ296">
        <v>120</v>
      </c>
      <c r="BA296">
        <v>8.5536999999999992</v>
      </c>
      <c r="BB296">
        <v>6.0515999999999996</v>
      </c>
      <c r="BC296">
        <v>0</v>
      </c>
      <c r="BD296">
        <v>20</v>
      </c>
      <c r="BE296">
        <v>0</v>
      </c>
      <c r="BF296">
        <v>3.5230000000000001</v>
      </c>
      <c r="BG296">
        <v>51</v>
      </c>
      <c r="BH296">
        <v>48</v>
      </c>
      <c r="BI296">
        <v>9.0747</v>
      </c>
      <c r="BJ296">
        <v>7.9832000000000001</v>
      </c>
      <c r="BK296">
        <v>234</v>
      </c>
      <c r="BL296">
        <v>74</v>
      </c>
      <c r="BM296">
        <v>17.528099999999998</v>
      </c>
      <c r="BN296">
        <v>3.4573</v>
      </c>
      <c r="BO296">
        <v>0.50649999999999995</v>
      </c>
      <c r="BP296">
        <v>0.7419</v>
      </c>
      <c r="BQ296">
        <v>0.6573</v>
      </c>
      <c r="BR296">
        <v>0.39739999999999998</v>
      </c>
      <c r="BS296">
        <v>0.74729999999999996</v>
      </c>
      <c r="BT296">
        <v>0.63970000000000005</v>
      </c>
      <c r="BU296">
        <v>0.14499999999999999</v>
      </c>
      <c r="BV296">
        <v>0.72160000000000002</v>
      </c>
      <c r="BW296">
        <v>0.52280000000000004</v>
      </c>
      <c r="BX296">
        <v>0.68230000000000002</v>
      </c>
      <c r="BY296">
        <v>0.32200000000000001</v>
      </c>
      <c r="BZ296">
        <v>0.45550000000000002</v>
      </c>
      <c r="CA296">
        <v>0.89800000000000002</v>
      </c>
      <c r="CB296">
        <v>0</v>
      </c>
      <c r="CC296">
        <v>0.82</v>
      </c>
      <c r="CD296">
        <v>0.96160000000000001</v>
      </c>
      <c r="CE296">
        <v>3.0503999999999998</v>
      </c>
      <c r="CF296">
        <v>0.69510000000000005</v>
      </c>
      <c r="CG296">
        <v>2.7113999999999998</v>
      </c>
      <c r="CH296">
        <v>0.629</v>
      </c>
      <c r="CI296">
        <v>0.32200000000000001</v>
      </c>
      <c r="CJ296">
        <v>0.32200000000000001</v>
      </c>
      <c r="CK296">
        <v>3.1351</v>
      </c>
      <c r="CL296">
        <v>0.7228</v>
      </c>
      <c r="CM296">
        <v>9.2188999999999997</v>
      </c>
      <c r="CN296">
        <v>0.73560000000000003</v>
      </c>
      <c r="CO296">
        <v>0</v>
      </c>
      <c r="CP296">
        <v>0</v>
      </c>
      <c r="CQ296">
        <v>0</v>
      </c>
      <c r="CR296">
        <v>0</v>
      </c>
      <c r="CS296">
        <v>0</v>
      </c>
      <c r="CT296">
        <v>0</v>
      </c>
      <c r="CU296">
        <v>0</v>
      </c>
      <c r="CV296">
        <v>0</v>
      </c>
      <c r="CW296">
        <v>0</v>
      </c>
      <c r="CX296">
        <v>0</v>
      </c>
      <c r="CY296">
        <v>0</v>
      </c>
      <c r="CZ296">
        <v>0</v>
      </c>
      <c r="DA296">
        <v>0</v>
      </c>
      <c r="DB296">
        <v>0</v>
      </c>
      <c r="DC296">
        <v>0</v>
      </c>
      <c r="DD296">
        <v>1</v>
      </c>
      <c r="DE296">
        <v>0</v>
      </c>
      <c r="DF296">
        <v>0</v>
      </c>
      <c r="DG296">
        <v>0</v>
      </c>
      <c r="DH296">
        <v>1</v>
      </c>
      <c r="DI296">
        <v>1</v>
      </c>
      <c r="DJ296" t="s">
        <v>793</v>
      </c>
    </row>
    <row r="297" spans="1:114" x14ac:dyDescent="0.2">
      <c r="A297">
        <v>21542</v>
      </c>
      <c r="B297" t="s">
        <v>589</v>
      </c>
      <c r="C297">
        <v>25</v>
      </c>
      <c r="D297">
        <v>36</v>
      </c>
      <c r="E297">
        <v>29.761900000000001</v>
      </c>
      <c r="F297">
        <v>35.682099999999998</v>
      </c>
      <c r="G297">
        <v>3</v>
      </c>
      <c r="H297">
        <v>5</v>
      </c>
      <c r="I297">
        <v>7.1429</v>
      </c>
      <c r="J297">
        <v>10.498900000000001</v>
      </c>
      <c r="K297">
        <v>15</v>
      </c>
      <c r="L297">
        <v>34</v>
      </c>
      <c r="M297">
        <v>44.117600000000003</v>
      </c>
      <c r="N297">
        <v>93.022599999999997</v>
      </c>
      <c r="O297">
        <v>0</v>
      </c>
      <c r="P297">
        <v>14</v>
      </c>
      <c r="Q297">
        <v>0</v>
      </c>
      <c r="R297">
        <v>31.818200000000001</v>
      </c>
      <c r="S297">
        <v>3</v>
      </c>
      <c r="T297">
        <v>4</v>
      </c>
      <c r="U297">
        <v>3.5714000000000001</v>
      </c>
      <c r="V297">
        <v>3.8159000000000001</v>
      </c>
      <c r="W297">
        <v>16</v>
      </c>
      <c r="X297">
        <v>24</v>
      </c>
      <c r="Y297">
        <v>19.047599999999999</v>
      </c>
      <c r="Z297">
        <v>24.197299999999998</v>
      </c>
      <c r="AA297">
        <v>25</v>
      </c>
      <c r="AB297">
        <v>24</v>
      </c>
      <c r="AC297">
        <v>29.761900000000001</v>
      </c>
      <c r="AD297">
        <v>15.899800000000001</v>
      </c>
      <c r="AE297">
        <v>0</v>
      </c>
      <c r="AF297">
        <v>14</v>
      </c>
      <c r="AG297">
        <v>0</v>
      </c>
      <c r="AH297">
        <v>16.666699999999999</v>
      </c>
      <c r="AI297">
        <v>15</v>
      </c>
      <c r="AJ297">
        <v>28</v>
      </c>
      <c r="AK297">
        <v>44.117600000000003</v>
      </c>
      <c r="AL297">
        <v>72.540999999999997</v>
      </c>
      <c r="AM297">
        <v>0</v>
      </c>
      <c r="AN297">
        <v>56</v>
      </c>
      <c r="AO297">
        <v>0</v>
      </c>
      <c r="AP297">
        <v>76.712299999999999</v>
      </c>
      <c r="AQ297">
        <v>0</v>
      </c>
      <c r="AR297">
        <v>95</v>
      </c>
      <c r="AS297">
        <v>0</v>
      </c>
      <c r="AT297">
        <v>100</v>
      </c>
      <c r="AU297">
        <v>0</v>
      </c>
      <c r="AV297">
        <v>20</v>
      </c>
      <c r="AW297">
        <v>0</v>
      </c>
      <c r="AX297">
        <v>49.497500000000002</v>
      </c>
      <c r="AY297">
        <v>0</v>
      </c>
      <c r="AZ297">
        <v>14</v>
      </c>
      <c r="BA297">
        <v>0</v>
      </c>
      <c r="BB297">
        <v>35</v>
      </c>
      <c r="BC297">
        <v>0</v>
      </c>
      <c r="BD297">
        <v>20</v>
      </c>
      <c r="BE297">
        <v>0</v>
      </c>
      <c r="BF297">
        <v>58.232300000000002</v>
      </c>
      <c r="BG297">
        <v>15</v>
      </c>
      <c r="BH297">
        <v>24</v>
      </c>
      <c r="BI297">
        <v>44.117600000000003</v>
      </c>
      <c r="BJ297">
        <v>59.721899999999998</v>
      </c>
      <c r="BK297">
        <v>0</v>
      </c>
      <c r="BL297">
        <v>14</v>
      </c>
      <c r="BM297">
        <v>0</v>
      </c>
      <c r="BN297">
        <v>16.666699999999999</v>
      </c>
      <c r="BO297">
        <v>0.89439999999999997</v>
      </c>
      <c r="BP297">
        <v>0.82210000000000005</v>
      </c>
      <c r="BQ297">
        <v>0.96530000000000005</v>
      </c>
      <c r="BR297">
        <v>0</v>
      </c>
      <c r="BS297">
        <v>0.50749999999999995</v>
      </c>
      <c r="BT297">
        <v>0.57569999999999999</v>
      </c>
      <c r="BU297">
        <v>0.95520000000000005</v>
      </c>
      <c r="BV297">
        <v>0</v>
      </c>
      <c r="BW297">
        <v>0.99350000000000005</v>
      </c>
      <c r="BX297">
        <v>0</v>
      </c>
      <c r="BY297">
        <v>0</v>
      </c>
      <c r="BZ297">
        <v>0</v>
      </c>
      <c r="CA297">
        <v>0</v>
      </c>
      <c r="CB297">
        <v>0</v>
      </c>
      <c r="CC297">
        <v>0.99129999999999996</v>
      </c>
      <c r="CD297">
        <v>0</v>
      </c>
      <c r="CE297">
        <v>3.1892999999999998</v>
      </c>
      <c r="CF297">
        <v>0.75049999999999994</v>
      </c>
      <c r="CG297">
        <v>2.5244</v>
      </c>
      <c r="CH297">
        <v>0.51390000000000002</v>
      </c>
      <c r="CI297">
        <v>0</v>
      </c>
      <c r="CJ297">
        <v>0</v>
      </c>
      <c r="CK297">
        <v>0.99129999999999996</v>
      </c>
      <c r="CL297">
        <v>0.23880000000000001</v>
      </c>
      <c r="CM297">
        <v>6.7049999999999992</v>
      </c>
      <c r="CN297">
        <v>0.371</v>
      </c>
      <c r="CO297">
        <v>0</v>
      </c>
      <c r="CP297">
        <v>0</v>
      </c>
      <c r="CQ297">
        <v>1</v>
      </c>
      <c r="CR297">
        <v>0</v>
      </c>
      <c r="CS297">
        <v>0</v>
      </c>
      <c r="CT297">
        <v>0</v>
      </c>
      <c r="CU297">
        <v>1</v>
      </c>
      <c r="CV297">
        <v>0</v>
      </c>
      <c r="CW297">
        <v>1</v>
      </c>
      <c r="CX297">
        <v>0</v>
      </c>
      <c r="CY297">
        <v>0</v>
      </c>
      <c r="CZ297">
        <v>0</v>
      </c>
      <c r="DA297">
        <v>0</v>
      </c>
      <c r="DB297">
        <v>0</v>
      </c>
      <c r="DC297">
        <v>1</v>
      </c>
      <c r="DD297">
        <v>0</v>
      </c>
      <c r="DE297">
        <v>1</v>
      </c>
      <c r="DF297">
        <v>2</v>
      </c>
      <c r="DG297">
        <v>0</v>
      </c>
      <c r="DH297">
        <v>1</v>
      </c>
      <c r="DI297">
        <v>4</v>
      </c>
      <c r="DJ297" t="s">
        <v>796</v>
      </c>
    </row>
    <row r="298" spans="1:114" x14ac:dyDescent="0.2">
      <c r="A298">
        <v>21543</v>
      </c>
      <c r="B298" t="s">
        <v>589</v>
      </c>
      <c r="C298">
        <v>0</v>
      </c>
      <c r="D298">
        <v>14</v>
      </c>
      <c r="E298">
        <v>0</v>
      </c>
      <c r="F298">
        <v>7.5675999999999997</v>
      </c>
      <c r="G298">
        <v>55</v>
      </c>
      <c r="H298">
        <v>79</v>
      </c>
      <c r="I298">
        <v>35.256399999999999</v>
      </c>
      <c r="J298">
        <v>42.766800000000003</v>
      </c>
      <c r="K298">
        <v>25</v>
      </c>
      <c r="L298">
        <v>33</v>
      </c>
      <c r="M298">
        <v>20.491800000000001</v>
      </c>
      <c r="N298">
        <v>21.8413</v>
      </c>
      <c r="O298">
        <v>3</v>
      </c>
      <c r="P298">
        <v>5</v>
      </c>
      <c r="Q298">
        <v>1.8519000000000001</v>
      </c>
      <c r="R298">
        <v>2.7705000000000002</v>
      </c>
      <c r="S298">
        <v>0</v>
      </c>
      <c r="T298">
        <v>14</v>
      </c>
      <c r="U298">
        <v>0</v>
      </c>
      <c r="V298">
        <v>7.5675999999999997</v>
      </c>
      <c r="W298">
        <v>61</v>
      </c>
      <c r="X298">
        <v>79</v>
      </c>
      <c r="Y298">
        <v>32.972999999999999</v>
      </c>
      <c r="Z298">
        <v>35.518999999999998</v>
      </c>
      <c r="AA298">
        <v>10</v>
      </c>
      <c r="AB298">
        <v>17</v>
      </c>
      <c r="AC298">
        <v>5.4054000000000002</v>
      </c>
      <c r="AD298">
        <v>8.3270999999999997</v>
      </c>
      <c r="AE298">
        <v>3</v>
      </c>
      <c r="AF298">
        <v>5</v>
      </c>
      <c r="AG298">
        <v>1.6215999999999999</v>
      </c>
      <c r="AH298">
        <v>2.4382999999999999</v>
      </c>
      <c r="AI298">
        <v>0</v>
      </c>
      <c r="AJ298">
        <v>20</v>
      </c>
      <c r="AK298">
        <v>0</v>
      </c>
      <c r="AL298">
        <v>16.2287</v>
      </c>
      <c r="AM298">
        <v>0</v>
      </c>
      <c r="AN298">
        <v>56</v>
      </c>
      <c r="AO298">
        <v>0</v>
      </c>
      <c r="AP298">
        <v>30.270299999999999</v>
      </c>
      <c r="AQ298">
        <v>6</v>
      </c>
      <c r="AR298">
        <v>188</v>
      </c>
      <c r="AS298">
        <v>3.2431999999999999</v>
      </c>
      <c r="AT298">
        <v>100</v>
      </c>
      <c r="AU298">
        <v>3</v>
      </c>
      <c r="AV298">
        <v>15</v>
      </c>
      <c r="AW298">
        <v>2.4590000000000001</v>
      </c>
      <c r="AX298">
        <v>12.033899999999999</v>
      </c>
      <c r="AY298">
        <v>0</v>
      </c>
      <c r="AZ298">
        <v>14</v>
      </c>
      <c r="BA298">
        <v>0</v>
      </c>
      <c r="BB298">
        <v>11.4754</v>
      </c>
      <c r="BC298">
        <v>0</v>
      </c>
      <c r="BD298">
        <v>20</v>
      </c>
      <c r="BE298">
        <v>0</v>
      </c>
      <c r="BF298">
        <v>16.2287</v>
      </c>
      <c r="BG298">
        <v>0</v>
      </c>
      <c r="BH298">
        <v>14</v>
      </c>
      <c r="BI298">
        <v>0</v>
      </c>
      <c r="BJ298">
        <v>11.4754</v>
      </c>
      <c r="BK298">
        <v>0</v>
      </c>
      <c r="BL298">
        <v>14</v>
      </c>
      <c r="BM298">
        <v>0</v>
      </c>
      <c r="BN298">
        <v>7.5675999999999997</v>
      </c>
      <c r="BO298">
        <v>0</v>
      </c>
      <c r="BP298">
        <v>0.98919999999999997</v>
      </c>
      <c r="BQ298">
        <v>0.54010000000000002</v>
      </c>
      <c r="BR298">
        <v>0.156</v>
      </c>
      <c r="BS298">
        <v>0</v>
      </c>
      <c r="BT298">
        <v>0.89549999999999996</v>
      </c>
      <c r="BU298">
        <v>8.5300000000000001E-2</v>
      </c>
      <c r="BV298">
        <v>0.03</v>
      </c>
      <c r="BW298">
        <v>0</v>
      </c>
      <c r="BX298">
        <v>0</v>
      </c>
      <c r="BY298">
        <v>9.5899999999999999E-2</v>
      </c>
      <c r="BZ298">
        <v>0.53580000000000005</v>
      </c>
      <c r="CA298">
        <v>0</v>
      </c>
      <c r="CB298">
        <v>0</v>
      </c>
      <c r="CC298">
        <v>0</v>
      </c>
      <c r="CD298">
        <v>0</v>
      </c>
      <c r="CE298">
        <v>1.6853</v>
      </c>
      <c r="CF298">
        <v>0.25159999999999999</v>
      </c>
      <c r="CG298">
        <v>1.0107999999999999</v>
      </c>
      <c r="CH298">
        <v>4.48E-2</v>
      </c>
      <c r="CI298">
        <v>9.5899999999999999E-2</v>
      </c>
      <c r="CJ298">
        <v>9.5899999999999999E-2</v>
      </c>
      <c r="CK298">
        <v>0.53580000000000005</v>
      </c>
      <c r="CL298">
        <v>0.13009999999999999</v>
      </c>
      <c r="CM298">
        <v>3.3277999999999999</v>
      </c>
      <c r="CN298">
        <v>7.0400000000000004E-2</v>
      </c>
      <c r="CO298">
        <v>0</v>
      </c>
      <c r="CP298">
        <v>1</v>
      </c>
      <c r="CQ298">
        <v>0</v>
      </c>
      <c r="CR298">
        <v>0</v>
      </c>
      <c r="CS298">
        <v>0</v>
      </c>
      <c r="CT298">
        <v>0</v>
      </c>
      <c r="CU298">
        <v>0</v>
      </c>
      <c r="CV298">
        <v>0</v>
      </c>
      <c r="CW298">
        <v>0</v>
      </c>
      <c r="CX298">
        <v>0</v>
      </c>
      <c r="CY298">
        <v>0</v>
      </c>
      <c r="CZ298">
        <v>0</v>
      </c>
      <c r="DA298">
        <v>0</v>
      </c>
      <c r="DB298">
        <v>0</v>
      </c>
      <c r="DC298">
        <v>0</v>
      </c>
      <c r="DD298">
        <v>0</v>
      </c>
      <c r="DE298">
        <v>1</v>
      </c>
      <c r="DF298">
        <v>0</v>
      </c>
      <c r="DG298">
        <v>0</v>
      </c>
      <c r="DH298">
        <v>0</v>
      </c>
      <c r="DI298">
        <v>1</v>
      </c>
      <c r="DJ298" t="s">
        <v>795</v>
      </c>
    </row>
    <row r="299" spans="1:114" x14ac:dyDescent="0.2">
      <c r="A299">
        <v>21545</v>
      </c>
      <c r="B299" t="s">
        <v>589</v>
      </c>
      <c r="C299">
        <v>512</v>
      </c>
      <c r="D299">
        <v>154</v>
      </c>
      <c r="E299">
        <v>30.224299999999999</v>
      </c>
      <c r="F299">
        <v>8.1739999999999995</v>
      </c>
      <c r="G299">
        <v>62</v>
      </c>
      <c r="H299">
        <v>53</v>
      </c>
      <c r="I299">
        <v>7.0214999999999996</v>
      </c>
      <c r="J299">
        <v>5.7811000000000003</v>
      </c>
      <c r="K299">
        <v>141</v>
      </c>
      <c r="L299">
        <v>72</v>
      </c>
      <c r="M299">
        <v>19.8872</v>
      </c>
      <c r="N299">
        <v>9.7784999999999993</v>
      </c>
      <c r="O299">
        <v>54</v>
      </c>
      <c r="P299">
        <v>25</v>
      </c>
      <c r="Q299">
        <v>4.3028000000000004</v>
      </c>
      <c r="R299">
        <v>1.8825000000000001</v>
      </c>
      <c r="S299">
        <v>33</v>
      </c>
      <c r="T299">
        <v>27</v>
      </c>
      <c r="U299">
        <v>1.9480999999999999</v>
      </c>
      <c r="V299">
        <v>1.5730999999999999</v>
      </c>
      <c r="W299">
        <v>342</v>
      </c>
      <c r="X299">
        <v>53</v>
      </c>
      <c r="Y299">
        <v>20.1889</v>
      </c>
      <c r="Z299">
        <v>1.6509</v>
      </c>
      <c r="AA299">
        <v>318</v>
      </c>
      <c r="AB299">
        <v>76</v>
      </c>
      <c r="AC299">
        <v>18.772099999999998</v>
      </c>
      <c r="AD299">
        <v>3.7444999999999999</v>
      </c>
      <c r="AE299">
        <v>392</v>
      </c>
      <c r="AF299">
        <v>134</v>
      </c>
      <c r="AG299">
        <v>23.140499999999999</v>
      </c>
      <c r="AH299">
        <v>7.3002000000000002</v>
      </c>
      <c r="AI299">
        <v>16</v>
      </c>
      <c r="AJ299">
        <v>18</v>
      </c>
      <c r="AK299">
        <v>2.2566999999999999</v>
      </c>
      <c r="AL299">
        <v>2.5024999999999999</v>
      </c>
      <c r="AM299">
        <v>11</v>
      </c>
      <c r="AN299">
        <v>57</v>
      </c>
      <c r="AO299">
        <v>0.67820000000000003</v>
      </c>
      <c r="AP299">
        <v>3.5022000000000002</v>
      </c>
      <c r="AQ299">
        <v>215</v>
      </c>
      <c r="AR299">
        <v>346</v>
      </c>
      <c r="AS299">
        <v>12.6919</v>
      </c>
      <c r="AT299">
        <v>20.376899999999999</v>
      </c>
      <c r="AU299">
        <v>7</v>
      </c>
      <c r="AV299">
        <v>18</v>
      </c>
      <c r="AW299">
        <v>0.86419999999999997</v>
      </c>
      <c r="AX299">
        <v>2.1964000000000001</v>
      </c>
      <c r="AY299">
        <v>31</v>
      </c>
      <c r="AZ299">
        <v>26</v>
      </c>
      <c r="BA299">
        <v>3.8271999999999999</v>
      </c>
      <c r="BB299">
        <v>3.1875</v>
      </c>
      <c r="BC299">
        <v>6</v>
      </c>
      <c r="BD299">
        <v>17</v>
      </c>
      <c r="BE299">
        <v>0.84630000000000005</v>
      </c>
      <c r="BF299">
        <v>2.3443000000000001</v>
      </c>
      <c r="BG299">
        <v>57</v>
      </c>
      <c r="BH299">
        <v>55</v>
      </c>
      <c r="BI299">
        <v>8.0395000000000003</v>
      </c>
      <c r="BJ299">
        <v>7.6723999999999997</v>
      </c>
      <c r="BK299">
        <v>0</v>
      </c>
      <c r="BL299">
        <v>14</v>
      </c>
      <c r="BM299">
        <v>0</v>
      </c>
      <c r="BN299">
        <v>0.82640000000000002</v>
      </c>
      <c r="BO299">
        <v>0.90300000000000002</v>
      </c>
      <c r="BP299">
        <v>0.81340000000000001</v>
      </c>
      <c r="BQ299">
        <v>0.51629999999999998</v>
      </c>
      <c r="BR299">
        <v>0.3291</v>
      </c>
      <c r="BS299">
        <v>0.28910000000000002</v>
      </c>
      <c r="BT299">
        <v>0.63539999999999996</v>
      </c>
      <c r="BU299">
        <v>0.31559999999999999</v>
      </c>
      <c r="BV299">
        <v>0.92510000000000003</v>
      </c>
      <c r="BW299">
        <v>0.32100000000000001</v>
      </c>
      <c r="BX299">
        <v>0.50749999999999995</v>
      </c>
      <c r="BY299">
        <v>0.2495</v>
      </c>
      <c r="BZ299">
        <v>0.46200000000000002</v>
      </c>
      <c r="CA299">
        <v>0.77659999999999996</v>
      </c>
      <c r="CB299">
        <v>0.5423</v>
      </c>
      <c r="CC299">
        <v>0.78739999999999999</v>
      </c>
      <c r="CD299">
        <v>0</v>
      </c>
      <c r="CE299">
        <v>2.8509000000000002</v>
      </c>
      <c r="CF299">
        <v>0.61409999999999998</v>
      </c>
      <c r="CG299">
        <v>2.7046000000000001</v>
      </c>
      <c r="CH299">
        <v>0.62260000000000004</v>
      </c>
      <c r="CI299">
        <v>0.2495</v>
      </c>
      <c r="CJ299">
        <v>0.2495</v>
      </c>
      <c r="CK299">
        <v>2.5682999999999998</v>
      </c>
      <c r="CL299">
        <v>0.55010000000000003</v>
      </c>
      <c r="CM299">
        <v>8.3733000000000004</v>
      </c>
      <c r="CN299">
        <v>0.60980000000000001</v>
      </c>
      <c r="CO299">
        <v>1</v>
      </c>
      <c r="CP299">
        <v>0</v>
      </c>
      <c r="CQ299">
        <v>0</v>
      </c>
      <c r="CR299">
        <v>0</v>
      </c>
      <c r="CS299">
        <v>0</v>
      </c>
      <c r="CT299">
        <v>0</v>
      </c>
      <c r="CU299">
        <v>0</v>
      </c>
      <c r="CV299">
        <v>1</v>
      </c>
      <c r="CW299">
        <v>0</v>
      </c>
      <c r="CX299">
        <v>0</v>
      </c>
      <c r="CY299">
        <v>0</v>
      </c>
      <c r="CZ299">
        <v>0</v>
      </c>
      <c r="DA299">
        <v>0</v>
      </c>
      <c r="DB299">
        <v>0</v>
      </c>
      <c r="DC299">
        <v>0</v>
      </c>
      <c r="DD299">
        <v>0</v>
      </c>
      <c r="DE299">
        <v>1</v>
      </c>
      <c r="DF299">
        <v>1</v>
      </c>
      <c r="DG299">
        <v>0</v>
      </c>
      <c r="DH299">
        <v>0</v>
      </c>
      <c r="DI299">
        <v>2</v>
      </c>
      <c r="DJ299" t="s">
        <v>793</v>
      </c>
    </row>
    <row r="300" spans="1:114" x14ac:dyDescent="0.2">
      <c r="A300">
        <v>21550</v>
      </c>
      <c r="B300" t="s">
        <v>589</v>
      </c>
      <c r="C300">
        <v>2872</v>
      </c>
      <c r="D300">
        <v>502</v>
      </c>
      <c r="E300">
        <v>21.308800000000002</v>
      </c>
      <c r="F300">
        <v>3.5529000000000002</v>
      </c>
      <c r="G300">
        <v>316</v>
      </c>
      <c r="H300">
        <v>119</v>
      </c>
      <c r="I300">
        <v>4.6759000000000004</v>
      </c>
      <c r="J300">
        <v>1.7261</v>
      </c>
      <c r="K300">
        <v>1133</v>
      </c>
      <c r="L300">
        <v>213</v>
      </c>
      <c r="M300">
        <v>18.573799999999999</v>
      </c>
      <c r="N300">
        <v>3.3027000000000002</v>
      </c>
      <c r="O300">
        <v>919</v>
      </c>
      <c r="P300">
        <v>193</v>
      </c>
      <c r="Q300">
        <v>8.7833000000000006</v>
      </c>
      <c r="R300">
        <v>1.7874000000000001</v>
      </c>
      <c r="S300">
        <v>918</v>
      </c>
      <c r="T300">
        <v>264</v>
      </c>
      <c r="U300">
        <v>6.798</v>
      </c>
      <c r="V300">
        <v>1.9219999999999999</v>
      </c>
      <c r="W300">
        <v>3443</v>
      </c>
      <c r="X300">
        <v>297</v>
      </c>
      <c r="Y300">
        <v>25.1479</v>
      </c>
      <c r="Z300">
        <v>1.7335</v>
      </c>
      <c r="AA300">
        <v>2418</v>
      </c>
      <c r="AB300">
        <v>272</v>
      </c>
      <c r="AC300">
        <v>17.661200000000001</v>
      </c>
      <c r="AD300">
        <v>1.7629999999999999</v>
      </c>
      <c r="AE300">
        <v>2962</v>
      </c>
      <c r="AF300">
        <v>420</v>
      </c>
      <c r="AG300">
        <v>21.934200000000001</v>
      </c>
      <c r="AH300">
        <v>2.8885000000000001</v>
      </c>
      <c r="AI300">
        <v>340</v>
      </c>
      <c r="AJ300">
        <v>132</v>
      </c>
      <c r="AK300">
        <v>5.5738000000000003</v>
      </c>
      <c r="AL300">
        <v>2.1315</v>
      </c>
      <c r="AM300">
        <v>26</v>
      </c>
      <c r="AN300">
        <v>78</v>
      </c>
      <c r="AO300">
        <v>0.20039999999999999</v>
      </c>
      <c r="AP300">
        <v>0.59940000000000004</v>
      </c>
      <c r="AQ300">
        <v>684</v>
      </c>
      <c r="AR300">
        <v>994</v>
      </c>
      <c r="AS300">
        <v>4.9960000000000004</v>
      </c>
      <c r="AT300">
        <v>7.2523</v>
      </c>
      <c r="AU300">
        <v>391</v>
      </c>
      <c r="AV300">
        <v>118</v>
      </c>
      <c r="AW300">
        <v>4.5843999999999996</v>
      </c>
      <c r="AX300">
        <v>1.3703000000000001</v>
      </c>
      <c r="AY300">
        <v>759</v>
      </c>
      <c r="AZ300">
        <v>189</v>
      </c>
      <c r="BA300">
        <v>8.8991000000000007</v>
      </c>
      <c r="BB300">
        <v>2.1747000000000001</v>
      </c>
      <c r="BC300">
        <v>74</v>
      </c>
      <c r="BD300">
        <v>57</v>
      </c>
      <c r="BE300">
        <v>1.2131000000000001</v>
      </c>
      <c r="BF300">
        <v>0.93389999999999995</v>
      </c>
      <c r="BG300">
        <v>588</v>
      </c>
      <c r="BH300">
        <v>171</v>
      </c>
      <c r="BI300">
        <v>9.6393000000000004</v>
      </c>
      <c r="BJ300">
        <v>2.7429999999999999</v>
      </c>
      <c r="BK300">
        <v>267</v>
      </c>
      <c r="BL300">
        <v>7</v>
      </c>
      <c r="BM300">
        <v>1.9501999999999999</v>
      </c>
      <c r="BN300">
        <v>0.1133</v>
      </c>
      <c r="BO300">
        <v>0.78879999999999995</v>
      </c>
      <c r="BP300">
        <v>0.60089999999999999</v>
      </c>
      <c r="BQ300">
        <v>0.47289999999999999</v>
      </c>
      <c r="BR300">
        <v>0.66449999999999998</v>
      </c>
      <c r="BS300">
        <v>0.7944</v>
      </c>
      <c r="BT300">
        <v>0.80379999999999996</v>
      </c>
      <c r="BU300">
        <v>0.27079999999999999</v>
      </c>
      <c r="BV300">
        <v>0.91010000000000002</v>
      </c>
      <c r="BW300">
        <v>0.62260000000000004</v>
      </c>
      <c r="BX300">
        <v>0.36890000000000001</v>
      </c>
      <c r="BY300">
        <v>0.113</v>
      </c>
      <c r="BZ300">
        <v>0.59219999999999995</v>
      </c>
      <c r="CA300">
        <v>0.91110000000000002</v>
      </c>
      <c r="CB300">
        <v>0.60089999999999999</v>
      </c>
      <c r="CC300">
        <v>0.83509999999999995</v>
      </c>
      <c r="CD300">
        <v>0.82299999999999995</v>
      </c>
      <c r="CE300">
        <v>3.3214999999999999</v>
      </c>
      <c r="CF300">
        <v>0.7974</v>
      </c>
      <c r="CG300">
        <v>2.9762</v>
      </c>
      <c r="CH300">
        <v>0.81659999999999999</v>
      </c>
      <c r="CI300">
        <v>0.113</v>
      </c>
      <c r="CJ300">
        <v>0.113</v>
      </c>
      <c r="CK300">
        <v>3.7622999999999989</v>
      </c>
      <c r="CL300">
        <v>0.92110000000000003</v>
      </c>
      <c r="CM300">
        <v>10.173</v>
      </c>
      <c r="CN300">
        <v>0.81659999999999999</v>
      </c>
      <c r="CO300">
        <v>0</v>
      </c>
      <c r="CP300">
        <v>0</v>
      </c>
      <c r="CQ300">
        <v>0</v>
      </c>
      <c r="CR300">
        <v>0</v>
      </c>
      <c r="CS300">
        <v>0</v>
      </c>
      <c r="CT300">
        <v>0</v>
      </c>
      <c r="CU300">
        <v>0</v>
      </c>
      <c r="CV300">
        <v>1</v>
      </c>
      <c r="CW300">
        <v>0</v>
      </c>
      <c r="CX300">
        <v>0</v>
      </c>
      <c r="CY300">
        <v>0</v>
      </c>
      <c r="CZ300">
        <v>0</v>
      </c>
      <c r="DA300">
        <v>1</v>
      </c>
      <c r="DB300">
        <v>0</v>
      </c>
      <c r="DC300">
        <v>0</v>
      </c>
      <c r="DD300">
        <v>0</v>
      </c>
      <c r="DE300">
        <v>0</v>
      </c>
      <c r="DF300">
        <v>1</v>
      </c>
      <c r="DG300">
        <v>0</v>
      </c>
      <c r="DH300">
        <v>1</v>
      </c>
      <c r="DI300">
        <v>2</v>
      </c>
      <c r="DJ300" t="s">
        <v>794</v>
      </c>
    </row>
    <row r="301" spans="1:114" x14ac:dyDescent="0.2">
      <c r="A301">
        <v>21555</v>
      </c>
      <c r="B301" t="s">
        <v>589</v>
      </c>
      <c r="C301">
        <v>509</v>
      </c>
      <c r="D301">
        <v>296</v>
      </c>
      <c r="E301">
        <v>34.625900000000001</v>
      </c>
      <c r="F301">
        <v>18.0837</v>
      </c>
      <c r="G301">
        <v>52</v>
      </c>
      <c r="H301">
        <v>52</v>
      </c>
      <c r="I301">
        <v>7.6471</v>
      </c>
      <c r="J301">
        <v>7.4013</v>
      </c>
      <c r="K301">
        <v>213</v>
      </c>
      <c r="L301">
        <v>150</v>
      </c>
      <c r="M301">
        <v>36.040599999999998</v>
      </c>
      <c r="N301">
        <v>22.683199999999999</v>
      </c>
      <c r="O301">
        <v>101</v>
      </c>
      <c r="P301">
        <v>135</v>
      </c>
      <c r="Q301">
        <v>10.553800000000001</v>
      </c>
      <c r="R301">
        <v>13.8345</v>
      </c>
      <c r="S301">
        <v>25</v>
      </c>
      <c r="T301">
        <v>31</v>
      </c>
      <c r="U301">
        <v>1.7007000000000001</v>
      </c>
      <c r="V301">
        <v>2.0634999999999999</v>
      </c>
      <c r="W301">
        <v>238</v>
      </c>
      <c r="X301">
        <v>78</v>
      </c>
      <c r="Y301">
        <v>16.1905</v>
      </c>
      <c r="Z301">
        <v>3.3174000000000001</v>
      </c>
      <c r="AA301">
        <v>358</v>
      </c>
      <c r="AB301">
        <v>194</v>
      </c>
      <c r="AC301">
        <v>24.3537</v>
      </c>
      <c r="AD301">
        <v>11.634600000000001</v>
      </c>
      <c r="AE301">
        <v>294</v>
      </c>
      <c r="AF301">
        <v>169</v>
      </c>
      <c r="AG301">
        <v>20</v>
      </c>
      <c r="AH301">
        <v>10.2957</v>
      </c>
      <c r="AI301">
        <v>8</v>
      </c>
      <c r="AJ301">
        <v>19</v>
      </c>
      <c r="AK301">
        <v>1.3535999999999999</v>
      </c>
      <c r="AL301">
        <v>3.2048000000000001</v>
      </c>
      <c r="AM301">
        <v>0</v>
      </c>
      <c r="AN301">
        <v>56</v>
      </c>
      <c r="AO301">
        <v>0</v>
      </c>
      <c r="AP301">
        <v>4.0757000000000003</v>
      </c>
      <c r="AQ301">
        <v>16</v>
      </c>
      <c r="AR301">
        <v>530</v>
      </c>
      <c r="AS301">
        <v>1.0884</v>
      </c>
      <c r="AT301">
        <v>36.027999999999999</v>
      </c>
      <c r="AU301">
        <v>0</v>
      </c>
      <c r="AV301">
        <v>20</v>
      </c>
      <c r="AW301">
        <v>0</v>
      </c>
      <c r="AX301">
        <v>2.3824999999999998</v>
      </c>
      <c r="AY301">
        <v>131</v>
      </c>
      <c r="AZ301">
        <v>108</v>
      </c>
      <c r="BA301">
        <v>15.764099999999999</v>
      </c>
      <c r="BB301">
        <v>12.5136</v>
      </c>
      <c r="BC301">
        <v>32</v>
      </c>
      <c r="BD301">
        <v>32</v>
      </c>
      <c r="BE301">
        <v>5.4146000000000001</v>
      </c>
      <c r="BF301">
        <v>5.1228999999999996</v>
      </c>
      <c r="BG301">
        <v>10</v>
      </c>
      <c r="BH301">
        <v>17</v>
      </c>
      <c r="BI301">
        <v>1.6919999999999999</v>
      </c>
      <c r="BJ301">
        <v>2.8273000000000001</v>
      </c>
      <c r="BK301">
        <v>2</v>
      </c>
      <c r="BL301">
        <v>3</v>
      </c>
      <c r="BM301">
        <v>0.1361</v>
      </c>
      <c r="BN301">
        <v>0.2011</v>
      </c>
      <c r="BO301">
        <v>0.94399999999999995</v>
      </c>
      <c r="BP301">
        <v>0.85899999999999999</v>
      </c>
      <c r="BQ301">
        <v>0.90239999999999998</v>
      </c>
      <c r="BR301">
        <v>0.74360000000000004</v>
      </c>
      <c r="BS301">
        <v>0.25480000000000003</v>
      </c>
      <c r="BT301">
        <v>0.36890000000000001</v>
      </c>
      <c r="BU301">
        <v>0.74629999999999996</v>
      </c>
      <c r="BV301">
        <v>0.88009999999999999</v>
      </c>
      <c r="BW301">
        <v>0.26679999999999998</v>
      </c>
      <c r="BX301">
        <v>0</v>
      </c>
      <c r="BY301">
        <v>6.4000000000000001E-2</v>
      </c>
      <c r="BZ301">
        <v>0</v>
      </c>
      <c r="CA301">
        <v>0.95660000000000001</v>
      </c>
      <c r="CB301">
        <v>0.9284</v>
      </c>
      <c r="CC301">
        <v>0.3644</v>
      </c>
      <c r="CD301">
        <v>0.40510000000000002</v>
      </c>
      <c r="CE301">
        <v>3.7038000000000002</v>
      </c>
      <c r="CF301">
        <v>0.85289999999999999</v>
      </c>
      <c r="CG301">
        <v>2.2621000000000002</v>
      </c>
      <c r="CH301">
        <v>0.36890000000000001</v>
      </c>
      <c r="CI301">
        <v>6.4000000000000001E-2</v>
      </c>
      <c r="CJ301">
        <v>6.4000000000000001E-2</v>
      </c>
      <c r="CK301">
        <v>2.6545000000000001</v>
      </c>
      <c r="CL301">
        <v>0.57999999999999996</v>
      </c>
      <c r="CM301">
        <v>8.6844000000000001</v>
      </c>
      <c r="CN301">
        <v>0.66100000000000003</v>
      </c>
      <c r="CO301">
        <v>1</v>
      </c>
      <c r="CP301">
        <v>0</v>
      </c>
      <c r="CQ301">
        <v>1</v>
      </c>
      <c r="CR301">
        <v>0</v>
      </c>
      <c r="CS301">
        <v>0</v>
      </c>
      <c r="CT301">
        <v>0</v>
      </c>
      <c r="CU301">
        <v>0</v>
      </c>
      <c r="CV301">
        <v>0</v>
      </c>
      <c r="CW301">
        <v>0</v>
      </c>
      <c r="CX301">
        <v>0</v>
      </c>
      <c r="CY301">
        <v>0</v>
      </c>
      <c r="CZ301">
        <v>0</v>
      </c>
      <c r="DA301">
        <v>1</v>
      </c>
      <c r="DB301">
        <v>1</v>
      </c>
      <c r="DC301">
        <v>0</v>
      </c>
      <c r="DD301">
        <v>0</v>
      </c>
      <c r="DE301">
        <v>2</v>
      </c>
      <c r="DF301">
        <v>0</v>
      </c>
      <c r="DG301">
        <v>0</v>
      </c>
      <c r="DH301">
        <v>2</v>
      </c>
      <c r="DI301">
        <v>4</v>
      </c>
      <c r="DJ301" t="s">
        <v>793</v>
      </c>
    </row>
    <row r="302" spans="1:114" x14ac:dyDescent="0.2">
      <c r="A302">
        <v>21557</v>
      </c>
      <c r="B302" t="s">
        <v>589</v>
      </c>
      <c r="C302">
        <v>492</v>
      </c>
      <c r="D302">
        <v>235</v>
      </c>
      <c r="E302">
        <v>33.837699999999998</v>
      </c>
      <c r="F302">
        <v>12.580399999999999</v>
      </c>
      <c r="G302">
        <v>0</v>
      </c>
      <c r="H302">
        <v>14</v>
      </c>
      <c r="I302">
        <v>0</v>
      </c>
      <c r="J302">
        <v>2.1276999999999999</v>
      </c>
      <c r="K302">
        <v>75</v>
      </c>
      <c r="L302">
        <v>57</v>
      </c>
      <c r="M302">
        <v>10.4895</v>
      </c>
      <c r="N302">
        <v>7.3402000000000003</v>
      </c>
      <c r="O302">
        <v>209</v>
      </c>
      <c r="P302">
        <v>172</v>
      </c>
      <c r="Q302">
        <v>18.660699999999999</v>
      </c>
      <c r="R302">
        <v>14.474399999999999</v>
      </c>
      <c r="S302">
        <v>58</v>
      </c>
      <c r="T302">
        <v>48</v>
      </c>
      <c r="U302">
        <v>3.9163000000000001</v>
      </c>
      <c r="V302">
        <v>3.028</v>
      </c>
      <c r="W302">
        <v>308</v>
      </c>
      <c r="X302">
        <v>150</v>
      </c>
      <c r="Y302">
        <v>20.796800000000001</v>
      </c>
      <c r="Z302">
        <v>8.0576000000000008</v>
      </c>
      <c r="AA302">
        <v>289</v>
      </c>
      <c r="AB302">
        <v>160</v>
      </c>
      <c r="AC302">
        <v>19.5138</v>
      </c>
      <c r="AD302">
        <v>9.1411999999999995</v>
      </c>
      <c r="AE302">
        <v>334</v>
      </c>
      <c r="AF302">
        <v>184</v>
      </c>
      <c r="AG302">
        <v>22.552299999999999</v>
      </c>
      <c r="AH302">
        <v>10.4916</v>
      </c>
      <c r="AI302">
        <v>9</v>
      </c>
      <c r="AJ302">
        <v>21</v>
      </c>
      <c r="AK302">
        <v>1.2586999999999999</v>
      </c>
      <c r="AL302">
        <v>2.8445999999999998</v>
      </c>
      <c r="AM302">
        <v>8</v>
      </c>
      <c r="AN302">
        <v>56</v>
      </c>
      <c r="AO302">
        <v>0.55169999999999997</v>
      </c>
      <c r="AP302">
        <v>3.8586999999999998</v>
      </c>
      <c r="AQ302">
        <v>67</v>
      </c>
      <c r="AR302">
        <v>600</v>
      </c>
      <c r="AS302">
        <v>4.524</v>
      </c>
      <c r="AT302">
        <v>40.484999999999999</v>
      </c>
      <c r="AU302">
        <v>0</v>
      </c>
      <c r="AV302">
        <v>20</v>
      </c>
      <c r="AW302">
        <v>0</v>
      </c>
      <c r="AX302">
        <v>2.4234</v>
      </c>
      <c r="AY302">
        <v>72</v>
      </c>
      <c r="AZ302">
        <v>65</v>
      </c>
      <c r="BA302">
        <v>8.8126999999999995</v>
      </c>
      <c r="BB302">
        <v>7.5591999999999997</v>
      </c>
      <c r="BC302">
        <v>0</v>
      </c>
      <c r="BD302">
        <v>20</v>
      </c>
      <c r="BE302">
        <v>0</v>
      </c>
      <c r="BF302">
        <v>2.7690999999999999</v>
      </c>
      <c r="BG302">
        <v>0</v>
      </c>
      <c r="BH302">
        <v>14</v>
      </c>
      <c r="BI302">
        <v>0</v>
      </c>
      <c r="BJ302">
        <v>1.958</v>
      </c>
      <c r="BK302">
        <v>0</v>
      </c>
      <c r="BL302">
        <v>14</v>
      </c>
      <c r="BM302">
        <v>0</v>
      </c>
      <c r="BN302">
        <v>0.94530000000000003</v>
      </c>
      <c r="BO302">
        <v>0.93969999999999998</v>
      </c>
      <c r="BP302">
        <v>0</v>
      </c>
      <c r="BQ302">
        <v>0.20610000000000001</v>
      </c>
      <c r="BR302">
        <v>0.91879999999999995</v>
      </c>
      <c r="BS302">
        <v>0.55030000000000001</v>
      </c>
      <c r="BT302">
        <v>0.66739999999999999</v>
      </c>
      <c r="BU302">
        <v>0.35820000000000002</v>
      </c>
      <c r="BV302">
        <v>0.91859999999999997</v>
      </c>
      <c r="BW302">
        <v>0.2581</v>
      </c>
      <c r="BX302">
        <v>0.47760000000000002</v>
      </c>
      <c r="BY302">
        <v>0.1066</v>
      </c>
      <c r="BZ302">
        <v>0</v>
      </c>
      <c r="CA302">
        <v>0.90890000000000004</v>
      </c>
      <c r="CB302">
        <v>0</v>
      </c>
      <c r="CC302">
        <v>0</v>
      </c>
      <c r="CD302">
        <v>0</v>
      </c>
      <c r="CE302">
        <v>2.6149</v>
      </c>
      <c r="CF302">
        <v>0.54579999999999995</v>
      </c>
      <c r="CG302">
        <v>2.6798999999999999</v>
      </c>
      <c r="CH302">
        <v>0.60340000000000005</v>
      </c>
      <c r="CI302">
        <v>0.1066</v>
      </c>
      <c r="CJ302">
        <v>0.1066</v>
      </c>
      <c r="CK302">
        <v>0.90890000000000004</v>
      </c>
      <c r="CL302">
        <v>0.1898</v>
      </c>
      <c r="CM302">
        <v>6.3103000000000007</v>
      </c>
      <c r="CN302">
        <v>0.3241</v>
      </c>
      <c r="CO302">
        <v>1</v>
      </c>
      <c r="CP302">
        <v>0</v>
      </c>
      <c r="CQ302">
        <v>0</v>
      </c>
      <c r="CR302">
        <v>1</v>
      </c>
      <c r="CS302">
        <v>0</v>
      </c>
      <c r="CT302">
        <v>0</v>
      </c>
      <c r="CU302">
        <v>0</v>
      </c>
      <c r="CV302">
        <v>1</v>
      </c>
      <c r="CW302">
        <v>0</v>
      </c>
      <c r="CX302">
        <v>0</v>
      </c>
      <c r="CY302">
        <v>0</v>
      </c>
      <c r="CZ302">
        <v>0</v>
      </c>
      <c r="DA302">
        <v>1</v>
      </c>
      <c r="DB302">
        <v>0</v>
      </c>
      <c r="DC302">
        <v>0</v>
      </c>
      <c r="DD302">
        <v>0</v>
      </c>
      <c r="DE302">
        <v>2</v>
      </c>
      <c r="DF302">
        <v>1</v>
      </c>
      <c r="DG302">
        <v>0</v>
      </c>
      <c r="DH302">
        <v>1</v>
      </c>
      <c r="DI302">
        <v>4</v>
      </c>
      <c r="DJ302" t="s">
        <v>796</v>
      </c>
    </row>
    <row r="303" spans="1:114" x14ac:dyDescent="0.2">
      <c r="A303">
        <v>21560</v>
      </c>
      <c r="B303" t="s">
        <v>589</v>
      </c>
      <c r="C303">
        <v>0</v>
      </c>
      <c r="D303">
        <v>14</v>
      </c>
      <c r="E303">
        <v>0</v>
      </c>
      <c r="F303">
        <v>100</v>
      </c>
      <c r="G303">
        <v>9</v>
      </c>
      <c r="H303">
        <v>14</v>
      </c>
      <c r="I303">
        <v>100</v>
      </c>
      <c r="J303">
        <v>0</v>
      </c>
      <c r="K303">
        <v>9</v>
      </c>
      <c r="L303">
        <v>28</v>
      </c>
      <c r="M303">
        <v>100</v>
      </c>
      <c r="N303">
        <v>100</v>
      </c>
      <c r="O303">
        <v>0</v>
      </c>
      <c r="P303">
        <v>14</v>
      </c>
      <c r="Q303">
        <v>0</v>
      </c>
      <c r="R303">
        <v>100</v>
      </c>
      <c r="S303">
        <v>0</v>
      </c>
      <c r="T303">
        <v>14</v>
      </c>
      <c r="U303">
        <v>0</v>
      </c>
      <c r="V303">
        <v>100</v>
      </c>
      <c r="W303">
        <v>9</v>
      </c>
      <c r="X303">
        <v>14</v>
      </c>
      <c r="Y303">
        <v>100</v>
      </c>
      <c r="Z303">
        <v>0</v>
      </c>
      <c r="AA303">
        <v>0</v>
      </c>
      <c r="AB303">
        <v>14</v>
      </c>
      <c r="AC303">
        <v>0</v>
      </c>
      <c r="AD303">
        <v>100</v>
      </c>
      <c r="AE303">
        <v>9</v>
      </c>
      <c r="AF303">
        <v>14</v>
      </c>
      <c r="AG303">
        <v>100</v>
      </c>
      <c r="AH303">
        <v>0</v>
      </c>
      <c r="AI303">
        <v>0</v>
      </c>
      <c r="AJ303">
        <v>20</v>
      </c>
      <c r="AK303">
        <v>0</v>
      </c>
      <c r="AL303">
        <v>100</v>
      </c>
      <c r="AM303">
        <v>0</v>
      </c>
      <c r="AN303">
        <v>56</v>
      </c>
      <c r="AO303">
        <v>0</v>
      </c>
      <c r="AP303">
        <v>100</v>
      </c>
      <c r="AQ303">
        <v>0</v>
      </c>
      <c r="AR303">
        <v>20</v>
      </c>
      <c r="AS303">
        <v>0</v>
      </c>
      <c r="AT303">
        <v>100</v>
      </c>
      <c r="AU303">
        <v>0</v>
      </c>
      <c r="AV303">
        <v>20</v>
      </c>
      <c r="AW303">
        <v>0</v>
      </c>
      <c r="AX303">
        <v>100</v>
      </c>
      <c r="AY303">
        <v>0</v>
      </c>
      <c r="AZ303">
        <v>14</v>
      </c>
      <c r="BA303">
        <v>0</v>
      </c>
      <c r="BB303">
        <v>100</v>
      </c>
      <c r="BC303">
        <v>0</v>
      </c>
      <c r="BD303">
        <v>20</v>
      </c>
      <c r="BE303">
        <v>0</v>
      </c>
      <c r="BF303">
        <v>100</v>
      </c>
      <c r="BG303">
        <v>0</v>
      </c>
      <c r="BH303">
        <v>14</v>
      </c>
      <c r="BI303">
        <v>0</v>
      </c>
      <c r="BJ303">
        <v>100</v>
      </c>
      <c r="BK303">
        <v>0</v>
      </c>
      <c r="BL303">
        <v>14</v>
      </c>
      <c r="BM303">
        <v>0</v>
      </c>
      <c r="BN303">
        <v>100</v>
      </c>
      <c r="BO303">
        <v>0</v>
      </c>
      <c r="BP303">
        <v>0.99570000000000003</v>
      </c>
      <c r="BQ303">
        <v>0.99570000000000003</v>
      </c>
      <c r="BR303">
        <v>0</v>
      </c>
      <c r="BS303">
        <v>0</v>
      </c>
      <c r="BT303">
        <v>0.99360000000000004</v>
      </c>
      <c r="BU303">
        <v>0</v>
      </c>
      <c r="BV303">
        <v>0.99790000000000001</v>
      </c>
      <c r="BW303">
        <v>0</v>
      </c>
      <c r="BX303">
        <v>0</v>
      </c>
      <c r="BY303">
        <v>0</v>
      </c>
      <c r="BZ303">
        <v>0</v>
      </c>
      <c r="CA303">
        <v>0</v>
      </c>
      <c r="CB303">
        <v>0</v>
      </c>
      <c r="CC303">
        <v>0</v>
      </c>
      <c r="CD303">
        <v>0</v>
      </c>
      <c r="CE303">
        <v>1.9914000000000001</v>
      </c>
      <c r="CF303">
        <v>0.36459999999999998</v>
      </c>
      <c r="CG303">
        <v>1.9915</v>
      </c>
      <c r="CH303">
        <v>0.24310000000000001</v>
      </c>
      <c r="CI303">
        <v>0</v>
      </c>
      <c r="CJ303">
        <v>0</v>
      </c>
      <c r="CK303">
        <v>0</v>
      </c>
      <c r="CL303">
        <v>0</v>
      </c>
      <c r="CM303">
        <v>3.9828999999999999</v>
      </c>
      <c r="CN303">
        <v>0.1173</v>
      </c>
      <c r="CO303">
        <v>0</v>
      </c>
      <c r="CP303">
        <v>1</v>
      </c>
      <c r="CQ303">
        <v>1</v>
      </c>
      <c r="CR303">
        <v>0</v>
      </c>
      <c r="CS303">
        <v>0</v>
      </c>
      <c r="CT303">
        <v>1</v>
      </c>
      <c r="CU303">
        <v>0</v>
      </c>
      <c r="CV303">
        <v>1</v>
      </c>
      <c r="CW303">
        <v>0</v>
      </c>
      <c r="CX303">
        <v>0</v>
      </c>
      <c r="CY303">
        <v>0</v>
      </c>
      <c r="CZ303">
        <v>0</v>
      </c>
      <c r="DA303">
        <v>0</v>
      </c>
      <c r="DB303">
        <v>0</v>
      </c>
      <c r="DC303">
        <v>0</v>
      </c>
      <c r="DD303">
        <v>0</v>
      </c>
      <c r="DE303">
        <v>2</v>
      </c>
      <c r="DF303">
        <v>2</v>
      </c>
      <c r="DG303">
        <v>0</v>
      </c>
      <c r="DH303">
        <v>0</v>
      </c>
      <c r="DI303">
        <v>4</v>
      </c>
      <c r="DJ303" t="s">
        <v>795</v>
      </c>
    </row>
    <row r="304" spans="1:114" x14ac:dyDescent="0.2">
      <c r="A304">
        <v>21561</v>
      </c>
      <c r="B304" t="s">
        <v>589</v>
      </c>
      <c r="C304">
        <v>461</v>
      </c>
      <c r="D304">
        <v>257</v>
      </c>
      <c r="E304">
        <v>19.272600000000001</v>
      </c>
      <c r="F304">
        <v>10.363099999999999</v>
      </c>
      <c r="G304">
        <v>3</v>
      </c>
      <c r="H304">
        <v>6</v>
      </c>
      <c r="I304">
        <v>0.31190000000000001</v>
      </c>
      <c r="J304">
        <v>0.62009999999999998</v>
      </c>
      <c r="K304">
        <v>100</v>
      </c>
      <c r="L304">
        <v>55</v>
      </c>
      <c r="M304">
        <v>9.0334000000000003</v>
      </c>
      <c r="N304">
        <v>4.8403999999999998</v>
      </c>
      <c r="O304">
        <v>136</v>
      </c>
      <c r="P304">
        <v>74</v>
      </c>
      <c r="Q304">
        <v>7.4848999999999997</v>
      </c>
      <c r="R304">
        <v>3.9628999999999999</v>
      </c>
      <c r="S304">
        <v>308</v>
      </c>
      <c r="T304">
        <v>178</v>
      </c>
      <c r="U304">
        <v>12.876300000000001</v>
      </c>
      <c r="V304">
        <v>7.1962000000000002</v>
      </c>
      <c r="W304">
        <v>856</v>
      </c>
      <c r="X304">
        <v>220</v>
      </c>
      <c r="Y304">
        <v>35.489199999999997</v>
      </c>
      <c r="Z304">
        <v>7.508</v>
      </c>
      <c r="AA304">
        <v>419</v>
      </c>
      <c r="AB304">
        <v>166</v>
      </c>
      <c r="AC304">
        <v>17.371500000000001</v>
      </c>
      <c r="AD304">
        <v>6.3982999999999999</v>
      </c>
      <c r="AE304">
        <v>456</v>
      </c>
      <c r="AF304">
        <v>202</v>
      </c>
      <c r="AG304">
        <v>19.063500000000001</v>
      </c>
      <c r="AH304">
        <v>7.9652000000000003</v>
      </c>
      <c r="AI304">
        <v>28</v>
      </c>
      <c r="AJ304">
        <v>33</v>
      </c>
      <c r="AK304">
        <v>2.5293999999999999</v>
      </c>
      <c r="AL304">
        <v>2.9727000000000001</v>
      </c>
      <c r="AM304">
        <v>0</v>
      </c>
      <c r="AN304">
        <v>56</v>
      </c>
      <c r="AO304">
        <v>0</v>
      </c>
      <c r="AP304">
        <v>2.4148000000000001</v>
      </c>
      <c r="AQ304">
        <v>154</v>
      </c>
      <c r="AR304">
        <v>492</v>
      </c>
      <c r="AS304">
        <v>6.3846999999999996</v>
      </c>
      <c r="AT304">
        <v>20.3841</v>
      </c>
      <c r="AU304">
        <v>0</v>
      </c>
      <c r="AV304">
        <v>20</v>
      </c>
      <c r="AW304">
        <v>0</v>
      </c>
      <c r="AX304">
        <v>0.77339999999999998</v>
      </c>
      <c r="AY304">
        <v>205</v>
      </c>
      <c r="AZ304">
        <v>103</v>
      </c>
      <c r="BA304">
        <v>8.0077999999999996</v>
      </c>
      <c r="BB304">
        <v>3.9613999999999998</v>
      </c>
      <c r="BC304">
        <v>31</v>
      </c>
      <c r="BD304">
        <v>37</v>
      </c>
      <c r="BE304">
        <v>2.8003999999999998</v>
      </c>
      <c r="BF304">
        <v>3.3018000000000001</v>
      </c>
      <c r="BG304">
        <v>41</v>
      </c>
      <c r="BH304">
        <v>39</v>
      </c>
      <c r="BI304">
        <v>3.7037</v>
      </c>
      <c r="BJ304">
        <v>3.4904000000000002</v>
      </c>
      <c r="BK304">
        <v>20</v>
      </c>
      <c r="BL304">
        <v>3</v>
      </c>
      <c r="BM304">
        <v>0.82920000000000005</v>
      </c>
      <c r="BN304">
        <v>2.8799999999999999E-2</v>
      </c>
      <c r="BO304">
        <v>0.73280000000000001</v>
      </c>
      <c r="BP304">
        <v>0.13669999999999999</v>
      </c>
      <c r="BQ304">
        <v>0.16700000000000001</v>
      </c>
      <c r="BR304">
        <v>0.58760000000000001</v>
      </c>
      <c r="BS304">
        <v>0.93789999999999996</v>
      </c>
      <c r="BT304">
        <v>0.91679999999999995</v>
      </c>
      <c r="BU304">
        <v>0.25800000000000001</v>
      </c>
      <c r="BV304">
        <v>0.86719999999999997</v>
      </c>
      <c r="BW304">
        <v>0.34920000000000001</v>
      </c>
      <c r="BX304">
        <v>0</v>
      </c>
      <c r="BY304">
        <v>0.1429</v>
      </c>
      <c r="BZ304">
        <v>0</v>
      </c>
      <c r="CA304">
        <v>0.87849999999999995</v>
      </c>
      <c r="CB304">
        <v>0.82430000000000003</v>
      </c>
      <c r="CC304">
        <v>0.54449999999999998</v>
      </c>
      <c r="CD304">
        <v>0.67159999999999997</v>
      </c>
      <c r="CE304">
        <v>2.5619999999999998</v>
      </c>
      <c r="CF304">
        <v>0.52669999999999995</v>
      </c>
      <c r="CG304">
        <v>2.3912</v>
      </c>
      <c r="CH304">
        <v>0.44140000000000001</v>
      </c>
      <c r="CI304">
        <v>0.1429</v>
      </c>
      <c r="CJ304">
        <v>0.1429</v>
      </c>
      <c r="CK304">
        <v>2.9188999999999998</v>
      </c>
      <c r="CL304">
        <v>0.66739999999999999</v>
      </c>
      <c r="CM304">
        <v>8.0150000000000006</v>
      </c>
      <c r="CN304">
        <v>0.55649999999999999</v>
      </c>
      <c r="CO304">
        <v>0</v>
      </c>
      <c r="CP304">
        <v>0</v>
      </c>
      <c r="CQ304">
        <v>0</v>
      </c>
      <c r="CR304">
        <v>0</v>
      </c>
      <c r="CS304">
        <v>1</v>
      </c>
      <c r="CT304">
        <v>1</v>
      </c>
      <c r="CU304">
        <v>0</v>
      </c>
      <c r="CV304">
        <v>0</v>
      </c>
      <c r="CW304">
        <v>0</v>
      </c>
      <c r="CX304">
        <v>0</v>
      </c>
      <c r="CY304">
        <v>0</v>
      </c>
      <c r="CZ304">
        <v>0</v>
      </c>
      <c r="DA304">
        <v>0</v>
      </c>
      <c r="DB304">
        <v>0</v>
      </c>
      <c r="DC304">
        <v>0</v>
      </c>
      <c r="DD304">
        <v>0</v>
      </c>
      <c r="DE304">
        <v>1</v>
      </c>
      <c r="DF304">
        <v>1</v>
      </c>
      <c r="DG304">
        <v>0</v>
      </c>
      <c r="DH304">
        <v>0</v>
      </c>
      <c r="DI304">
        <v>2</v>
      </c>
      <c r="DJ304" t="s">
        <v>793</v>
      </c>
    </row>
    <row r="305" spans="1:114" x14ac:dyDescent="0.2">
      <c r="A305">
        <v>21562</v>
      </c>
      <c r="B305" t="s">
        <v>589</v>
      </c>
      <c r="C305">
        <v>997</v>
      </c>
      <c r="D305">
        <v>415</v>
      </c>
      <c r="E305">
        <v>33.625599999999999</v>
      </c>
      <c r="F305">
        <v>12.438000000000001</v>
      </c>
      <c r="G305">
        <v>4</v>
      </c>
      <c r="H305">
        <v>9</v>
      </c>
      <c r="I305">
        <v>0.33560000000000001</v>
      </c>
      <c r="J305">
        <v>0.75270000000000004</v>
      </c>
      <c r="K305">
        <v>185</v>
      </c>
      <c r="L305">
        <v>75</v>
      </c>
      <c r="M305">
        <v>14.7293</v>
      </c>
      <c r="N305">
        <v>5.6703999999999999</v>
      </c>
      <c r="O305">
        <v>171</v>
      </c>
      <c r="P305">
        <v>66</v>
      </c>
      <c r="Q305">
        <v>8.5500000000000007</v>
      </c>
      <c r="R305">
        <v>3.0962999999999998</v>
      </c>
      <c r="S305">
        <v>72</v>
      </c>
      <c r="T305">
        <v>41</v>
      </c>
      <c r="U305">
        <v>2.4283000000000001</v>
      </c>
      <c r="V305">
        <v>1.3028</v>
      </c>
      <c r="W305">
        <v>604</v>
      </c>
      <c r="X305">
        <v>93</v>
      </c>
      <c r="Y305">
        <v>19.9208</v>
      </c>
      <c r="Z305">
        <v>4.8205</v>
      </c>
      <c r="AA305">
        <v>738</v>
      </c>
      <c r="AB305">
        <v>348</v>
      </c>
      <c r="AC305">
        <v>24.340399999999999</v>
      </c>
      <c r="AD305">
        <v>10.539899999999999</v>
      </c>
      <c r="AE305">
        <v>630</v>
      </c>
      <c r="AF305">
        <v>197</v>
      </c>
      <c r="AG305">
        <v>21.247900000000001</v>
      </c>
      <c r="AH305">
        <v>5.2624000000000004</v>
      </c>
      <c r="AI305">
        <v>69</v>
      </c>
      <c r="AJ305">
        <v>52</v>
      </c>
      <c r="AK305">
        <v>5.4935999999999998</v>
      </c>
      <c r="AL305">
        <v>4.0494000000000003</v>
      </c>
      <c r="AM305">
        <v>0</v>
      </c>
      <c r="AN305">
        <v>56</v>
      </c>
      <c r="AO305">
        <v>0</v>
      </c>
      <c r="AP305">
        <v>1.9363999999999999</v>
      </c>
      <c r="AQ305">
        <v>89</v>
      </c>
      <c r="AR305">
        <v>798</v>
      </c>
      <c r="AS305">
        <v>2.9354</v>
      </c>
      <c r="AT305">
        <v>26.324300000000001</v>
      </c>
      <c r="AU305">
        <v>138</v>
      </c>
      <c r="AV305">
        <v>80</v>
      </c>
      <c r="AW305">
        <v>8.9669000000000008</v>
      </c>
      <c r="AX305">
        <v>5.1249000000000002</v>
      </c>
      <c r="AY305">
        <v>75</v>
      </c>
      <c r="AZ305">
        <v>73</v>
      </c>
      <c r="BA305">
        <v>4.8733000000000004</v>
      </c>
      <c r="BB305">
        <v>4.7148000000000003</v>
      </c>
      <c r="BC305">
        <v>6</v>
      </c>
      <c r="BD305">
        <v>17</v>
      </c>
      <c r="BE305">
        <v>0.47770000000000001</v>
      </c>
      <c r="BF305">
        <v>1.3684000000000001</v>
      </c>
      <c r="BG305">
        <v>70</v>
      </c>
      <c r="BH305">
        <v>42</v>
      </c>
      <c r="BI305">
        <v>5.5731999999999999</v>
      </c>
      <c r="BJ305">
        <v>3.2627999999999999</v>
      </c>
      <c r="BK305">
        <v>67</v>
      </c>
      <c r="BL305">
        <v>3</v>
      </c>
      <c r="BM305">
        <v>2.2098</v>
      </c>
      <c r="BN305">
        <v>0.42420000000000002</v>
      </c>
      <c r="BO305">
        <v>0.9375</v>
      </c>
      <c r="BP305">
        <v>0.13880000000000001</v>
      </c>
      <c r="BQ305">
        <v>0.36009999999999998</v>
      </c>
      <c r="BR305">
        <v>0.64739999999999998</v>
      </c>
      <c r="BS305">
        <v>0.34689999999999999</v>
      </c>
      <c r="BT305">
        <v>0.62260000000000004</v>
      </c>
      <c r="BU305">
        <v>0.74409999999999998</v>
      </c>
      <c r="BV305">
        <v>0.89510000000000001</v>
      </c>
      <c r="BW305">
        <v>0.62039999999999995</v>
      </c>
      <c r="BX305">
        <v>0</v>
      </c>
      <c r="BY305">
        <v>9.1700000000000004E-2</v>
      </c>
      <c r="BZ305">
        <v>0.71150000000000002</v>
      </c>
      <c r="CA305">
        <v>0.81340000000000001</v>
      </c>
      <c r="CB305">
        <v>0.44900000000000001</v>
      </c>
      <c r="CC305">
        <v>0.67249999999999999</v>
      </c>
      <c r="CD305">
        <v>0.84009999999999996</v>
      </c>
      <c r="CE305">
        <v>2.4306999999999999</v>
      </c>
      <c r="CF305">
        <v>0.47970000000000002</v>
      </c>
      <c r="CG305">
        <v>2.8822000000000001</v>
      </c>
      <c r="CH305">
        <v>0.75270000000000004</v>
      </c>
      <c r="CI305">
        <v>9.1700000000000004E-2</v>
      </c>
      <c r="CJ305">
        <v>9.1700000000000004E-2</v>
      </c>
      <c r="CK305">
        <v>3.4864999999999999</v>
      </c>
      <c r="CL305">
        <v>0.8337</v>
      </c>
      <c r="CM305">
        <v>8.8911000000000016</v>
      </c>
      <c r="CN305">
        <v>0.68020000000000003</v>
      </c>
      <c r="CO305">
        <v>1</v>
      </c>
      <c r="CP305">
        <v>0</v>
      </c>
      <c r="CQ305">
        <v>0</v>
      </c>
      <c r="CR305">
        <v>0</v>
      </c>
      <c r="CS305">
        <v>0</v>
      </c>
      <c r="CT305">
        <v>0</v>
      </c>
      <c r="CU305">
        <v>0</v>
      </c>
      <c r="CV305">
        <v>0</v>
      </c>
      <c r="CW305">
        <v>0</v>
      </c>
      <c r="CX305">
        <v>0</v>
      </c>
      <c r="CY305">
        <v>0</v>
      </c>
      <c r="CZ305">
        <v>0</v>
      </c>
      <c r="DA305">
        <v>0</v>
      </c>
      <c r="DB305">
        <v>0</v>
      </c>
      <c r="DC305">
        <v>0</v>
      </c>
      <c r="DD305">
        <v>0</v>
      </c>
      <c r="DE305">
        <v>1</v>
      </c>
      <c r="DF305">
        <v>0</v>
      </c>
      <c r="DG305">
        <v>0</v>
      </c>
      <c r="DH305">
        <v>0</v>
      </c>
      <c r="DI305">
        <v>1</v>
      </c>
      <c r="DJ305" t="s">
        <v>793</v>
      </c>
    </row>
    <row r="306" spans="1:114" x14ac:dyDescent="0.2">
      <c r="A306">
        <v>21601</v>
      </c>
      <c r="B306" t="s">
        <v>589</v>
      </c>
      <c r="C306">
        <v>3733</v>
      </c>
      <c r="D306">
        <v>743</v>
      </c>
      <c r="E306">
        <v>15.371</v>
      </c>
      <c r="F306">
        <v>3.0304000000000002</v>
      </c>
      <c r="G306">
        <v>398</v>
      </c>
      <c r="H306">
        <v>147</v>
      </c>
      <c r="I306">
        <v>3.3662999999999998</v>
      </c>
      <c r="J306">
        <v>1.2330000000000001</v>
      </c>
      <c r="K306">
        <v>2801</v>
      </c>
      <c r="L306">
        <v>383</v>
      </c>
      <c r="M306">
        <v>26.6128</v>
      </c>
      <c r="N306">
        <v>3.5045000000000002</v>
      </c>
      <c r="O306">
        <v>1613</v>
      </c>
      <c r="P306">
        <v>347</v>
      </c>
      <c r="Q306">
        <v>8.8446999999999996</v>
      </c>
      <c r="R306">
        <v>1.8841000000000001</v>
      </c>
      <c r="S306">
        <v>973</v>
      </c>
      <c r="T306">
        <v>249</v>
      </c>
      <c r="U306">
        <v>3.9980000000000002</v>
      </c>
      <c r="V306">
        <v>1.0174000000000001</v>
      </c>
      <c r="W306">
        <v>6985</v>
      </c>
      <c r="X306">
        <v>290</v>
      </c>
      <c r="Y306">
        <v>28.3126</v>
      </c>
      <c r="Z306">
        <v>0.90659999999999996</v>
      </c>
      <c r="AA306">
        <v>4993</v>
      </c>
      <c r="AB306">
        <v>290</v>
      </c>
      <c r="AC306">
        <v>20.238299999999999</v>
      </c>
      <c r="AD306">
        <v>1.0467</v>
      </c>
      <c r="AE306">
        <v>3657</v>
      </c>
      <c r="AF306">
        <v>441</v>
      </c>
      <c r="AG306">
        <v>15.0265</v>
      </c>
      <c r="AH306">
        <v>1.7662</v>
      </c>
      <c r="AI306">
        <v>720</v>
      </c>
      <c r="AJ306">
        <v>211</v>
      </c>
      <c r="AK306">
        <v>6.8409000000000004</v>
      </c>
      <c r="AL306">
        <v>1.9898</v>
      </c>
      <c r="AM306">
        <v>734</v>
      </c>
      <c r="AN306">
        <v>294</v>
      </c>
      <c r="AO306">
        <v>3.1175999999999999</v>
      </c>
      <c r="AP306">
        <v>1.2466999999999999</v>
      </c>
      <c r="AQ306">
        <v>7463</v>
      </c>
      <c r="AR306">
        <v>961</v>
      </c>
      <c r="AS306">
        <v>30.2501</v>
      </c>
      <c r="AT306">
        <v>3.8123999999999998</v>
      </c>
      <c r="AU306">
        <v>540</v>
      </c>
      <c r="AV306">
        <v>199</v>
      </c>
      <c r="AW306">
        <v>4.6113999999999997</v>
      </c>
      <c r="AX306">
        <v>1.6983999999999999</v>
      </c>
      <c r="AY306">
        <v>403</v>
      </c>
      <c r="AZ306">
        <v>139</v>
      </c>
      <c r="BA306">
        <v>3.4415</v>
      </c>
      <c r="BB306">
        <v>1.1829000000000001</v>
      </c>
      <c r="BC306">
        <v>278</v>
      </c>
      <c r="BD306">
        <v>146</v>
      </c>
      <c r="BE306">
        <v>2.6413000000000002</v>
      </c>
      <c r="BF306">
        <v>1.3805000000000001</v>
      </c>
      <c r="BG306">
        <v>1003</v>
      </c>
      <c r="BH306">
        <v>305</v>
      </c>
      <c r="BI306">
        <v>9.5297000000000001</v>
      </c>
      <c r="BJ306">
        <v>2.8759000000000001</v>
      </c>
      <c r="BK306">
        <v>429</v>
      </c>
      <c r="BL306">
        <v>15</v>
      </c>
      <c r="BM306">
        <v>1.7388999999999999</v>
      </c>
      <c r="BN306">
        <v>3.9800000000000002E-2</v>
      </c>
      <c r="BO306">
        <v>0.63580000000000003</v>
      </c>
      <c r="BP306">
        <v>0.41210000000000002</v>
      </c>
      <c r="BQ306">
        <v>0.71799999999999997</v>
      </c>
      <c r="BR306">
        <v>0.66669999999999996</v>
      </c>
      <c r="BS306">
        <v>0.55889999999999995</v>
      </c>
      <c r="BT306">
        <v>0.84860000000000002</v>
      </c>
      <c r="BU306">
        <v>0.39660000000000001</v>
      </c>
      <c r="BV306">
        <v>0.73660000000000003</v>
      </c>
      <c r="BW306">
        <v>0.71799999999999997</v>
      </c>
      <c r="BX306">
        <v>0.80810000000000004</v>
      </c>
      <c r="BY306">
        <v>0.53520000000000001</v>
      </c>
      <c r="BZ306">
        <v>0.59650000000000003</v>
      </c>
      <c r="CA306">
        <v>0.76359999999999995</v>
      </c>
      <c r="CB306">
        <v>0.8004</v>
      </c>
      <c r="CC306">
        <v>0.83079999999999998</v>
      </c>
      <c r="CD306">
        <v>0.81020000000000003</v>
      </c>
      <c r="CE306">
        <v>2.9914999999999998</v>
      </c>
      <c r="CF306">
        <v>0.68230000000000002</v>
      </c>
      <c r="CG306">
        <v>3.5078999999999998</v>
      </c>
      <c r="CH306">
        <v>0.97440000000000004</v>
      </c>
      <c r="CI306">
        <v>0.53520000000000001</v>
      </c>
      <c r="CJ306">
        <v>0.53520000000000001</v>
      </c>
      <c r="CK306">
        <v>3.8014999999999999</v>
      </c>
      <c r="CL306">
        <v>0.93179999999999996</v>
      </c>
      <c r="CM306">
        <v>10.8361</v>
      </c>
      <c r="CN306">
        <v>0.86780000000000002</v>
      </c>
      <c r="CO306">
        <v>0</v>
      </c>
      <c r="CP306">
        <v>0</v>
      </c>
      <c r="CQ306">
        <v>0</v>
      </c>
      <c r="CR306">
        <v>0</v>
      </c>
      <c r="CS306">
        <v>0</v>
      </c>
      <c r="CT306">
        <v>0</v>
      </c>
      <c r="CU306">
        <v>0</v>
      </c>
      <c r="CV306">
        <v>0</v>
      </c>
      <c r="CW306">
        <v>0</v>
      </c>
      <c r="CX306">
        <v>0</v>
      </c>
      <c r="CY306">
        <v>0</v>
      </c>
      <c r="CZ306">
        <v>0</v>
      </c>
      <c r="DA306">
        <v>0</v>
      </c>
      <c r="DB306">
        <v>0</v>
      </c>
      <c r="DC306">
        <v>0</v>
      </c>
      <c r="DD306">
        <v>0</v>
      </c>
      <c r="DE306">
        <v>0</v>
      </c>
      <c r="DF306">
        <v>0</v>
      </c>
      <c r="DG306">
        <v>0</v>
      </c>
      <c r="DH306">
        <v>0</v>
      </c>
      <c r="DI306">
        <v>0</v>
      </c>
      <c r="DJ306" t="s">
        <v>794</v>
      </c>
    </row>
    <row r="307" spans="1:114" x14ac:dyDescent="0.2">
      <c r="A307">
        <v>21607</v>
      </c>
      <c r="B307" t="s">
        <v>589</v>
      </c>
      <c r="C307">
        <v>71</v>
      </c>
      <c r="D307">
        <v>60</v>
      </c>
      <c r="E307">
        <v>11.892799999999999</v>
      </c>
      <c r="F307">
        <v>8.6248000000000005</v>
      </c>
      <c r="G307">
        <v>17</v>
      </c>
      <c r="H307">
        <v>20</v>
      </c>
      <c r="I307">
        <v>8.2927</v>
      </c>
      <c r="J307">
        <v>9.1601999999999997</v>
      </c>
      <c r="K307">
        <v>49</v>
      </c>
      <c r="L307">
        <v>39</v>
      </c>
      <c r="M307">
        <v>28.488399999999999</v>
      </c>
      <c r="N307">
        <v>20.3324</v>
      </c>
      <c r="O307">
        <v>40</v>
      </c>
      <c r="P307">
        <v>29</v>
      </c>
      <c r="Q307">
        <v>9.3239999999999998</v>
      </c>
      <c r="R307">
        <v>5.3010000000000002</v>
      </c>
      <c r="S307">
        <v>29</v>
      </c>
      <c r="T307">
        <v>36</v>
      </c>
      <c r="U307">
        <v>4.8575999999999997</v>
      </c>
      <c r="V307">
        <v>5.6498999999999997</v>
      </c>
      <c r="W307">
        <v>124</v>
      </c>
      <c r="X307">
        <v>62</v>
      </c>
      <c r="Y307">
        <v>20.770499999999998</v>
      </c>
      <c r="Z307">
        <v>5.1628999999999996</v>
      </c>
      <c r="AA307">
        <v>134</v>
      </c>
      <c r="AB307">
        <v>80</v>
      </c>
      <c r="AC307">
        <v>22.445599999999999</v>
      </c>
      <c r="AD307">
        <v>9.2058</v>
      </c>
      <c r="AE307">
        <v>47</v>
      </c>
      <c r="AF307">
        <v>29</v>
      </c>
      <c r="AG307">
        <v>7.8727</v>
      </c>
      <c r="AH307">
        <v>3.4540999999999999</v>
      </c>
      <c r="AI307">
        <v>0</v>
      </c>
      <c r="AJ307">
        <v>20</v>
      </c>
      <c r="AK307">
        <v>0</v>
      </c>
      <c r="AL307">
        <v>11.510999999999999</v>
      </c>
      <c r="AM307">
        <v>0</v>
      </c>
      <c r="AN307">
        <v>56</v>
      </c>
      <c r="AO307">
        <v>0</v>
      </c>
      <c r="AP307">
        <v>9.8765000000000001</v>
      </c>
      <c r="AQ307">
        <v>220</v>
      </c>
      <c r="AR307">
        <v>313</v>
      </c>
      <c r="AS307">
        <v>36.850900000000003</v>
      </c>
      <c r="AT307">
        <v>49.956600000000002</v>
      </c>
      <c r="AU307">
        <v>0</v>
      </c>
      <c r="AV307">
        <v>20</v>
      </c>
      <c r="AW307">
        <v>0</v>
      </c>
      <c r="AX307">
        <v>11.0609</v>
      </c>
      <c r="AY307">
        <v>42</v>
      </c>
      <c r="AZ307">
        <v>39</v>
      </c>
      <c r="BA307">
        <v>23.463699999999999</v>
      </c>
      <c r="BB307">
        <v>20.267399999999999</v>
      </c>
      <c r="BC307">
        <v>17</v>
      </c>
      <c r="BD307">
        <v>18</v>
      </c>
      <c r="BE307">
        <v>9.8836999999999993</v>
      </c>
      <c r="BF307">
        <v>9.7189999999999994</v>
      </c>
      <c r="BG307">
        <v>0</v>
      </c>
      <c r="BH307">
        <v>14</v>
      </c>
      <c r="BI307">
        <v>0</v>
      </c>
      <c r="BJ307">
        <v>8.1395</v>
      </c>
      <c r="BK307">
        <v>0</v>
      </c>
      <c r="BL307">
        <v>14</v>
      </c>
      <c r="BM307">
        <v>0</v>
      </c>
      <c r="BN307">
        <v>2.3451</v>
      </c>
      <c r="BO307">
        <v>0.50429999999999997</v>
      </c>
      <c r="BP307">
        <v>0.88500000000000001</v>
      </c>
      <c r="BQ307">
        <v>0.75919999999999999</v>
      </c>
      <c r="BR307">
        <v>0.68589999999999995</v>
      </c>
      <c r="BS307">
        <v>0.65310000000000001</v>
      </c>
      <c r="BT307">
        <v>0.66520000000000001</v>
      </c>
      <c r="BU307">
        <v>0.57999999999999996</v>
      </c>
      <c r="BV307">
        <v>0.1799</v>
      </c>
      <c r="BW307">
        <v>0</v>
      </c>
      <c r="BX307">
        <v>0</v>
      </c>
      <c r="BY307">
        <v>0.60770000000000002</v>
      </c>
      <c r="BZ307">
        <v>0</v>
      </c>
      <c r="CA307">
        <v>0.97829999999999995</v>
      </c>
      <c r="CB307">
        <v>0.97609999999999997</v>
      </c>
      <c r="CC307">
        <v>0</v>
      </c>
      <c r="CD307">
        <v>0</v>
      </c>
      <c r="CE307">
        <v>3.4874999999999998</v>
      </c>
      <c r="CF307">
        <v>0.82299999999999995</v>
      </c>
      <c r="CG307">
        <v>1.4251</v>
      </c>
      <c r="CH307">
        <v>9.1700000000000004E-2</v>
      </c>
      <c r="CI307">
        <v>0.60770000000000002</v>
      </c>
      <c r="CJ307">
        <v>0.60770000000000002</v>
      </c>
      <c r="CK307">
        <v>1.9543999999999999</v>
      </c>
      <c r="CL307">
        <v>0.3987</v>
      </c>
      <c r="CM307">
        <v>7.4746999999999986</v>
      </c>
      <c r="CN307">
        <v>0.47120000000000001</v>
      </c>
      <c r="CO307">
        <v>0</v>
      </c>
      <c r="CP307">
        <v>0</v>
      </c>
      <c r="CQ307">
        <v>0</v>
      </c>
      <c r="CR307">
        <v>0</v>
      </c>
      <c r="CS307">
        <v>0</v>
      </c>
      <c r="CT307">
        <v>0</v>
      </c>
      <c r="CU307">
        <v>0</v>
      </c>
      <c r="CV307">
        <v>0</v>
      </c>
      <c r="CW307">
        <v>0</v>
      </c>
      <c r="CX307">
        <v>0</v>
      </c>
      <c r="CY307">
        <v>0</v>
      </c>
      <c r="CZ307">
        <v>0</v>
      </c>
      <c r="DA307">
        <v>1</v>
      </c>
      <c r="DB307">
        <v>1</v>
      </c>
      <c r="DC307">
        <v>0</v>
      </c>
      <c r="DD307">
        <v>0</v>
      </c>
      <c r="DE307">
        <v>0</v>
      </c>
      <c r="DF307">
        <v>0</v>
      </c>
      <c r="DG307">
        <v>0</v>
      </c>
      <c r="DH307">
        <v>2</v>
      </c>
      <c r="DI307">
        <v>2</v>
      </c>
      <c r="DJ307" t="s">
        <v>796</v>
      </c>
    </row>
    <row r="308" spans="1:114" x14ac:dyDescent="0.2">
      <c r="A308">
        <v>21610</v>
      </c>
      <c r="B308" t="s">
        <v>589</v>
      </c>
      <c r="C308">
        <v>50</v>
      </c>
      <c r="D308">
        <v>44</v>
      </c>
      <c r="E308">
        <v>12.9199</v>
      </c>
      <c r="F308">
        <v>9.8323999999999998</v>
      </c>
      <c r="G308">
        <v>10</v>
      </c>
      <c r="H308">
        <v>14</v>
      </c>
      <c r="I308">
        <v>6.4935</v>
      </c>
      <c r="J308">
        <v>8.8329000000000004</v>
      </c>
      <c r="K308">
        <v>28</v>
      </c>
      <c r="L308">
        <v>17</v>
      </c>
      <c r="M308">
        <v>21.2121</v>
      </c>
      <c r="N308">
        <v>11.7531</v>
      </c>
      <c r="O308">
        <v>12</v>
      </c>
      <c r="P308">
        <v>7</v>
      </c>
      <c r="Q308">
        <v>4.7808999999999999</v>
      </c>
      <c r="R308">
        <v>2.2288999999999999</v>
      </c>
      <c r="S308">
        <v>21</v>
      </c>
      <c r="T308">
        <v>24</v>
      </c>
      <c r="U308">
        <v>5.3708</v>
      </c>
      <c r="V308">
        <v>5.6478000000000002</v>
      </c>
      <c r="W308">
        <v>66</v>
      </c>
      <c r="X308">
        <v>26</v>
      </c>
      <c r="Y308">
        <v>16.879799999999999</v>
      </c>
      <c r="Z308">
        <v>10.064500000000001</v>
      </c>
      <c r="AA308">
        <v>110</v>
      </c>
      <c r="AB308">
        <v>98</v>
      </c>
      <c r="AC308">
        <v>28.132999999999999</v>
      </c>
      <c r="AD308">
        <v>21.671500000000002</v>
      </c>
      <c r="AE308">
        <v>41</v>
      </c>
      <c r="AF308">
        <v>25</v>
      </c>
      <c r="AG308">
        <v>10.485900000000001</v>
      </c>
      <c r="AH308">
        <v>4.3422999999999998</v>
      </c>
      <c r="AI308">
        <v>0</v>
      </c>
      <c r="AJ308">
        <v>20</v>
      </c>
      <c r="AK308">
        <v>0</v>
      </c>
      <c r="AL308">
        <v>14.9992</v>
      </c>
      <c r="AM308">
        <v>2</v>
      </c>
      <c r="AN308">
        <v>54</v>
      </c>
      <c r="AO308">
        <v>0.54049999999999998</v>
      </c>
      <c r="AP308">
        <v>14.714600000000001</v>
      </c>
      <c r="AQ308">
        <v>102</v>
      </c>
      <c r="AR308">
        <v>199</v>
      </c>
      <c r="AS308">
        <v>26.087</v>
      </c>
      <c r="AT308">
        <v>49.445300000000003</v>
      </c>
      <c r="AU308">
        <v>8</v>
      </c>
      <c r="AV308">
        <v>9</v>
      </c>
      <c r="AW308">
        <v>3.2519999999999998</v>
      </c>
      <c r="AX308">
        <v>3.7044000000000001</v>
      </c>
      <c r="AY308">
        <v>3</v>
      </c>
      <c r="AZ308">
        <v>5</v>
      </c>
      <c r="BA308">
        <v>1.2195</v>
      </c>
      <c r="BB308">
        <v>2.0213000000000001</v>
      </c>
      <c r="BC308">
        <v>3</v>
      </c>
      <c r="BD308">
        <v>15</v>
      </c>
      <c r="BE308">
        <v>2.2726999999999999</v>
      </c>
      <c r="BF308">
        <v>11.245100000000001</v>
      </c>
      <c r="BG308">
        <v>7</v>
      </c>
      <c r="BH308">
        <v>11</v>
      </c>
      <c r="BI308">
        <v>5.3029999999999999</v>
      </c>
      <c r="BJ308">
        <v>8.2068999999999992</v>
      </c>
      <c r="BK308">
        <v>0</v>
      </c>
      <c r="BL308">
        <v>14</v>
      </c>
      <c r="BM308">
        <v>0</v>
      </c>
      <c r="BN308">
        <v>3.5806</v>
      </c>
      <c r="BO308">
        <v>0.54310000000000003</v>
      </c>
      <c r="BP308">
        <v>0.76790000000000003</v>
      </c>
      <c r="BQ308">
        <v>0.56399999999999995</v>
      </c>
      <c r="BR308">
        <v>0.3654</v>
      </c>
      <c r="BS308">
        <v>0.69379999999999997</v>
      </c>
      <c r="BT308">
        <v>0.4158</v>
      </c>
      <c r="BU308">
        <v>0.92959999999999998</v>
      </c>
      <c r="BV308">
        <v>0.38969999999999999</v>
      </c>
      <c r="BW308">
        <v>0</v>
      </c>
      <c r="BX308">
        <v>0.47120000000000001</v>
      </c>
      <c r="BY308">
        <v>0.47970000000000002</v>
      </c>
      <c r="BZ308">
        <v>0.56830000000000003</v>
      </c>
      <c r="CA308">
        <v>0.6421</v>
      </c>
      <c r="CB308">
        <v>0.76790000000000003</v>
      </c>
      <c r="CC308">
        <v>0.65080000000000005</v>
      </c>
      <c r="CD308">
        <v>0</v>
      </c>
      <c r="CE308">
        <v>2.9342000000000001</v>
      </c>
      <c r="CF308">
        <v>0.65459999999999996</v>
      </c>
      <c r="CG308">
        <v>2.2063000000000001</v>
      </c>
      <c r="CH308">
        <v>0.33689999999999998</v>
      </c>
      <c r="CI308">
        <v>0.47970000000000002</v>
      </c>
      <c r="CJ308">
        <v>0.47970000000000002</v>
      </c>
      <c r="CK308">
        <v>2.6291000000000002</v>
      </c>
      <c r="CL308">
        <v>0.57569999999999999</v>
      </c>
      <c r="CM308">
        <v>8.2492999999999999</v>
      </c>
      <c r="CN308">
        <v>0.59060000000000001</v>
      </c>
      <c r="CO308">
        <v>0</v>
      </c>
      <c r="CP308">
        <v>0</v>
      </c>
      <c r="CQ308">
        <v>0</v>
      </c>
      <c r="CR308">
        <v>0</v>
      </c>
      <c r="CS308">
        <v>0</v>
      </c>
      <c r="CT308">
        <v>0</v>
      </c>
      <c r="CU308">
        <v>1</v>
      </c>
      <c r="CV308">
        <v>0</v>
      </c>
      <c r="CW308">
        <v>0</v>
      </c>
      <c r="CX308">
        <v>0</v>
      </c>
      <c r="CY308">
        <v>0</v>
      </c>
      <c r="CZ308">
        <v>0</v>
      </c>
      <c r="DA308">
        <v>0</v>
      </c>
      <c r="DB308">
        <v>0</v>
      </c>
      <c r="DC308">
        <v>0</v>
      </c>
      <c r="DD308">
        <v>0</v>
      </c>
      <c r="DE308">
        <v>0</v>
      </c>
      <c r="DF308">
        <v>1</v>
      </c>
      <c r="DG308">
        <v>0</v>
      </c>
      <c r="DH308">
        <v>0</v>
      </c>
      <c r="DI308">
        <v>1</v>
      </c>
      <c r="DJ308" t="s">
        <v>793</v>
      </c>
    </row>
    <row r="309" spans="1:114" x14ac:dyDescent="0.2">
      <c r="A309">
        <v>21612</v>
      </c>
      <c r="B309" t="s">
        <v>589</v>
      </c>
      <c r="C309">
        <v>140</v>
      </c>
      <c r="D309">
        <v>171</v>
      </c>
      <c r="E309">
        <v>29.787199999999999</v>
      </c>
      <c r="F309">
        <v>32.596600000000002</v>
      </c>
      <c r="G309">
        <v>0</v>
      </c>
      <c r="H309">
        <v>14</v>
      </c>
      <c r="I309">
        <v>0</v>
      </c>
      <c r="J309">
        <v>7.9096000000000002</v>
      </c>
      <c r="K309">
        <v>18</v>
      </c>
      <c r="L309">
        <v>38</v>
      </c>
      <c r="M309">
        <v>8.5714000000000006</v>
      </c>
      <c r="N309">
        <v>17.550999999999998</v>
      </c>
      <c r="O309">
        <v>9</v>
      </c>
      <c r="P309">
        <v>13</v>
      </c>
      <c r="Q309">
        <v>1.9149</v>
      </c>
      <c r="R309">
        <v>2.5634000000000001</v>
      </c>
      <c r="S309">
        <v>0</v>
      </c>
      <c r="T309">
        <v>14</v>
      </c>
      <c r="U309">
        <v>0</v>
      </c>
      <c r="V309">
        <v>2.9786999999999999</v>
      </c>
      <c r="W309">
        <v>287</v>
      </c>
      <c r="X309">
        <v>206</v>
      </c>
      <c r="Y309">
        <v>61.063800000000001</v>
      </c>
      <c r="Z309">
        <v>28.695399999999999</v>
      </c>
      <c r="AA309">
        <v>0</v>
      </c>
      <c r="AB309">
        <v>14</v>
      </c>
      <c r="AC309">
        <v>0</v>
      </c>
      <c r="AD309">
        <v>2.9786999999999999</v>
      </c>
      <c r="AE309">
        <v>39</v>
      </c>
      <c r="AF309">
        <v>38</v>
      </c>
      <c r="AG309">
        <v>8.2979000000000003</v>
      </c>
      <c r="AH309">
        <v>6.7157</v>
      </c>
      <c r="AI309">
        <v>0</v>
      </c>
      <c r="AJ309">
        <v>20</v>
      </c>
      <c r="AK309">
        <v>0</v>
      </c>
      <c r="AL309">
        <v>9.4281000000000006</v>
      </c>
      <c r="AM309">
        <v>0</v>
      </c>
      <c r="AN309">
        <v>56</v>
      </c>
      <c r="AO309">
        <v>0</v>
      </c>
      <c r="AP309">
        <v>11.914899999999999</v>
      </c>
      <c r="AQ309">
        <v>6</v>
      </c>
      <c r="AR309">
        <v>363</v>
      </c>
      <c r="AS309">
        <v>1.2766</v>
      </c>
      <c r="AT309">
        <v>77.178200000000004</v>
      </c>
      <c r="AU309">
        <v>0</v>
      </c>
      <c r="AV309">
        <v>20</v>
      </c>
      <c r="AW309">
        <v>0</v>
      </c>
      <c r="AX309">
        <v>5.0507999999999997</v>
      </c>
      <c r="AY309">
        <v>0</v>
      </c>
      <c r="AZ309">
        <v>14</v>
      </c>
      <c r="BA309">
        <v>0</v>
      </c>
      <c r="BB309">
        <v>3.5714000000000001</v>
      </c>
      <c r="BC309">
        <v>0</v>
      </c>
      <c r="BD309">
        <v>20</v>
      </c>
      <c r="BE309">
        <v>0</v>
      </c>
      <c r="BF309">
        <v>9.4281000000000006</v>
      </c>
      <c r="BG309">
        <v>0</v>
      </c>
      <c r="BH309">
        <v>14</v>
      </c>
      <c r="BI309">
        <v>0</v>
      </c>
      <c r="BJ309">
        <v>6.6666999999999996</v>
      </c>
      <c r="BK309">
        <v>0</v>
      </c>
      <c r="BL309">
        <v>14</v>
      </c>
      <c r="BM309">
        <v>0</v>
      </c>
      <c r="BN309">
        <v>2.9786999999999999</v>
      </c>
      <c r="BO309">
        <v>0.89659999999999995</v>
      </c>
      <c r="BP309">
        <v>0</v>
      </c>
      <c r="BQ309">
        <v>0.15620000000000001</v>
      </c>
      <c r="BR309">
        <v>0.16450000000000001</v>
      </c>
      <c r="BS309">
        <v>0</v>
      </c>
      <c r="BT309">
        <v>0.97870000000000001</v>
      </c>
      <c r="BU309">
        <v>0</v>
      </c>
      <c r="BV309">
        <v>0.2099</v>
      </c>
      <c r="BW309">
        <v>0</v>
      </c>
      <c r="BX309">
        <v>0</v>
      </c>
      <c r="BY309">
        <v>6.8199999999999997E-2</v>
      </c>
      <c r="BZ309">
        <v>0</v>
      </c>
      <c r="CA309">
        <v>0</v>
      </c>
      <c r="CB309">
        <v>0</v>
      </c>
      <c r="CC309">
        <v>0</v>
      </c>
      <c r="CD309">
        <v>0</v>
      </c>
      <c r="CE309">
        <v>1.2173</v>
      </c>
      <c r="CF309">
        <v>0.14710000000000001</v>
      </c>
      <c r="CG309">
        <v>1.1886000000000001</v>
      </c>
      <c r="CH309">
        <v>7.2499999999999995E-2</v>
      </c>
      <c r="CI309">
        <v>6.8199999999999997E-2</v>
      </c>
      <c r="CJ309">
        <v>6.8199999999999997E-2</v>
      </c>
      <c r="CK309">
        <v>0</v>
      </c>
      <c r="CL309">
        <v>0</v>
      </c>
      <c r="CM309">
        <v>2.4741</v>
      </c>
      <c r="CN309">
        <v>3.4099999999999998E-2</v>
      </c>
      <c r="CO309">
        <v>0</v>
      </c>
      <c r="CP309">
        <v>0</v>
      </c>
      <c r="CQ309">
        <v>0</v>
      </c>
      <c r="CR309">
        <v>0</v>
      </c>
      <c r="CS309">
        <v>0</v>
      </c>
      <c r="CT309">
        <v>1</v>
      </c>
      <c r="CU309">
        <v>0</v>
      </c>
      <c r="CV309">
        <v>0</v>
      </c>
      <c r="CW309">
        <v>0</v>
      </c>
      <c r="CX309">
        <v>0</v>
      </c>
      <c r="CY309">
        <v>0</v>
      </c>
      <c r="CZ309">
        <v>0</v>
      </c>
      <c r="DA309">
        <v>0</v>
      </c>
      <c r="DB309">
        <v>0</v>
      </c>
      <c r="DC309">
        <v>0</v>
      </c>
      <c r="DD309">
        <v>0</v>
      </c>
      <c r="DE309">
        <v>0</v>
      </c>
      <c r="DF309">
        <v>1</v>
      </c>
      <c r="DG309">
        <v>0</v>
      </c>
      <c r="DH309">
        <v>0</v>
      </c>
      <c r="DI309">
        <v>1</v>
      </c>
      <c r="DJ309" t="s">
        <v>795</v>
      </c>
    </row>
    <row r="310" spans="1:114" x14ac:dyDescent="0.2">
      <c r="A310">
        <v>21613</v>
      </c>
      <c r="B310" t="s">
        <v>589</v>
      </c>
      <c r="C310">
        <v>5623</v>
      </c>
      <c r="D310">
        <v>696</v>
      </c>
      <c r="E310">
        <v>31.9907</v>
      </c>
      <c r="F310">
        <v>3.8376999999999999</v>
      </c>
      <c r="G310">
        <v>627</v>
      </c>
      <c r="H310">
        <v>203</v>
      </c>
      <c r="I310">
        <v>7.1928000000000001</v>
      </c>
      <c r="J310">
        <v>2.2704</v>
      </c>
      <c r="K310">
        <v>2750</v>
      </c>
      <c r="L310">
        <v>392</v>
      </c>
      <c r="M310">
        <v>35.301699999999997</v>
      </c>
      <c r="N310">
        <v>4.7370000000000001</v>
      </c>
      <c r="O310">
        <v>1636</v>
      </c>
      <c r="P310">
        <v>339</v>
      </c>
      <c r="Q310">
        <v>12.5953</v>
      </c>
      <c r="R310">
        <v>2.5718000000000001</v>
      </c>
      <c r="S310">
        <v>802</v>
      </c>
      <c r="T310">
        <v>322</v>
      </c>
      <c r="U310">
        <v>4.5477999999999996</v>
      </c>
      <c r="V310">
        <v>1.8208</v>
      </c>
      <c r="W310">
        <v>4258</v>
      </c>
      <c r="X310">
        <v>288</v>
      </c>
      <c r="Y310">
        <v>23.7532</v>
      </c>
      <c r="Z310">
        <v>1.4462999999999999</v>
      </c>
      <c r="AA310">
        <v>3539</v>
      </c>
      <c r="AB310">
        <v>329</v>
      </c>
      <c r="AC310">
        <v>19.7423</v>
      </c>
      <c r="AD310">
        <v>1.7407999999999999</v>
      </c>
      <c r="AE310">
        <v>3303</v>
      </c>
      <c r="AF310">
        <v>432</v>
      </c>
      <c r="AG310">
        <v>18.729800000000001</v>
      </c>
      <c r="AH310">
        <v>2.3843999999999999</v>
      </c>
      <c r="AI310">
        <v>699</v>
      </c>
      <c r="AJ310">
        <v>171</v>
      </c>
      <c r="AK310">
        <v>8.9730000000000008</v>
      </c>
      <c r="AL310">
        <v>2.1463000000000001</v>
      </c>
      <c r="AM310">
        <v>215</v>
      </c>
      <c r="AN310">
        <v>130</v>
      </c>
      <c r="AO310">
        <v>1.2764</v>
      </c>
      <c r="AP310">
        <v>0.76939999999999997</v>
      </c>
      <c r="AQ310">
        <v>8538</v>
      </c>
      <c r="AR310">
        <v>732</v>
      </c>
      <c r="AS310">
        <v>47.629100000000001</v>
      </c>
      <c r="AT310">
        <v>3.8349000000000002</v>
      </c>
      <c r="AU310">
        <v>829</v>
      </c>
      <c r="AV310">
        <v>220</v>
      </c>
      <c r="AW310">
        <v>8.8070000000000004</v>
      </c>
      <c r="AX310">
        <v>2.3127</v>
      </c>
      <c r="AY310">
        <v>219</v>
      </c>
      <c r="AZ310">
        <v>105</v>
      </c>
      <c r="BA310">
        <v>2.3266</v>
      </c>
      <c r="BB310">
        <v>1.1125</v>
      </c>
      <c r="BC310">
        <v>78</v>
      </c>
      <c r="BD310">
        <v>86</v>
      </c>
      <c r="BE310">
        <v>1.0013000000000001</v>
      </c>
      <c r="BF310">
        <v>1.0980000000000001</v>
      </c>
      <c r="BG310">
        <v>1276</v>
      </c>
      <c r="BH310">
        <v>238</v>
      </c>
      <c r="BI310">
        <v>16.38</v>
      </c>
      <c r="BJ310">
        <v>2.9527999999999999</v>
      </c>
      <c r="BK310">
        <v>426</v>
      </c>
      <c r="BL310">
        <v>12</v>
      </c>
      <c r="BM310">
        <v>2.3763999999999998</v>
      </c>
      <c r="BN310">
        <v>9.69E-2</v>
      </c>
      <c r="BO310">
        <v>0.92669999999999997</v>
      </c>
      <c r="BP310">
        <v>0.82650000000000001</v>
      </c>
      <c r="BQ310">
        <v>0.89370000000000005</v>
      </c>
      <c r="BR310">
        <v>0.80979999999999996</v>
      </c>
      <c r="BS310">
        <v>0.62529999999999997</v>
      </c>
      <c r="BT310">
        <v>0.77190000000000003</v>
      </c>
      <c r="BU310">
        <v>0.371</v>
      </c>
      <c r="BV310">
        <v>0.86509999999999998</v>
      </c>
      <c r="BW310">
        <v>0.86550000000000005</v>
      </c>
      <c r="BX310">
        <v>0.629</v>
      </c>
      <c r="BY310">
        <v>0.71220000000000006</v>
      </c>
      <c r="BZ310">
        <v>0.70279999999999998</v>
      </c>
      <c r="CA310">
        <v>0.72230000000000005</v>
      </c>
      <c r="CB310">
        <v>0.57050000000000001</v>
      </c>
      <c r="CC310">
        <v>0.94359999999999999</v>
      </c>
      <c r="CD310">
        <v>0.85289999999999999</v>
      </c>
      <c r="CE310">
        <v>4.0819999999999999</v>
      </c>
      <c r="CF310">
        <v>0.93179999999999996</v>
      </c>
      <c r="CG310">
        <v>3.5024999999999999</v>
      </c>
      <c r="CH310">
        <v>0.97230000000000005</v>
      </c>
      <c r="CI310">
        <v>0.71220000000000006</v>
      </c>
      <c r="CJ310">
        <v>0.71220000000000006</v>
      </c>
      <c r="CK310">
        <v>3.7921</v>
      </c>
      <c r="CL310">
        <v>0.92959999999999998</v>
      </c>
      <c r="CM310">
        <v>12.088800000000001</v>
      </c>
      <c r="CN310">
        <v>0.96379999999999999</v>
      </c>
      <c r="CO310">
        <v>1</v>
      </c>
      <c r="CP310">
        <v>0</v>
      </c>
      <c r="CQ310">
        <v>0</v>
      </c>
      <c r="CR310">
        <v>0</v>
      </c>
      <c r="CS310">
        <v>0</v>
      </c>
      <c r="CT310">
        <v>0</v>
      </c>
      <c r="CU310">
        <v>0</v>
      </c>
      <c r="CV310">
        <v>0</v>
      </c>
      <c r="CW310">
        <v>0</v>
      </c>
      <c r="CX310">
        <v>0</v>
      </c>
      <c r="CY310">
        <v>0</v>
      </c>
      <c r="CZ310">
        <v>0</v>
      </c>
      <c r="DA310">
        <v>0</v>
      </c>
      <c r="DB310">
        <v>0</v>
      </c>
      <c r="DC310">
        <v>1</v>
      </c>
      <c r="DD310">
        <v>0</v>
      </c>
      <c r="DE310">
        <v>1</v>
      </c>
      <c r="DF310">
        <v>0</v>
      </c>
      <c r="DG310">
        <v>0</v>
      </c>
      <c r="DH310">
        <v>1</v>
      </c>
      <c r="DI310">
        <v>2</v>
      </c>
      <c r="DJ310" t="s">
        <v>794</v>
      </c>
    </row>
    <row r="311" spans="1:114" x14ac:dyDescent="0.2">
      <c r="A311">
        <v>21617</v>
      </c>
      <c r="B311" t="s">
        <v>589</v>
      </c>
      <c r="C311">
        <v>997</v>
      </c>
      <c r="D311">
        <v>453</v>
      </c>
      <c r="E311">
        <v>9.7515999999999998</v>
      </c>
      <c r="F311">
        <v>4.3874000000000004</v>
      </c>
      <c r="G311">
        <v>216</v>
      </c>
      <c r="H311">
        <v>108</v>
      </c>
      <c r="I311">
        <v>3.7774999999999999</v>
      </c>
      <c r="J311">
        <v>1.8523000000000001</v>
      </c>
      <c r="K311">
        <v>861</v>
      </c>
      <c r="L311">
        <v>229</v>
      </c>
      <c r="M311">
        <v>21.606000000000002</v>
      </c>
      <c r="N311">
        <v>5.5106999999999999</v>
      </c>
      <c r="O311">
        <v>312</v>
      </c>
      <c r="P311">
        <v>135</v>
      </c>
      <c r="Q311">
        <v>4.2558999999999996</v>
      </c>
      <c r="R311">
        <v>1.8189</v>
      </c>
      <c r="S311">
        <v>400</v>
      </c>
      <c r="T311">
        <v>231</v>
      </c>
      <c r="U311">
        <v>3.8917999999999999</v>
      </c>
      <c r="V311">
        <v>2.2336</v>
      </c>
      <c r="W311">
        <v>1944</v>
      </c>
      <c r="X311">
        <v>289</v>
      </c>
      <c r="Y311">
        <v>18.642099999999999</v>
      </c>
      <c r="Z311">
        <v>2.5085000000000002</v>
      </c>
      <c r="AA311">
        <v>2385</v>
      </c>
      <c r="AB311">
        <v>313</v>
      </c>
      <c r="AC311">
        <v>22.871099999999998</v>
      </c>
      <c r="AD311">
        <v>2.6305999999999998</v>
      </c>
      <c r="AE311">
        <v>1052</v>
      </c>
      <c r="AF311">
        <v>224</v>
      </c>
      <c r="AG311">
        <v>10.2355</v>
      </c>
      <c r="AH311">
        <v>2.0779000000000001</v>
      </c>
      <c r="AI311">
        <v>287</v>
      </c>
      <c r="AJ311">
        <v>179</v>
      </c>
      <c r="AK311">
        <v>7.202</v>
      </c>
      <c r="AL311">
        <v>4.4463999999999997</v>
      </c>
      <c r="AM311">
        <v>23</v>
      </c>
      <c r="AN311">
        <v>84</v>
      </c>
      <c r="AO311">
        <v>0.22939999999999999</v>
      </c>
      <c r="AP311">
        <v>0.83289999999999997</v>
      </c>
      <c r="AQ311">
        <v>1228</v>
      </c>
      <c r="AR311">
        <v>996</v>
      </c>
      <c r="AS311">
        <v>11.776</v>
      </c>
      <c r="AT311">
        <v>9.5235000000000003</v>
      </c>
      <c r="AU311">
        <v>86</v>
      </c>
      <c r="AV311">
        <v>69</v>
      </c>
      <c r="AW311">
        <v>2.0688</v>
      </c>
      <c r="AX311">
        <v>1.6596</v>
      </c>
      <c r="AY311">
        <v>56</v>
      </c>
      <c r="AZ311">
        <v>43</v>
      </c>
      <c r="BA311">
        <v>1.3471</v>
      </c>
      <c r="BB311">
        <v>1.0299</v>
      </c>
      <c r="BC311">
        <v>0</v>
      </c>
      <c r="BD311">
        <v>30</v>
      </c>
      <c r="BE311">
        <v>0</v>
      </c>
      <c r="BF311">
        <v>0.74529999999999996</v>
      </c>
      <c r="BG311">
        <v>144</v>
      </c>
      <c r="BH311">
        <v>78</v>
      </c>
      <c r="BI311">
        <v>3.6135999999999999</v>
      </c>
      <c r="BJ311">
        <v>1.9378</v>
      </c>
      <c r="BK311">
        <v>170</v>
      </c>
      <c r="BL311">
        <v>13</v>
      </c>
      <c r="BM311">
        <v>1.6302000000000001</v>
      </c>
      <c r="BN311">
        <v>7.0199999999999999E-2</v>
      </c>
      <c r="BO311">
        <v>0.40089999999999998</v>
      </c>
      <c r="BP311">
        <v>0.4859</v>
      </c>
      <c r="BQ311">
        <v>0.57479999999999998</v>
      </c>
      <c r="BR311">
        <v>0.32050000000000001</v>
      </c>
      <c r="BS311">
        <v>0.54179999999999995</v>
      </c>
      <c r="BT311">
        <v>0.54159999999999997</v>
      </c>
      <c r="BU311">
        <v>0.63109999999999999</v>
      </c>
      <c r="BV311">
        <v>0.37259999999999999</v>
      </c>
      <c r="BW311">
        <v>0.75049999999999994</v>
      </c>
      <c r="BX311">
        <v>0.371</v>
      </c>
      <c r="BY311">
        <v>0.23449999999999999</v>
      </c>
      <c r="BZ311">
        <v>0.52059999999999995</v>
      </c>
      <c r="CA311">
        <v>0.65290000000000004</v>
      </c>
      <c r="CB311">
        <v>0</v>
      </c>
      <c r="CC311">
        <v>0.53149999999999997</v>
      </c>
      <c r="CD311">
        <v>0.80379999999999996</v>
      </c>
      <c r="CE311">
        <v>2.3239000000000001</v>
      </c>
      <c r="CF311">
        <v>0.45419999999999999</v>
      </c>
      <c r="CG311">
        <v>2.6667999999999998</v>
      </c>
      <c r="CH311">
        <v>0.59279999999999999</v>
      </c>
      <c r="CI311">
        <v>0.23449999999999999</v>
      </c>
      <c r="CJ311">
        <v>0.23449999999999999</v>
      </c>
      <c r="CK311">
        <v>2.5087999999999999</v>
      </c>
      <c r="CL311">
        <v>0.53939999999999999</v>
      </c>
      <c r="CM311">
        <v>7.734</v>
      </c>
      <c r="CN311">
        <v>0.50960000000000005</v>
      </c>
      <c r="CO311">
        <v>0</v>
      </c>
      <c r="CP311">
        <v>0</v>
      </c>
      <c r="CQ311">
        <v>0</v>
      </c>
      <c r="CR311">
        <v>0</v>
      </c>
      <c r="CS311">
        <v>0</v>
      </c>
      <c r="CT311">
        <v>0</v>
      </c>
      <c r="CU311">
        <v>0</v>
      </c>
      <c r="CV311">
        <v>0</v>
      </c>
      <c r="CW311">
        <v>0</v>
      </c>
      <c r="CX311">
        <v>0</v>
      </c>
      <c r="CY311">
        <v>0</v>
      </c>
      <c r="CZ311">
        <v>0</v>
      </c>
      <c r="DA311">
        <v>0</v>
      </c>
      <c r="DB311">
        <v>0</v>
      </c>
      <c r="DC311">
        <v>0</v>
      </c>
      <c r="DD311">
        <v>0</v>
      </c>
      <c r="DE311">
        <v>0</v>
      </c>
      <c r="DF311">
        <v>0</v>
      </c>
      <c r="DG311">
        <v>0</v>
      </c>
      <c r="DH311">
        <v>0</v>
      </c>
      <c r="DI311">
        <v>0</v>
      </c>
      <c r="DJ311" t="s">
        <v>793</v>
      </c>
    </row>
    <row r="312" spans="1:114" x14ac:dyDescent="0.2">
      <c r="A312">
        <v>21619</v>
      </c>
      <c r="B312" t="s">
        <v>589</v>
      </c>
      <c r="C312">
        <v>518</v>
      </c>
      <c r="D312">
        <v>277</v>
      </c>
      <c r="E312">
        <v>8.4254999999999995</v>
      </c>
      <c r="F312">
        <v>4.4100999999999999</v>
      </c>
      <c r="G312">
        <v>97</v>
      </c>
      <c r="H312">
        <v>94</v>
      </c>
      <c r="I312">
        <v>2.8782999999999999</v>
      </c>
      <c r="J312">
        <v>2.7669000000000001</v>
      </c>
      <c r="K312">
        <v>625</v>
      </c>
      <c r="L312">
        <v>187</v>
      </c>
      <c r="M312">
        <v>23.864100000000001</v>
      </c>
      <c r="N312">
        <v>6.6883999999999997</v>
      </c>
      <c r="O312">
        <v>302</v>
      </c>
      <c r="P312">
        <v>115</v>
      </c>
      <c r="Q312">
        <v>6.5044000000000004</v>
      </c>
      <c r="R312">
        <v>2.3498000000000001</v>
      </c>
      <c r="S312">
        <v>347</v>
      </c>
      <c r="T312">
        <v>225</v>
      </c>
      <c r="U312">
        <v>5.6440999999999999</v>
      </c>
      <c r="V312">
        <v>3.6072000000000002</v>
      </c>
      <c r="W312">
        <v>1421</v>
      </c>
      <c r="X312">
        <v>312</v>
      </c>
      <c r="Y312">
        <v>23.098199999999999</v>
      </c>
      <c r="Z312">
        <v>4.3971999999999998</v>
      </c>
      <c r="AA312">
        <v>1079</v>
      </c>
      <c r="AB312">
        <v>232</v>
      </c>
      <c r="AC312">
        <v>17.539000000000001</v>
      </c>
      <c r="AD312">
        <v>3.2465000000000002</v>
      </c>
      <c r="AE312">
        <v>845</v>
      </c>
      <c r="AF312">
        <v>245</v>
      </c>
      <c r="AG312">
        <v>13.744300000000001</v>
      </c>
      <c r="AH312">
        <v>3.6901000000000002</v>
      </c>
      <c r="AI312">
        <v>141</v>
      </c>
      <c r="AJ312">
        <v>83</v>
      </c>
      <c r="AK312">
        <v>5.3837000000000002</v>
      </c>
      <c r="AL312">
        <v>3.1322999999999999</v>
      </c>
      <c r="AM312">
        <v>66</v>
      </c>
      <c r="AN312">
        <v>104</v>
      </c>
      <c r="AO312">
        <v>1.1536</v>
      </c>
      <c r="AP312">
        <v>1.8053999999999999</v>
      </c>
      <c r="AQ312">
        <v>1019</v>
      </c>
      <c r="AR312">
        <v>907</v>
      </c>
      <c r="AS312">
        <v>16.563700000000001</v>
      </c>
      <c r="AT312">
        <v>14.6309</v>
      </c>
      <c r="AU312">
        <v>404</v>
      </c>
      <c r="AV312">
        <v>180</v>
      </c>
      <c r="AW312">
        <v>12.6408</v>
      </c>
      <c r="AX312">
        <v>5.4957000000000003</v>
      </c>
      <c r="AY312">
        <v>9</v>
      </c>
      <c r="AZ312">
        <v>16</v>
      </c>
      <c r="BA312">
        <v>0.28160000000000002</v>
      </c>
      <c r="BB312">
        <v>0.49990000000000001</v>
      </c>
      <c r="BC312">
        <v>34</v>
      </c>
      <c r="BD312">
        <v>40</v>
      </c>
      <c r="BE312">
        <v>1.2982</v>
      </c>
      <c r="BF312">
        <v>1.5138</v>
      </c>
      <c r="BG312">
        <v>47</v>
      </c>
      <c r="BH312">
        <v>44</v>
      </c>
      <c r="BI312">
        <v>1.7946</v>
      </c>
      <c r="BJ312">
        <v>1.669</v>
      </c>
      <c r="BK312">
        <v>18</v>
      </c>
      <c r="BL312">
        <v>7</v>
      </c>
      <c r="BM312">
        <v>0.29260000000000003</v>
      </c>
      <c r="BN312">
        <v>0.10920000000000001</v>
      </c>
      <c r="BO312">
        <v>0.3448</v>
      </c>
      <c r="BP312">
        <v>0.35139999999999999</v>
      </c>
      <c r="BQ312">
        <v>0.65290000000000004</v>
      </c>
      <c r="BR312">
        <v>0.52139999999999997</v>
      </c>
      <c r="BS312">
        <v>0.72160000000000002</v>
      </c>
      <c r="BT312">
        <v>0.74409999999999998</v>
      </c>
      <c r="BU312">
        <v>0.26650000000000001</v>
      </c>
      <c r="BV312">
        <v>0.67449999999999999</v>
      </c>
      <c r="BW312">
        <v>0.61170000000000002</v>
      </c>
      <c r="BX312">
        <v>0.60550000000000004</v>
      </c>
      <c r="BY312">
        <v>0.33050000000000002</v>
      </c>
      <c r="BZ312">
        <v>0.76139999999999997</v>
      </c>
      <c r="CA312">
        <v>0.50329999999999997</v>
      </c>
      <c r="CB312">
        <v>0.61170000000000002</v>
      </c>
      <c r="CC312">
        <v>0.37740000000000001</v>
      </c>
      <c r="CD312">
        <v>0.4819</v>
      </c>
      <c r="CE312">
        <v>2.5920999999999998</v>
      </c>
      <c r="CF312">
        <v>0.5373</v>
      </c>
      <c r="CG312">
        <v>2.9022999999999999</v>
      </c>
      <c r="CH312">
        <v>0.77610000000000001</v>
      </c>
      <c r="CI312">
        <v>0.33050000000000002</v>
      </c>
      <c r="CJ312">
        <v>0.33050000000000002</v>
      </c>
      <c r="CK312">
        <v>2.7357</v>
      </c>
      <c r="CL312">
        <v>0.60550000000000004</v>
      </c>
      <c r="CM312">
        <v>8.5605999999999991</v>
      </c>
      <c r="CN312">
        <v>0.63539999999999996</v>
      </c>
      <c r="CO312">
        <v>0</v>
      </c>
      <c r="CP312">
        <v>0</v>
      </c>
      <c r="CQ312">
        <v>0</v>
      </c>
      <c r="CR312">
        <v>0</v>
      </c>
      <c r="CS312">
        <v>0</v>
      </c>
      <c r="CT312">
        <v>0</v>
      </c>
      <c r="CU312">
        <v>0</v>
      </c>
      <c r="CV312">
        <v>0</v>
      </c>
      <c r="CW312">
        <v>0</v>
      </c>
      <c r="CX312">
        <v>0</v>
      </c>
      <c r="CY312">
        <v>0</v>
      </c>
      <c r="CZ312">
        <v>0</v>
      </c>
      <c r="DA312">
        <v>0</v>
      </c>
      <c r="DB312">
        <v>0</v>
      </c>
      <c r="DC312">
        <v>0</v>
      </c>
      <c r="DD312">
        <v>0</v>
      </c>
      <c r="DE312">
        <v>0</v>
      </c>
      <c r="DF312">
        <v>0</v>
      </c>
      <c r="DG312">
        <v>0</v>
      </c>
      <c r="DH312">
        <v>0</v>
      </c>
      <c r="DI312">
        <v>0</v>
      </c>
      <c r="DJ312" t="s">
        <v>793</v>
      </c>
    </row>
    <row r="313" spans="1:114" x14ac:dyDescent="0.2">
      <c r="A313">
        <v>21620</v>
      </c>
      <c r="B313" t="s">
        <v>589</v>
      </c>
      <c r="C313">
        <v>2285</v>
      </c>
      <c r="D313">
        <v>540</v>
      </c>
      <c r="E313">
        <v>18.3889</v>
      </c>
      <c r="F313">
        <v>4.2069999999999999</v>
      </c>
      <c r="G313">
        <v>261</v>
      </c>
      <c r="H313">
        <v>100</v>
      </c>
      <c r="I313">
        <v>3.7079</v>
      </c>
      <c r="J313">
        <v>1.3948</v>
      </c>
      <c r="K313">
        <v>1669</v>
      </c>
      <c r="L313">
        <v>285</v>
      </c>
      <c r="M313">
        <v>29.2807</v>
      </c>
      <c r="N313">
        <v>4.7458</v>
      </c>
      <c r="O313">
        <v>598</v>
      </c>
      <c r="P313">
        <v>161</v>
      </c>
      <c r="Q313">
        <v>6.3007</v>
      </c>
      <c r="R313">
        <v>1.6581999999999999</v>
      </c>
      <c r="S313">
        <v>853</v>
      </c>
      <c r="T313">
        <v>385</v>
      </c>
      <c r="U313">
        <v>6.2915000000000001</v>
      </c>
      <c r="V313">
        <v>2.8193000000000001</v>
      </c>
      <c r="W313">
        <v>3504</v>
      </c>
      <c r="X313">
        <v>259</v>
      </c>
      <c r="Y313">
        <v>25.372900000000001</v>
      </c>
      <c r="Z313">
        <v>1.3089999999999999</v>
      </c>
      <c r="AA313">
        <v>2412</v>
      </c>
      <c r="AB313">
        <v>315</v>
      </c>
      <c r="AC313">
        <v>17.465599999999998</v>
      </c>
      <c r="AD313">
        <v>2.0851999999999999</v>
      </c>
      <c r="AE313">
        <v>1843</v>
      </c>
      <c r="AF313">
        <v>313</v>
      </c>
      <c r="AG313">
        <v>13.593500000000001</v>
      </c>
      <c r="AH313">
        <v>2.1888000000000001</v>
      </c>
      <c r="AI313">
        <v>371</v>
      </c>
      <c r="AJ313">
        <v>169</v>
      </c>
      <c r="AK313">
        <v>6.5087999999999999</v>
      </c>
      <c r="AL313">
        <v>2.9493999999999998</v>
      </c>
      <c r="AM313">
        <v>50</v>
      </c>
      <c r="AN313">
        <v>87</v>
      </c>
      <c r="AO313">
        <v>0.3831</v>
      </c>
      <c r="AP313">
        <v>0.66449999999999998</v>
      </c>
      <c r="AQ313">
        <v>3230</v>
      </c>
      <c r="AR313">
        <v>1009</v>
      </c>
      <c r="AS313">
        <v>23.3888</v>
      </c>
      <c r="AT313">
        <v>7.2031999999999998</v>
      </c>
      <c r="AU313">
        <v>403</v>
      </c>
      <c r="AV313">
        <v>164</v>
      </c>
      <c r="AW313">
        <v>6.3235999999999999</v>
      </c>
      <c r="AX313">
        <v>2.5573000000000001</v>
      </c>
      <c r="AY313">
        <v>83</v>
      </c>
      <c r="AZ313">
        <v>75</v>
      </c>
      <c r="BA313">
        <v>1.3024</v>
      </c>
      <c r="BB313">
        <v>1.1753</v>
      </c>
      <c r="BC313">
        <v>44</v>
      </c>
      <c r="BD313">
        <v>53</v>
      </c>
      <c r="BE313">
        <v>0.77190000000000003</v>
      </c>
      <c r="BF313">
        <v>0.93340000000000001</v>
      </c>
      <c r="BG313">
        <v>322</v>
      </c>
      <c r="BH313">
        <v>124</v>
      </c>
      <c r="BI313">
        <v>5.6490999999999998</v>
      </c>
      <c r="BJ313">
        <v>2.1539000000000001</v>
      </c>
      <c r="BK313">
        <v>1483</v>
      </c>
      <c r="BL313">
        <v>56</v>
      </c>
      <c r="BM313">
        <v>10.7386</v>
      </c>
      <c r="BN313">
        <v>0.69820000000000004</v>
      </c>
      <c r="BO313">
        <v>0.7026</v>
      </c>
      <c r="BP313">
        <v>0.47070000000000001</v>
      </c>
      <c r="BQ313">
        <v>0.77659999999999996</v>
      </c>
      <c r="BR313">
        <v>0.50639999999999996</v>
      </c>
      <c r="BS313">
        <v>0.76659999999999995</v>
      </c>
      <c r="BT313">
        <v>0.81240000000000001</v>
      </c>
      <c r="BU313">
        <v>0.26229999999999998</v>
      </c>
      <c r="BV313">
        <v>0.65949999999999998</v>
      </c>
      <c r="BW313">
        <v>0.69410000000000005</v>
      </c>
      <c r="BX313">
        <v>0.42220000000000002</v>
      </c>
      <c r="BY313">
        <v>0.44990000000000002</v>
      </c>
      <c r="BZ313">
        <v>0.64429999999999998</v>
      </c>
      <c r="CA313">
        <v>0.64859999999999995</v>
      </c>
      <c r="CB313">
        <v>0.51190000000000002</v>
      </c>
      <c r="CC313">
        <v>0.67900000000000005</v>
      </c>
      <c r="CD313">
        <v>0.94669999999999999</v>
      </c>
      <c r="CE313">
        <v>3.2229000000000001</v>
      </c>
      <c r="CF313">
        <v>0.76549999999999996</v>
      </c>
      <c r="CG313">
        <v>2.8504999999999998</v>
      </c>
      <c r="CH313">
        <v>0.72709999999999997</v>
      </c>
      <c r="CI313">
        <v>0.44990000000000002</v>
      </c>
      <c r="CJ313">
        <v>0.44990000000000002</v>
      </c>
      <c r="CK313">
        <v>3.4304999999999999</v>
      </c>
      <c r="CL313">
        <v>0.81879999999999997</v>
      </c>
      <c r="CM313">
        <v>9.9537999999999993</v>
      </c>
      <c r="CN313">
        <v>0.7974</v>
      </c>
      <c r="CO313">
        <v>0</v>
      </c>
      <c r="CP313">
        <v>0</v>
      </c>
      <c r="CQ313">
        <v>0</v>
      </c>
      <c r="CR313">
        <v>0</v>
      </c>
      <c r="CS313">
        <v>0</v>
      </c>
      <c r="CT313">
        <v>0</v>
      </c>
      <c r="CU313">
        <v>0</v>
      </c>
      <c r="CV313">
        <v>0</v>
      </c>
      <c r="CW313">
        <v>0</v>
      </c>
      <c r="CX313">
        <v>0</v>
      </c>
      <c r="CY313">
        <v>0</v>
      </c>
      <c r="CZ313">
        <v>0</v>
      </c>
      <c r="DA313">
        <v>0</v>
      </c>
      <c r="DB313">
        <v>0</v>
      </c>
      <c r="DC313">
        <v>0</v>
      </c>
      <c r="DD313">
        <v>1</v>
      </c>
      <c r="DE313">
        <v>0</v>
      </c>
      <c r="DF313">
        <v>0</v>
      </c>
      <c r="DG313">
        <v>0</v>
      </c>
      <c r="DH313">
        <v>1</v>
      </c>
      <c r="DI313">
        <v>1</v>
      </c>
      <c r="DJ313" t="s">
        <v>794</v>
      </c>
    </row>
    <row r="314" spans="1:114" x14ac:dyDescent="0.2">
      <c r="A314">
        <v>21622</v>
      </c>
      <c r="B314" t="s">
        <v>589</v>
      </c>
      <c r="C314">
        <v>33</v>
      </c>
      <c r="D314">
        <v>36</v>
      </c>
      <c r="E314">
        <v>7.8571</v>
      </c>
      <c r="F314">
        <v>8.2302</v>
      </c>
      <c r="G314">
        <v>0</v>
      </c>
      <c r="H314">
        <v>14</v>
      </c>
      <c r="I314">
        <v>0</v>
      </c>
      <c r="J314">
        <v>6.6037999999999997</v>
      </c>
      <c r="K314">
        <v>53</v>
      </c>
      <c r="L314">
        <v>31</v>
      </c>
      <c r="M314">
        <v>27.179500000000001</v>
      </c>
      <c r="N314">
        <v>14.5105</v>
      </c>
      <c r="O314">
        <v>52</v>
      </c>
      <c r="P314">
        <v>56</v>
      </c>
      <c r="Q314">
        <v>16.883099999999999</v>
      </c>
      <c r="R314">
        <v>17.645099999999999</v>
      </c>
      <c r="S314">
        <v>19</v>
      </c>
      <c r="T314">
        <v>14</v>
      </c>
      <c r="U314">
        <v>4.5237999999999996</v>
      </c>
      <c r="V314">
        <v>3.0348999999999999</v>
      </c>
      <c r="W314">
        <v>121</v>
      </c>
      <c r="X314">
        <v>58</v>
      </c>
      <c r="Y314">
        <v>28.8095</v>
      </c>
      <c r="Z314">
        <v>10.659000000000001</v>
      </c>
      <c r="AA314">
        <v>58</v>
      </c>
      <c r="AB314">
        <v>60</v>
      </c>
      <c r="AC314">
        <v>13.8095</v>
      </c>
      <c r="AD314">
        <v>13.6517</v>
      </c>
      <c r="AE314">
        <v>70</v>
      </c>
      <c r="AF314">
        <v>57</v>
      </c>
      <c r="AG314">
        <v>16.666699999999999</v>
      </c>
      <c r="AH314">
        <v>12.585100000000001</v>
      </c>
      <c r="AI314">
        <v>5</v>
      </c>
      <c r="AJ314">
        <v>16</v>
      </c>
      <c r="AK314">
        <v>2.5640999999999998</v>
      </c>
      <c r="AL314">
        <v>8.0009999999999994</v>
      </c>
      <c r="AM314">
        <v>0</v>
      </c>
      <c r="AN314">
        <v>56</v>
      </c>
      <c r="AO314">
        <v>0</v>
      </c>
      <c r="AP314">
        <v>14.433</v>
      </c>
      <c r="AQ314">
        <v>50</v>
      </c>
      <c r="AR314">
        <v>171</v>
      </c>
      <c r="AS314">
        <v>11.9048</v>
      </c>
      <c r="AT314">
        <v>40.649299999999997</v>
      </c>
      <c r="AU314">
        <v>0</v>
      </c>
      <c r="AV314">
        <v>20</v>
      </c>
      <c r="AW314">
        <v>0</v>
      </c>
      <c r="AX314">
        <v>5.1694000000000004</v>
      </c>
      <c r="AY314">
        <v>14</v>
      </c>
      <c r="AZ314">
        <v>17</v>
      </c>
      <c r="BA314">
        <v>3.6554000000000002</v>
      </c>
      <c r="BB314">
        <v>4.3410000000000002</v>
      </c>
      <c r="BC314">
        <v>0</v>
      </c>
      <c r="BD314">
        <v>20</v>
      </c>
      <c r="BE314">
        <v>0</v>
      </c>
      <c r="BF314">
        <v>10.1533</v>
      </c>
      <c r="BG314">
        <v>46</v>
      </c>
      <c r="BH314">
        <v>33</v>
      </c>
      <c r="BI314">
        <v>23.589700000000001</v>
      </c>
      <c r="BJ314">
        <v>15.851000000000001</v>
      </c>
      <c r="BK314">
        <v>0</v>
      </c>
      <c r="BL314">
        <v>14</v>
      </c>
      <c r="BM314">
        <v>0</v>
      </c>
      <c r="BN314">
        <v>3.3332999999999999</v>
      </c>
      <c r="BO314">
        <v>0.32540000000000002</v>
      </c>
      <c r="BP314">
        <v>0</v>
      </c>
      <c r="BQ314">
        <v>0.73540000000000005</v>
      </c>
      <c r="BR314">
        <v>0.90169999999999995</v>
      </c>
      <c r="BS314">
        <v>0.61670000000000003</v>
      </c>
      <c r="BT314">
        <v>0.85499999999999998</v>
      </c>
      <c r="BU314">
        <v>0.15989999999999999</v>
      </c>
      <c r="BV314">
        <v>0.80089999999999995</v>
      </c>
      <c r="BW314">
        <v>0.35139999999999999</v>
      </c>
      <c r="BX314">
        <v>0</v>
      </c>
      <c r="BY314">
        <v>0.23669999999999999</v>
      </c>
      <c r="BZ314">
        <v>0</v>
      </c>
      <c r="CA314">
        <v>0.7722</v>
      </c>
      <c r="CB314">
        <v>0</v>
      </c>
      <c r="CC314">
        <v>0.96750000000000003</v>
      </c>
      <c r="CD314">
        <v>0</v>
      </c>
      <c r="CE314">
        <v>2.5792000000000002</v>
      </c>
      <c r="CF314">
        <v>0.53520000000000001</v>
      </c>
      <c r="CG314">
        <v>2.1671999999999998</v>
      </c>
      <c r="CH314">
        <v>0.32840000000000003</v>
      </c>
      <c r="CI314">
        <v>0.23669999999999999</v>
      </c>
      <c r="CJ314">
        <v>0.23669999999999999</v>
      </c>
      <c r="CK314">
        <v>1.7397</v>
      </c>
      <c r="CL314">
        <v>0.36890000000000001</v>
      </c>
      <c r="CM314">
        <v>6.7227999999999994</v>
      </c>
      <c r="CN314">
        <v>0.37530000000000002</v>
      </c>
      <c r="CO314">
        <v>0</v>
      </c>
      <c r="CP314">
        <v>0</v>
      </c>
      <c r="CQ314">
        <v>0</v>
      </c>
      <c r="CR314">
        <v>1</v>
      </c>
      <c r="CS314">
        <v>0</v>
      </c>
      <c r="CT314">
        <v>0</v>
      </c>
      <c r="CU314">
        <v>0</v>
      </c>
      <c r="CV314">
        <v>0</v>
      </c>
      <c r="CW314">
        <v>0</v>
      </c>
      <c r="CX314">
        <v>0</v>
      </c>
      <c r="CY314">
        <v>0</v>
      </c>
      <c r="CZ314">
        <v>0</v>
      </c>
      <c r="DA314">
        <v>0</v>
      </c>
      <c r="DB314">
        <v>0</v>
      </c>
      <c r="DC314">
        <v>1</v>
      </c>
      <c r="DD314">
        <v>0</v>
      </c>
      <c r="DE314">
        <v>1</v>
      </c>
      <c r="DF314">
        <v>0</v>
      </c>
      <c r="DG314">
        <v>0</v>
      </c>
      <c r="DH314">
        <v>1</v>
      </c>
      <c r="DI314">
        <v>2</v>
      </c>
      <c r="DJ314" t="s">
        <v>796</v>
      </c>
    </row>
    <row r="315" spans="1:114" x14ac:dyDescent="0.2">
      <c r="A315">
        <v>21623</v>
      </c>
      <c r="B315" t="s">
        <v>589</v>
      </c>
      <c r="C315">
        <v>688</v>
      </c>
      <c r="D315">
        <v>480</v>
      </c>
      <c r="E315">
        <v>26.677</v>
      </c>
      <c r="F315">
        <v>17.823899999999998</v>
      </c>
      <c r="G315">
        <v>36</v>
      </c>
      <c r="H315">
        <v>34</v>
      </c>
      <c r="I315">
        <v>2.5714000000000001</v>
      </c>
      <c r="J315">
        <v>2.3765999999999998</v>
      </c>
      <c r="K315">
        <v>250</v>
      </c>
      <c r="L315">
        <v>120</v>
      </c>
      <c r="M315">
        <v>27.9955</v>
      </c>
      <c r="N315">
        <v>12.4238</v>
      </c>
      <c r="O315">
        <v>292</v>
      </c>
      <c r="P315">
        <v>125</v>
      </c>
      <c r="Q315">
        <v>15.783799999999999</v>
      </c>
      <c r="R315">
        <v>6.0902000000000003</v>
      </c>
      <c r="S315">
        <v>570</v>
      </c>
      <c r="T315">
        <v>449</v>
      </c>
      <c r="U315">
        <v>22.033200000000001</v>
      </c>
      <c r="V315">
        <v>16.779199999999999</v>
      </c>
      <c r="W315">
        <v>394</v>
      </c>
      <c r="X315">
        <v>109</v>
      </c>
      <c r="Y315">
        <v>14.7621</v>
      </c>
      <c r="Z315">
        <v>2.8938999999999999</v>
      </c>
      <c r="AA315">
        <v>640</v>
      </c>
      <c r="AB315">
        <v>223</v>
      </c>
      <c r="AC315">
        <v>23.978999999999999</v>
      </c>
      <c r="AD315">
        <v>6.9208999999999996</v>
      </c>
      <c r="AE315">
        <v>289</v>
      </c>
      <c r="AF315">
        <v>107</v>
      </c>
      <c r="AG315">
        <v>11.171200000000001</v>
      </c>
      <c r="AH315">
        <v>3.4706999999999999</v>
      </c>
      <c r="AI315">
        <v>20</v>
      </c>
      <c r="AJ315">
        <v>16</v>
      </c>
      <c r="AK315">
        <v>2.2395999999999998</v>
      </c>
      <c r="AL315">
        <v>1.6897</v>
      </c>
      <c r="AM315">
        <v>197</v>
      </c>
      <c r="AN315">
        <v>121</v>
      </c>
      <c r="AO315">
        <v>7.9531999999999998</v>
      </c>
      <c r="AP315">
        <v>4.6851000000000003</v>
      </c>
      <c r="AQ315">
        <v>1077</v>
      </c>
      <c r="AR315">
        <v>607</v>
      </c>
      <c r="AS315">
        <v>40.352200000000003</v>
      </c>
      <c r="AT315">
        <v>21.325500000000002</v>
      </c>
      <c r="AU315">
        <v>0</v>
      </c>
      <c r="AV315">
        <v>20</v>
      </c>
      <c r="AW315">
        <v>0</v>
      </c>
      <c r="AX315">
        <v>2.1084999999999998</v>
      </c>
      <c r="AY315">
        <v>72</v>
      </c>
      <c r="AZ315">
        <v>70</v>
      </c>
      <c r="BA315">
        <v>7.6677</v>
      </c>
      <c r="BB315">
        <v>7.3364000000000003</v>
      </c>
      <c r="BC315">
        <v>54</v>
      </c>
      <c r="BD315">
        <v>63</v>
      </c>
      <c r="BE315">
        <v>6.0469999999999997</v>
      </c>
      <c r="BF315">
        <v>6.9210000000000003</v>
      </c>
      <c r="BG315">
        <v>8</v>
      </c>
      <c r="BH315">
        <v>12</v>
      </c>
      <c r="BI315">
        <v>0.89590000000000003</v>
      </c>
      <c r="BJ315">
        <v>1.3338000000000001</v>
      </c>
      <c r="BK315">
        <v>100</v>
      </c>
      <c r="BL315">
        <v>6</v>
      </c>
      <c r="BM315">
        <v>3.7467000000000001</v>
      </c>
      <c r="BN315">
        <v>0.7651</v>
      </c>
      <c r="BO315">
        <v>0.86209999999999998</v>
      </c>
      <c r="BP315">
        <v>0.31240000000000001</v>
      </c>
      <c r="BQ315">
        <v>0.75270000000000004</v>
      </c>
      <c r="BR315">
        <v>0.87819999999999998</v>
      </c>
      <c r="BS315">
        <v>0.97860000000000003</v>
      </c>
      <c r="BT315">
        <v>0.28139999999999998</v>
      </c>
      <c r="BU315">
        <v>0.71640000000000004</v>
      </c>
      <c r="BV315">
        <v>0.46899999999999997</v>
      </c>
      <c r="BW315">
        <v>0.31890000000000002</v>
      </c>
      <c r="BX315">
        <v>0.93600000000000005</v>
      </c>
      <c r="BY315">
        <v>0.64390000000000003</v>
      </c>
      <c r="BZ315">
        <v>0</v>
      </c>
      <c r="CA315">
        <v>0.872</v>
      </c>
      <c r="CB315">
        <v>0.94359999999999999</v>
      </c>
      <c r="CC315">
        <v>0.27110000000000001</v>
      </c>
      <c r="CD315">
        <v>0.89980000000000004</v>
      </c>
      <c r="CE315">
        <v>3.7839999999999998</v>
      </c>
      <c r="CF315">
        <v>0.87629999999999997</v>
      </c>
      <c r="CG315">
        <v>2.7216999999999998</v>
      </c>
      <c r="CH315">
        <v>0.63539999999999996</v>
      </c>
      <c r="CI315">
        <v>0.64390000000000003</v>
      </c>
      <c r="CJ315">
        <v>0.64390000000000003</v>
      </c>
      <c r="CK315">
        <v>2.9864999999999999</v>
      </c>
      <c r="CL315">
        <v>0.68869999999999998</v>
      </c>
      <c r="CM315">
        <v>10.136100000000001</v>
      </c>
      <c r="CN315">
        <v>0.8145</v>
      </c>
      <c r="CO315">
        <v>0</v>
      </c>
      <c r="CP315">
        <v>0</v>
      </c>
      <c r="CQ315">
        <v>0</v>
      </c>
      <c r="CR315">
        <v>0</v>
      </c>
      <c r="CS315">
        <v>1</v>
      </c>
      <c r="CT315">
        <v>0</v>
      </c>
      <c r="CU315">
        <v>0</v>
      </c>
      <c r="CV315">
        <v>0</v>
      </c>
      <c r="CW315">
        <v>0</v>
      </c>
      <c r="CX315">
        <v>1</v>
      </c>
      <c r="CY315">
        <v>0</v>
      </c>
      <c r="CZ315">
        <v>0</v>
      </c>
      <c r="DA315">
        <v>0</v>
      </c>
      <c r="DB315">
        <v>1</v>
      </c>
      <c r="DC315">
        <v>0</v>
      </c>
      <c r="DD315">
        <v>0</v>
      </c>
      <c r="DE315">
        <v>1</v>
      </c>
      <c r="DF315">
        <v>1</v>
      </c>
      <c r="DG315">
        <v>0</v>
      </c>
      <c r="DH315">
        <v>1</v>
      </c>
      <c r="DI315">
        <v>3</v>
      </c>
      <c r="DJ315" t="s">
        <v>794</v>
      </c>
    </row>
    <row r="316" spans="1:114" x14ac:dyDescent="0.2">
      <c r="A316">
        <v>21624</v>
      </c>
      <c r="B316" t="s">
        <v>589</v>
      </c>
      <c r="C316">
        <v>50</v>
      </c>
      <c r="D316">
        <v>48</v>
      </c>
      <c r="E316">
        <v>30.8642</v>
      </c>
      <c r="F316">
        <v>19.735600000000002</v>
      </c>
      <c r="G316">
        <v>0</v>
      </c>
      <c r="H316">
        <v>14</v>
      </c>
      <c r="I316">
        <v>0</v>
      </c>
      <c r="J316">
        <v>12.3894</v>
      </c>
      <c r="K316">
        <v>16</v>
      </c>
      <c r="L316">
        <v>20</v>
      </c>
      <c r="M316">
        <v>27.586200000000002</v>
      </c>
      <c r="N316">
        <v>29.901599999999998</v>
      </c>
      <c r="O316">
        <v>0</v>
      </c>
      <c r="P316">
        <v>14</v>
      </c>
      <c r="Q316">
        <v>0</v>
      </c>
      <c r="R316">
        <v>8.9171999999999993</v>
      </c>
      <c r="S316">
        <v>4</v>
      </c>
      <c r="T316">
        <v>6</v>
      </c>
      <c r="U316">
        <v>2.4691000000000001</v>
      </c>
      <c r="V316">
        <v>3.2545000000000002</v>
      </c>
      <c r="W316">
        <v>47</v>
      </c>
      <c r="X316">
        <v>27</v>
      </c>
      <c r="Y316">
        <v>29.0123</v>
      </c>
      <c r="Z316">
        <v>26.633600000000001</v>
      </c>
      <c r="AA316">
        <v>4</v>
      </c>
      <c r="AB316">
        <v>8</v>
      </c>
      <c r="AC316">
        <v>2.4691000000000001</v>
      </c>
      <c r="AD316">
        <v>4.6109</v>
      </c>
      <c r="AE316">
        <v>23</v>
      </c>
      <c r="AF316">
        <v>25</v>
      </c>
      <c r="AG316">
        <v>14.1975</v>
      </c>
      <c r="AH316">
        <v>11.610300000000001</v>
      </c>
      <c r="AI316">
        <v>5</v>
      </c>
      <c r="AJ316">
        <v>16</v>
      </c>
      <c r="AK316">
        <v>8.6206999999999994</v>
      </c>
      <c r="AL316">
        <v>26.480899999999998</v>
      </c>
      <c r="AM316">
        <v>0</v>
      </c>
      <c r="AN316">
        <v>56</v>
      </c>
      <c r="AO316">
        <v>0</v>
      </c>
      <c r="AP316">
        <v>34.567900000000002</v>
      </c>
      <c r="AQ316">
        <v>10</v>
      </c>
      <c r="AR316">
        <v>165</v>
      </c>
      <c r="AS316">
        <v>6.1727999999999996</v>
      </c>
      <c r="AT316">
        <v>100</v>
      </c>
      <c r="AU316">
        <v>0</v>
      </c>
      <c r="AV316">
        <v>20</v>
      </c>
      <c r="AW316">
        <v>0</v>
      </c>
      <c r="AX316">
        <v>16.9222</v>
      </c>
      <c r="AY316">
        <v>0</v>
      </c>
      <c r="AZ316">
        <v>14</v>
      </c>
      <c r="BA316">
        <v>0</v>
      </c>
      <c r="BB316">
        <v>11.9658</v>
      </c>
      <c r="BC316">
        <v>4</v>
      </c>
      <c r="BD316">
        <v>16</v>
      </c>
      <c r="BE316">
        <v>6.8966000000000003</v>
      </c>
      <c r="BF316">
        <v>27.4876</v>
      </c>
      <c r="BG316">
        <v>0</v>
      </c>
      <c r="BH316">
        <v>14</v>
      </c>
      <c r="BI316">
        <v>0</v>
      </c>
      <c r="BJ316">
        <v>24.137899999999998</v>
      </c>
      <c r="BK316">
        <v>0</v>
      </c>
      <c r="BL316">
        <v>14</v>
      </c>
      <c r="BM316">
        <v>0</v>
      </c>
      <c r="BN316">
        <v>8.6419999999999995</v>
      </c>
      <c r="BO316">
        <v>0.91379999999999995</v>
      </c>
      <c r="BP316">
        <v>0</v>
      </c>
      <c r="BQ316">
        <v>0.74399999999999999</v>
      </c>
      <c r="BR316">
        <v>0</v>
      </c>
      <c r="BS316">
        <v>0.35759999999999997</v>
      </c>
      <c r="BT316">
        <v>0.86140000000000005</v>
      </c>
      <c r="BU316">
        <v>7.2499999999999995E-2</v>
      </c>
      <c r="BV316">
        <v>0.70450000000000002</v>
      </c>
      <c r="BW316">
        <v>0.85250000000000004</v>
      </c>
      <c r="BX316">
        <v>0</v>
      </c>
      <c r="BY316">
        <v>0.1343</v>
      </c>
      <c r="BZ316">
        <v>0</v>
      </c>
      <c r="CA316">
        <v>0</v>
      </c>
      <c r="CB316">
        <v>0.95660000000000001</v>
      </c>
      <c r="CC316">
        <v>0</v>
      </c>
      <c r="CD316">
        <v>0</v>
      </c>
      <c r="CE316">
        <v>2.0154000000000001</v>
      </c>
      <c r="CF316">
        <v>0.371</v>
      </c>
      <c r="CG316">
        <v>2.4908999999999999</v>
      </c>
      <c r="CH316">
        <v>0.49249999999999999</v>
      </c>
      <c r="CI316">
        <v>0.1343</v>
      </c>
      <c r="CJ316">
        <v>0.1343</v>
      </c>
      <c r="CK316">
        <v>0.95660000000000001</v>
      </c>
      <c r="CL316">
        <v>0.2026</v>
      </c>
      <c r="CM316">
        <v>5.5971999999999991</v>
      </c>
      <c r="CN316">
        <v>0.24310000000000001</v>
      </c>
      <c r="CO316">
        <v>1</v>
      </c>
      <c r="CP316">
        <v>0</v>
      </c>
      <c r="CQ316">
        <v>0</v>
      </c>
      <c r="CR316">
        <v>0</v>
      </c>
      <c r="CS316">
        <v>0</v>
      </c>
      <c r="CT316">
        <v>0</v>
      </c>
      <c r="CU316">
        <v>0</v>
      </c>
      <c r="CV316">
        <v>0</v>
      </c>
      <c r="CW316">
        <v>0</v>
      </c>
      <c r="CX316">
        <v>0</v>
      </c>
      <c r="CY316">
        <v>0</v>
      </c>
      <c r="CZ316">
        <v>0</v>
      </c>
      <c r="DA316">
        <v>0</v>
      </c>
      <c r="DB316">
        <v>1</v>
      </c>
      <c r="DC316">
        <v>0</v>
      </c>
      <c r="DD316">
        <v>0</v>
      </c>
      <c r="DE316">
        <v>1</v>
      </c>
      <c r="DF316">
        <v>0</v>
      </c>
      <c r="DG316">
        <v>0</v>
      </c>
      <c r="DH316">
        <v>1</v>
      </c>
      <c r="DI316">
        <v>2</v>
      </c>
      <c r="DJ316" t="s">
        <v>795</v>
      </c>
    </row>
    <row r="317" spans="1:114" x14ac:dyDescent="0.2">
      <c r="A317">
        <v>21625</v>
      </c>
      <c r="B317" t="s">
        <v>589</v>
      </c>
      <c r="C317">
        <v>376</v>
      </c>
      <c r="D317">
        <v>219</v>
      </c>
      <c r="E317">
        <v>21.2911</v>
      </c>
      <c r="F317">
        <v>11.243</v>
      </c>
      <c r="G317">
        <v>71</v>
      </c>
      <c r="H317">
        <v>69</v>
      </c>
      <c r="I317">
        <v>7.4973999999999998</v>
      </c>
      <c r="J317">
        <v>7.0122</v>
      </c>
      <c r="K317">
        <v>165</v>
      </c>
      <c r="L317">
        <v>79</v>
      </c>
      <c r="M317">
        <v>27.049199999999999</v>
      </c>
      <c r="N317">
        <v>11.8674</v>
      </c>
      <c r="O317">
        <v>58</v>
      </c>
      <c r="P317">
        <v>45</v>
      </c>
      <c r="Q317">
        <v>4.6811999999999996</v>
      </c>
      <c r="R317">
        <v>3.4756</v>
      </c>
      <c r="S317">
        <v>170</v>
      </c>
      <c r="T317">
        <v>108</v>
      </c>
      <c r="U317">
        <v>9.6263000000000005</v>
      </c>
      <c r="V317">
        <v>5.6394000000000002</v>
      </c>
      <c r="W317">
        <v>295</v>
      </c>
      <c r="X317">
        <v>101</v>
      </c>
      <c r="Y317">
        <v>16.7044</v>
      </c>
      <c r="Z317">
        <v>3.9820000000000002</v>
      </c>
      <c r="AA317">
        <v>312</v>
      </c>
      <c r="AB317">
        <v>193</v>
      </c>
      <c r="AC317">
        <v>17.667000000000002</v>
      </c>
      <c r="AD317">
        <v>10.029199999999999</v>
      </c>
      <c r="AE317">
        <v>418</v>
      </c>
      <c r="AF317">
        <v>162</v>
      </c>
      <c r="AG317">
        <v>23.6693</v>
      </c>
      <c r="AH317">
        <v>7.0932000000000004</v>
      </c>
      <c r="AI317">
        <v>46</v>
      </c>
      <c r="AJ317">
        <v>49</v>
      </c>
      <c r="AK317">
        <v>7.5410000000000004</v>
      </c>
      <c r="AL317">
        <v>7.9082999999999997</v>
      </c>
      <c r="AM317">
        <v>0</v>
      </c>
      <c r="AN317">
        <v>56</v>
      </c>
      <c r="AO317">
        <v>0</v>
      </c>
      <c r="AP317">
        <v>3.4188000000000001</v>
      </c>
      <c r="AQ317">
        <v>358</v>
      </c>
      <c r="AR317">
        <v>612</v>
      </c>
      <c r="AS317">
        <v>20.271799999999999</v>
      </c>
      <c r="AT317">
        <v>34.314999999999998</v>
      </c>
      <c r="AU317">
        <v>0</v>
      </c>
      <c r="AV317">
        <v>20</v>
      </c>
      <c r="AW317">
        <v>0</v>
      </c>
      <c r="AX317">
        <v>2.6434000000000002</v>
      </c>
      <c r="AY317">
        <v>122</v>
      </c>
      <c r="AZ317">
        <v>80</v>
      </c>
      <c r="BA317">
        <v>16.288399999999999</v>
      </c>
      <c r="BB317">
        <v>10.334899999999999</v>
      </c>
      <c r="BC317">
        <v>0</v>
      </c>
      <c r="BD317">
        <v>20</v>
      </c>
      <c r="BE317">
        <v>0</v>
      </c>
      <c r="BF317">
        <v>3.2456999999999998</v>
      </c>
      <c r="BG317">
        <v>23</v>
      </c>
      <c r="BH317">
        <v>37</v>
      </c>
      <c r="BI317">
        <v>3.7705000000000002</v>
      </c>
      <c r="BJ317">
        <v>6.0223000000000004</v>
      </c>
      <c r="BK317">
        <v>0</v>
      </c>
      <c r="BL317">
        <v>14</v>
      </c>
      <c r="BM317">
        <v>0</v>
      </c>
      <c r="BN317">
        <v>0.79279999999999995</v>
      </c>
      <c r="BO317">
        <v>0.78659999999999997</v>
      </c>
      <c r="BP317">
        <v>0.84379999999999999</v>
      </c>
      <c r="BQ317">
        <v>0.73099999999999998</v>
      </c>
      <c r="BR317">
        <v>0.35680000000000001</v>
      </c>
      <c r="BS317">
        <v>0.89939999999999998</v>
      </c>
      <c r="BT317">
        <v>0.40510000000000002</v>
      </c>
      <c r="BU317">
        <v>0.27289999999999998</v>
      </c>
      <c r="BV317">
        <v>0.93149999999999999</v>
      </c>
      <c r="BW317">
        <v>0.77439999999999998</v>
      </c>
      <c r="BX317">
        <v>0</v>
      </c>
      <c r="BY317">
        <v>0.40089999999999998</v>
      </c>
      <c r="BZ317">
        <v>0</v>
      </c>
      <c r="CA317">
        <v>0.96309999999999996</v>
      </c>
      <c r="CB317">
        <v>0</v>
      </c>
      <c r="CC317">
        <v>0.54879999999999995</v>
      </c>
      <c r="CD317">
        <v>0</v>
      </c>
      <c r="CE317">
        <v>3.617599999999999</v>
      </c>
      <c r="CF317">
        <v>0.84219999999999995</v>
      </c>
      <c r="CG317">
        <v>2.3839000000000001</v>
      </c>
      <c r="CH317">
        <v>0.43070000000000003</v>
      </c>
      <c r="CI317">
        <v>0.40089999999999998</v>
      </c>
      <c r="CJ317">
        <v>0.40089999999999998</v>
      </c>
      <c r="CK317">
        <v>1.5119</v>
      </c>
      <c r="CL317">
        <v>0.32200000000000001</v>
      </c>
      <c r="CM317">
        <v>7.914299999999999</v>
      </c>
      <c r="CN317">
        <v>0.55010000000000003</v>
      </c>
      <c r="CO317">
        <v>0</v>
      </c>
      <c r="CP317">
        <v>0</v>
      </c>
      <c r="CQ317">
        <v>0</v>
      </c>
      <c r="CR317">
        <v>0</v>
      </c>
      <c r="CS317">
        <v>0</v>
      </c>
      <c r="CT317">
        <v>0</v>
      </c>
      <c r="CU317">
        <v>0</v>
      </c>
      <c r="CV317">
        <v>1</v>
      </c>
      <c r="CW317">
        <v>0</v>
      </c>
      <c r="CX317">
        <v>0</v>
      </c>
      <c r="CY317">
        <v>0</v>
      </c>
      <c r="CZ317">
        <v>0</v>
      </c>
      <c r="DA317">
        <v>1</v>
      </c>
      <c r="DB317">
        <v>0</v>
      </c>
      <c r="DC317">
        <v>0</v>
      </c>
      <c r="DD317">
        <v>0</v>
      </c>
      <c r="DE317">
        <v>0</v>
      </c>
      <c r="DF317">
        <v>1</v>
      </c>
      <c r="DG317">
        <v>0</v>
      </c>
      <c r="DH317">
        <v>1</v>
      </c>
      <c r="DI317">
        <v>2</v>
      </c>
      <c r="DJ317" t="s">
        <v>793</v>
      </c>
    </row>
    <row r="318" spans="1:114" x14ac:dyDescent="0.2">
      <c r="A318">
        <v>21626</v>
      </c>
      <c r="B318" t="s">
        <v>589</v>
      </c>
      <c r="C318">
        <v>164</v>
      </c>
      <c r="D318">
        <v>122</v>
      </c>
      <c r="E318">
        <v>64.0625</v>
      </c>
      <c r="F318">
        <v>36.169600000000003</v>
      </c>
      <c r="G318">
        <v>0</v>
      </c>
      <c r="H318">
        <v>14</v>
      </c>
      <c r="I318">
        <v>0</v>
      </c>
      <c r="J318">
        <v>12.1739</v>
      </c>
      <c r="K318">
        <v>37</v>
      </c>
      <c r="L318">
        <v>36</v>
      </c>
      <c r="M318">
        <v>43.023299999999999</v>
      </c>
      <c r="N318">
        <v>35.829900000000002</v>
      </c>
      <c r="O318">
        <v>0</v>
      </c>
      <c r="P318">
        <v>14</v>
      </c>
      <c r="Q318">
        <v>0</v>
      </c>
      <c r="R318">
        <v>8.6419999999999995</v>
      </c>
      <c r="S318">
        <v>0</v>
      </c>
      <c r="T318">
        <v>14</v>
      </c>
      <c r="U318">
        <v>0</v>
      </c>
      <c r="V318">
        <v>5.4687999999999999</v>
      </c>
      <c r="W318">
        <v>47</v>
      </c>
      <c r="X318">
        <v>55</v>
      </c>
      <c r="Y318">
        <v>18.359400000000001</v>
      </c>
      <c r="Z318">
        <v>19.557500000000001</v>
      </c>
      <c r="AA318">
        <v>94</v>
      </c>
      <c r="AB318">
        <v>77</v>
      </c>
      <c r="AC318">
        <v>36.718800000000002</v>
      </c>
      <c r="AD318">
        <v>24.2562</v>
      </c>
      <c r="AE318">
        <v>37</v>
      </c>
      <c r="AF318">
        <v>29</v>
      </c>
      <c r="AG318">
        <v>14.453099999999999</v>
      </c>
      <c r="AH318">
        <v>8.9060000000000006</v>
      </c>
      <c r="AI318">
        <v>0</v>
      </c>
      <c r="AJ318">
        <v>20</v>
      </c>
      <c r="AK318">
        <v>0</v>
      </c>
      <c r="AL318">
        <v>23.022099999999998</v>
      </c>
      <c r="AM318">
        <v>44</v>
      </c>
      <c r="AN318">
        <v>66</v>
      </c>
      <c r="AO318">
        <v>17.1875</v>
      </c>
      <c r="AP318">
        <v>24.277799999999999</v>
      </c>
      <c r="AQ318">
        <v>142</v>
      </c>
      <c r="AR318">
        <v>136</v>
      </c>
      <c r="AS318">
        <v>55.468800000000002</v>
      </c>
      <c r="AT318">
        <v>46.0443</v>
      </c>
      <c r="AU318">
        <v>0</v>
      </c>
      <c r="AV318">
        <v>20</v>
      </c>
      <c r="AW318">
        <v>0</v>
      </c>
      <c r="AX318">
        <v>21.520600000000002</v>
      </c>
      <c r="AY318">
        <v>0</v>
      </c>
      <c r="AZ318">
        <v>14</v>
      </c>
      <c r="BA318">
        <v>0</v>
      </c>
      <c r="BB318">
        <v>15.2174</v>
      </c>
      <c r="BC318">
        <v>0</v>
      </c>
      <c r="BD318">
        <v>20</v>
      </c>
      <c r="BE318">
        <v>0</v>
      </c>
      <c r="BF318">
        <v>23.022099999999998</v>
      </c>
      <c r="BG318">
        <v>0</v>
      </c>
      <c r="BH318">
        <v>14</v>
      </c>
      <c r="BI318">
        <v>0</v>
      </c>
      <c r="BJ318">
        <v>16.2791</v>
      </c>
      <c r="BK318">
        <v>0</v>
      </c>
      <c r="BL318">
        <v>14</v>
      </c>
      <c r="BM318">
        <v>0</v>
      </c>
      <c r="BN318">
        <v>5.4687999999999999</v>
      </c>
      <c r="BO318">
        <v>0.98060000000000003</v>
      </c>
      <c r="BP318">
        <v>0</v>
      </c>
      <c r="BQ318">
        <v>0.96099999999999997</v>
      </c>
      <c r="BR318">
        <v>0</v>
      </c>
      <c r="BS318">
        <v>0</v>
      </c>
      <c r="BT318">
        <v>0.52449999999999997</v>
      </c>
      <c r="BU318">
        <v>0.99570000000000003</v>
      </c>
      <c r="BV318">
        <v>0.71730000000000005</v>
      </c>
      <c r="BW318">
        <v>0</v>
      </c>
      <c r="BX318">
        <v>0.99150000000000005</v>
      </c>
      <c r="BY318">
        <v>0.76119999999999999</v>
      </c>
      <c r="BZ318">
        <v>0</v>
      </c>
      <c r="CA318">
        <v>0</v>
      </c>
      <c r="CB318">
        <v>0</v>
      </c>
      <c r="CC318">
        <v>0</v>
      </c>
      <c r="CD318">
        <v>0</v>
      </c>
      <c r="CE318">
        <v>1.9416</v>
      </c>
      <c r="CF318">
        <v>0.33260000000000001</v>
      </c>
      <c r="CG318">
        <v>3.2290000000000001</v>
      </c>
      <c r="CH318">
        <v>0.89980000000000004</v>
      </c>
      <c r="CI318">
        <v>0.76119999999999999</v>
      </c>
      <c r="CJ318">
        <v>0.76119999999999999</v>
      </c>
      <c r="CK318">
        <v>0</v>
      </c>
      <c r="CL318">
        <v>0</v>
      </c>
      <c r="CM318">
        <v>5.9318</v>
      </c>
      <c r="CN318">
        <v>0.28360000000000002</v>
      </c>
      <c r="CO318">
        <v>1</v>
      </c>
      <c r="CP318">
        <v>0</v>
      </c>
      <c r="CQ318">
        <v>1</v>
      </c>
      <c r="CR318">
        <v>0</v>
      </c>
      <c r="CS318">
        <v>0</v>
      </c>
      <c r="CT318">
        <v>0</v>
      </c>
      <c r="CU318">
        <v>1</v>
      </c>
      <c r="CV318">
        <v>0</v>
      </c>
      <c r="CW318">
        <v>0</v>
      </c>
      <c r="CX318">
        <v>1</v>
      </c>
      <c r="CY318">
        <v>0</v>
      </c>
      <c r="CZ318">
        <v>0</v>
      </c>
      <c r="DA318">
        <v>0</v>
      </c>
      <c r="DB318">
        <v>0</v>
      </c>
      <c r="DC318">
        <v>0</v>
      </c>
      <c r="DD318">
        <v>0</v>
      </c>
      <c r="DE318">
        <v>2</v>
      </c>
      <c r="DF318">
        <v>2</v>
      </c>
      <c r="DG318">
        <v>0</v>
      </c>
      <c r="DH318">
        <v>0</v>
      </c>
      <c r="DI318">
        <v>4</v>
      </c>
      <c r="DJ318" t="s">
        <v>796</v>
      </c>
    </row>
    <row r="319" spans="1:114" x14ac:dyDescent="0.2">
      <c r="A319">
        <v>21627</v>
      </c>
      <c r="B319" t="s">
        <v>589</v>
      </c>
      <c r="C319">
        <v>0</v>
      </c>
      <c r="D319">
        <v>14</v>
      </c>
      <c r="E319">
        <v>0</v>
      </c>
      <c r="F319">
        <v>53.846200000000003</v>
      </c>
      <c r="G319">
        <v>0</v>
      </c>
      <c r="H319">
        <v>14</v>
      </c>
      <c r="K319">
        <v>5</v>
      </c>
      <c r="L319">
        <v>26</v>
      </c>
      <c r="M319">
        <v>33.333300000000001</v>
      </c>
      <c r="N319">
        <v>100</v>
      </c>
      <c r="O319">
        <v>0</v>
      </c>
      <c r="P319">
        <v>14</v>
      </c>
      <c r="Q319">
        <v>0</v>
      </c>
      <c r="R319">
        <v>53.846200000000003</v>
      </c>
      <c r="S319">
        <v>0</v>
      </c>
      <c r="T319">
        <v>14</v>
      </c>
      <c r="U319">
        <v>0</v>
      </c>
      <c r="V319">
        <v>53.846200000000003</v>
      </c>
      <c r="W319">
        <v>26</v>
      </c>
      <c r="X319">
        <v>28</v>
      </c>
      <c r="Y319">
        <v>100</v>
      </c>
      <c r="Z319">
        <v>0</v>
      </c>
      <c r="AA319">
        <v>0</v>
      </c>
      <c r="AB319">
        <v>14</v>
      </c>
      <c r="AC319">
        <v>0</v>
      </c>
      <c r="AD319">
        <v>53.846200000000003</v>
      </c>
      <c r="AE319">
        <v>10</v>
      </c>
      <c r="AF319">
        <v>13</v>
      </c>
      <c r="AG319">
        <v>38.461500000000001</v>
      </c>
      <c r="AH319">
        <v>28.006699999999999</v>
      </c>
      <c r="AI319">
        <v>0</v>
      </c>
      <c r="AJ319">
        <v>20</v>
      </c>
      <c r="AK319">
        <v>0</v>
      </c>
      <c r="AL319">
        <v>100</v>
      </c>
      <c r="AM319">
        <v>0</v>
      </c>
      <c r="AN319">
        <v>56</v>
      </c>
      <c r="AO319">
        <v>0</v>
      </c>
      <c r="AP319">
        <v>100</v>
      </c>
      <c r="AQ319">
        <v>0</v>
      </c>
      <c r="AR319">
        <v>40</v>
      </c>
      <c r="AS319">
        <v>0</v>
      </c>
      <c r="AT319">
        <v>100</v>
      </c>
      <c r="AU319">
        <v>0</v>
      </c>
      <c r="AV319">
        <v>20</v>
      </c>
      <c r="AW319">
        <v>0</v>
      </c>
      <c r="AX319">
        <v>94.280900000000003</v>
      </c>
      <c r="AY319">
        <v>0</v>
      </c>
      <c r="AZ319">
        <v>14</v>
      </c>
      <c r="BA319">
        <v>0</v>
      </c>
      <c r="BB319">
        <v>66.666700000000006</v>
      </c>
      <c r="BC319">
        <v>0</v>
      </c>
      <c r="BD319">
        <v>20</v>
      </c>
      <c r="BE319">
        <v>0</v>
      </c>
      <c r="BF319">
        <v>100</v>
      </c>
      <c r="BG319">
        <v>0</v>
      </c>
      <c r="BH319">
        <v>14</v>
      </c>
      <c r="BI319">
        <v>0</v>
      </c>
      <c r="BJ319">
        <v>93.333299999999994</v>
      </c>
      <c r="BK319">
        <v>0</v>
      </c>
      <c r="BL319">
        <v>14</v>
      </c>
      <c r="BM319">
        <v>0</v>
      </c>
      <c r="BN319">
        <v>53.846200000000003</v>
      </c>
      <c r="BO319">
        <v>0</v>
      </c>
      <c r="BQ319">
        <v>0.86119999999999997</v>
      </c>
      <c r="BR319">
        <v>0</v>
      </c>
      <c r="BS319">
        <v>0</v>
      </c>
      <c r="BT319">
        <v>0.99360000000000004</v>
      </c>
      <c r="BU319">
        <v>0</v>
      </c>
      <c r="BV319">
        <v>0.97640000000000005</v>
      </c>
      <c r="BW319">
        <v>0</v>
      </c>
      <c r="BX319">
        <v>0</v>
      </c>
      <c r="BY319">
        <v>0</v>
      </c>
      <c r="BZ319">
        <v>0</v>
      </c>
      <c r="CA319">
        <v>0</v>
      </c>
      <c r="CB319">
        <v>0</v>
      </c>
      <c r="CC319">
        <v>0</v>
      </c>
      <c r="CD319">
        <v>0</v>
      </c>
      <c r="CE319">
        <v>0.86119999999999997</v>
      </c>
      <c r="CF319">
        <v>6.6100000000000006E-2</v>
      </c>
      <c r="CG319">
        <v>1.97</v>
      </c>
      <c r="CH319">
        <v>0.22170000000000001</v>
      </c>
      <c r="CI319">
        <v>0</v>
      </c>
      <c r="CJ319">
        <v>0</v>
      </c>
      <c r="CK319">
        <v>0</v>
      </c>
      <c r="CL319">
        <v>0</v>
      </c>
      <c r="CM319">
        <v>2.8311999999999999</v>
      </c>
      <c r="CN319">
        <v>4.9000000000000002E-2</v>
      </c>
      <c r="CO319">
        <v>0</v>
      </c>
      <c r="CQ319">
        <v>0</v>
      </c>
      <c r="CR319">
        <v>0</v>
      </c>
      <c r="CS319">
        <v>0</v>
      </c>
      <c r="CT319">
        <v>1</v>
      </c>
      <c r="CU319">
        <v>0</v>
      </c>
      <c r="CV319">
        <v>1</v>
      </c>
      <c r="CW319">
        <v>0</v>
      </c>
      <c r="CX319">
        <v>0</v>
      </c>
      <c r="CY319">
        <v>0</v>
      </c>
      <c r="CZ319">
        <v>0</v>
      </c>
      <c r="DA319">
        <v>0</v>
      </c>
      <c r="DB319">
        <v>0</v>
      </c>
      <c r="DC319">
        <v>0</v>
      </c>
      <c r="DD319">
        <v>0</v>
      </c>
      <c r="DE319">
        <v>0</v>
      </c>
      <c r="DF319">
        <v>2</v>
      </c>
      <c r="DG319">
        <v>0</v>
      </c>
      <c r="DH319">
        <v>0</v>
      </c>
      <c r="DI319">
        <v>2</v>
      </c>
      <c r="DJ319" t="s">
        <v>795</v>
      </c>
    </row>
    <row r="320" spans="1:114" x14ac:dyDescent="0.2">
      <c r="A320">
        <v>21628</v>
      </c>
      <c r="B320" t="s">
        <v>589</v>
      </c>
      <c r="C320">
        <v>51</v>
      </c>
      <c r="D320">
        <v>62</v>
      </c>
      <c r="E320">
        <v>20.564499999999999</v>
      </c>
      <c r="F320">
        <v>21.590199999999999</v>
      </c>
      <c r="G320">
        <v>32</v>
      </c>
      <c r="H320">
        <v>38</v>
      </c>
      <c r="I320">
        <v>26.666699999999999</v>
      </c>
      <c r="J320">
        <v>25.249600000000001</v>
      </c>
      <c r="K320">
        <v>6</v>
      </c>
      <c r="L320">
        <v>26</v>
      </c>
      <c r="M320">
        <v>4.7244000000000002</v>
      </c>
      <c r="N320">
        <v>20.502400000000002</v>
      </c>
      <c r="O320">
        <v>17</v>
      </c>
      <c r="P320">
        <v>26</v>
      </c>
      <c r="Q320">
        <v>9.3923000000000005</v>
      </c>
      <c r="R320">
        <v>13.4344</v>
      </c>
      <c r="S320">
        <v>0</v>
      </c>
      <c r="T320">
        <v>14</v>
      </c>
      <c r="U320">
        <v>0</v>
      </c>
      <c r="V320">
        <v>5.6452</v>
      </c>
      <c r="W320">
        <v>38</v>
      </c>
      <c r="X320">
        <v>35</v>
      </c>
      <c r="Y320">
        <v>15.3226</v>
      </c>
      <c r="Z320">
        <v>10.534599999999999</v>
      </c>
      <c r="AA320">
        <v>67</v>
      </c>
      <c r="AB320">
        <v>88</v>
      </c>
      <c r="AC320">
        <v>27.016100000000002</v>
      </c>
      <c r="AD320">
        <v>31.383600000000001</v>
      </c>
      <c r="AE320">
        <v>62</v>
      </c>
      <c r="AF320">
        <v>79</v>
      </c>
      <c r="AG320">
        <v>25</v>
      </c>
      <c r="AH320">
        <v>27.927600000000002</v>
      </c>
      <c r="AI320">
        <v>27</v>
      </c>
      <c r="AJ320">
        <v>46</v>
      </c>
      <c r="AK320">
        <v>21.259799999999998</v>
      </c>
      <c r="AL320">
        <v>34.5839</v>
      </c>
      <c r="AM320">
        <v>0</v>
      </c>
      <c r="AN320">
        <v>56</v>
      </c>
      <c r="AO320">
        <v>0</v>
      </c>
      <c r="AP320">
        <v>22.857099999999999</v>
      </c>
      <c r="AQ320">
        <v>7</v>
      </c>
      <c r="AR320">
        <v>211</v>
      </c>
      <c r="AS320">
        <v>2.8226</v>
      </c>
      <c r="AT320">
        <v>85.246399999999994</v>
      </c>
      <c r="AU320">
        <v>0</v>
      </c>
      <c r="AV320">
        <v>20</v>
      </c>
      <c r="AW320">
        <v>0</v>
      </c>
      <c r="AX320">
        <v>11.1859</v>
      </c>
      <c r="AY320">
        <v>63</v>
      </c>
      <c r="AZ320">
        <v>57</v>
      </c>
      <c r="BA320">
        <v>35.593200000000003</v>
      </c>
      <c r="BB320">
        <v>26.636700000000001</v>
      </c>
      <c r="BC320">
        <v>0</v>
      </c>
      <c r="BD320">
        <v>20</v>
      </c>
      <c r="BE320">
        <v>0</v>
      </c>
      <c r="BF320">
        <v>15.5898</v>
      </c>
      <c r="BG320">
        <v>0</v>
      </c>
      <c r="BH320">
        <v>14</v>
      </c>
      <c r="BI320">
        <v>0</v>
      </c>
      <c r="BJ320">
        <v>11.0236</v>
      </c>
      <c r="BK320">
        <v>0</v>
      </c>
      <c r="BL320">
        <v>14</v>
      </c>
      <c r="BM320">
        <v>0</v>
      </c>
      <c r="BN320">
        <v>5.6452</v>
      </c>
      <c r="BO320">
        <v>0.76719999999999999</v>
      </c>
      <c r="BP320">
        <v>0.98699999999999999</v>
      </c>
      <c r="BQ320">
        <v>9.98E-2</v>
      </c>
      <c r="BR320">
        <v>0.69440000000000002</v>
      </c>
      <c r="BS320">
        <v>0</v>
      </c>
      <c r="BT320">
        <v>0.31130000000000002</v>
      </c>
      <c r="BU320">
        <v>0.89129999999999998</v>
      </c>
      <c r="BV320">
        <v>0.94</v>
      </c>
      <c r="BW320">
        <v>0.98480000000000001</v>
      </c>
      <c r="BX320">
        <v>0</v>
      </c>
      <c r="BY320">
        <v>8.9599999999999999E-2</v>
      </c>
      <c r="BZ320">
        <v>0</v>
      </c>
      <c r="CA320">
        <v>0.99129999999999996</v>
      </c>
      <c r="CB320">
        <v>0</v>
      </c>
      <c r="CC320">
        <v>0</v>
      </c>
      <c r="CD320">
        <v>0</v>
      </c>
      <c r="CE320">
        <v>2.5484</v>
      </c>
      <c r="CF320">
        <v>0.5181</v>
      </c>
      <c r="CG320">
        <v>3.1274000000000002</v>
      </c>
      <c r="CH320">
        <v>0.86140000000000005</v>
      </c>
      <c r="CI320">
        <v>8.9599999999999999E-2</v>
      </c>
      <c r="CJ320">
        <v>8.9599999999999999E-2</v>
      </c>
      <c r="CK320">
        <v>0.99129999999999996</v>
      </c>
      <c r="CL320">
        <v>0.23880000000000001</v>
      </c>
      <c r="CM320">
        <v>6.7566999999999986</v>
      </c>
      <c r="CN320">
        <v>0.3795</v>
      </c>
      <c r="CO320">
        <v>0</v>
      </c>
      <c r="CP320">
        <v>1</v>
      </c>
      <c r="CQ320">
        <v>0</v>
      </c>
      <c r="CR320">
        <v>0</v>
      </c>
      <c r="CS320">
        <v>0</v>
      </c>
      <c r="CT320">
        <v>0</v>
      </c>
      <c r="CU320">
        <v>0</v>
      </c>
      <c r="CV320">
        <v>1</v>
      </c>
      <c r="CW320">
        <v>1</v>
      </c>
      <c r="CX320">
        <v>0</v>
      </c>
      <c r="CY320">
        <v>0</v>
      </c>
      <c r="CZ320">
        <v>0</v>
      </c>
      <c r="DA320">
        <v>1</v>
      </c>
      <c r="DB320">
        <v>0</v>
      </c>
      <c r="DC320">
        <v>0</v>
      </c>
      <c r="DD320">
        <v>0</v>
      </c>
      <c r="DE320">
        <v>1</v>
      </c>
      <c r="DF320">
        <v>2</v>
      </c>
      <c r="DG320">
        <v>0</v>
      </c>
      <c r="DH320">
        <v>1</v>
      </c>
      <c r="DI320">
        <v>4</v>
      </c>
      <c r="DJ320" t="s">
        <v>796</v>
      </c>
    </row>
    <row r="321" spans="1:114" x14ac:dyDescent="0.2">
      <c r="A321">
        <v>21629</v>
      </c>
      <c r="B321" t="s">
        <v>589</v>
      </c>
      <c r="C321">
        <v>2219</v>
      </c>
      <c r="D321">
        <v>598</v>
      </c>
      <c r="E321">
        <v>22.564599999999999</v>
      </c>
      <c r="F321">
        <v>5.9225000000000003</v>
      </c>
      <c r="G321">
        <v>440</v>
      </c>
      <c r="H321">
        <v>154</v>
      </c>
      <c r="I321">
        <v>8.5106000000000002</v>
      </c>
      <c r="J321">
        <v>2.891</v>
      </c>
      <c r="K321">
        <v>1096</v>
      </c>
      <c r="L321">
        <v>245</v>
      </c>
      <c r="M321">
        <v>29.718</v>
      </c>
      <c r="N321">
        <v>6.2153</v>
      </c>
      <c r="O321">
        <v>1068</v>
      </c>
      <c r="P321">
        <v>326</v>
      </c>
      <c r="Q321">
        <v>15.3294</v>
      </c>
      <c r="R321">
        <v>4.5708000000000002</v>
      </c>
      <c r="S321">
        <v>349</v>
      </c>
      <c r="T321">
        <v>236</v>
      </c>
      <c r="U321">
        <v>3.5061</v>
      </c>
      <c r="V321">
        <v>2.3620999999999999</v>
      </c>
      <c r="W321">
        <v>1706</v>
      </c>
      <c r="X321">
        <v>175</v>
      </c>
      <c r="Y321">
        <v>16.640699999999999</v>
      </c>
      <c r="Z321">
        <v>1.4238999999999999</v>
      </c>
      <c r="AA321">
        <v>2511</v>
      </c>
      <c r="AB321">
        <v>292</v>
      </c>
      <c r="AC321">
        <v>24.492799999999999</v>
      </c>
      <c r="AD321">
        <v>2.4883999999999999</v>
      </c>
      <c r="AE321">
        <v>1581</v>
      </c>
      <c r="AF321">
        <v>337</v>
      </c>
      <c r="AG321">
        <v>15.883100000000001</v>
      </c>
      <c r="AH321">
        <v>3.2562000000000002</v>
      </c>
      <c r="AI321">
        <v>378</v>
      </c>
      <c r="AJ321">
        <v>142</v>
      </c>
      <c r="AK321">
        <v>10.249499999999999</v>
      </c>
      <c r="AL321">
        <v>3.7570999999999999</v>
      </c>
      <c r="AM321">
        <v>82</v>
      </c>
      <c r="AN321">
        <v>131</v>
      </c>
      <c r="AO321">
        <v>0.85270000000000001</v>
      </c>
      <c r="AP321">
        <v>1.3647</v>
      </c>
      <c r="AQ321">
        <v>2160</v>
      </c>
      <c r="AR321">
        <v>851</v>
      </c>
      <c r="AS321">
        <v>21.069099999999999</v>
      </c>
      <c r="AT321">
        <v>8.2166999999999994</v>
      </c>
      <c r="AU321">
        <v>40</v>
      </c>
      <c r="AV321">
        <v>61</v>
      </c>
      <c r="AW321">
        <v>1.0058</v>
      </c>
      <c r="AX321">
        <v>1.5258</v>
      </c>
      <c r="AY321">
        <v>226</v>
      </c>
      <c r="AZ321">
        <v>89</v>
      </c>
      <c r="BA321">
        <v>5.6826999999999996</v>
      </c>
      <c r="BB321">
        <v>2.2025999999999999</v>
      </c>
      <c r="BC321">
        <v>30</v>
      </c>
      <c r="BD321">
        <v>33</v>
      </c>
      <c r="BE321">
        <v>0.81340000000000001</v>
      </c>
      <c r="BF321">
        <v>0.88300000000000001</v>
      </c>
      <c r="BG321">
        <v>130</v>
      </c>
      <c r="BH321">
        <v>73</v>
      </c>
      <c r="BI321">
        <v>3.5249000000000001</v>
      </c>
      <c r="BJ321">
        <v>1.96</v>
      </c>
      <c r="BK321">
        <v>438</v>
      </c>
      <c r="BL321">
        <v>10</v>
      </c>
      <c r="BM321">
        <v>4.2723000000000004</v>
      </c>
      <c r="BN321">
        <v>0.2606</v>
      </c>
      <c r="BO321">
        <v>0.81679999999999997</v>
      </c>
      <c r="BP321">
        <v>0.89590000000000003</v>
      </c>
      <c r="BQ321">
        <v>0.78090000000000004</v>
      </c>
      <c r="BR321">
        <v>0.86970000000000003</v>
      </c>
      <c r="BS321">
        <v>0.49890000000000001</v>
      </c>
      <c r="BT321">
        <v>0.40300000000000002</v>
      </c>
      <c r="BU321">
        <v>0.75270000000000004</v>
      </c>
      <c r="BV321">
        <v>0.77300000000000002</v>
      </c>
      <c r="BW321">
        <v>0.91110000000000002</v>
      </c>
      <c r="BX321">
        <v>0.54800000000000004</v>
      </c>
      <c r="BY321">
        <v>0.41360000000000002</v>
      </c>
      <c r="BZ321">
        <v>0.47289999999999999</v>
      </c>
      <c r="CA321">
        <v>0.83079999999999998</v>
      </c>
      <c r="CB321">
        <v>0.53359999999999996</v>
      </c>
      <c r="CC321">
        <v>0.52710000000000001</v>
      </c>
      <c r="CD321">
        <v>0.90620000000000001</v>
      </c>
      <c r="CE321">
        <v>3.8622000000000001</v>
      </c>
      <c r="CF321">
        <v>0.89549999999999996</v>
      </c>
      <c r="CG321">
        <v>3.3877999999999999</v>
      </c>
      <c r="CH321">
        <v>0.9446</v>
      </c>
      <c r="CI321">
        <v>0.41360000000000002</v>
      </c>
      <c r="CJ321">
        <v>0.41360000000000002</v>
      </c>
      <c r="CK321">
        <v>3.2706</v>
      </c>
      <c r="CL321">
        <v>0.76329999999999998</v>
      </c>
      <c r="CM321">
        <v>10.934200000000001</v>
      </c>
      <c r="CN321">
        <v>0.88060000000000005</v>
      </c>
      <c r="CO321">
        <v>0</v>
      </c>
      <c r="CP321">
        <v>0</v>
      </c>
      <c r="CQ321">
        <v>0</v>
      </c>
      <c r="CR321">
        <v>0</v>
      </c>
      <c r="CS321">
        <v>0</v>
      </c>
      <c r="CT321">
        <v>0</v>
      </c>
      <c r="CU321">
        <v>0</v>
      </c>
      <c r="CV321">
        <v>0</v>
      </c>
      <c r="CW321">
        <v>1</v>
      </c>
      <c r="CX321">
        <v>0</v>
      </c>
      <c r="CY321">
        <v>0</v>
      </c>
      <c r="CZ321">
        <v>0</v>
      </c>
      <c r="DA321">
        <v>0</v>
      </c>
      <c r="DB321">
        <v>0</v>
      </c>
      <c r="DC321">
        <v>0</v>
      </c>
      <c r="DD321">
        <v>1</v>
      </c>
      <c r="DE321">
        <v>0</v>
      </c>
      <c r="DF321">
        <v>1</v>
      </c>
      <c r="DG321">
        <v>0</v>
      </c>
      <c r="DH321">
        <v>1</v>
      </c>
      <c r="DI321">
        <v>2</v>
      </c>
      <c r="DJ321" t="s">
        <v>794</v>
      </c>
    </row>
    <row r="322" spans="1:114" x14ac:dyDescent="0.2">
      <c r="A322">
        <v>21631</v>
      </c>
      <c r="B322" t="s">
        <v>589</v>
      </c>
      <c r="C322">
        <v>236</v>
      </c>
      <c r="D322">
        <v>97</v>
      </c>
      <c r="E322">
        <v>10</v>
      </c>
      <c r="F322">
        <v>3.7726000000000002</v>
      </c>
      <c r="G322">
        <v>69</v>
      </c>
      <c r="H322">
        <v>59</v>
      </c>
      <c r="I322">
        <v>5.7404000000000002</v>
      </c>
      <c r="J322">
        <v>4.7374000000000001</v>
      </c>
      <c r="K322">
        <v>248</v>
      </c>
      <c r="L322">
        <v>88</v>
      </c>
      <c r="M322">
        <v>26.327000000000002</v>
      </c>
      <c r="N322">
        <v>8.5688999999999993</v>
      </c>
      <c r="O322">
        <v>189</v>
      </c>
      <c r="P322">
        <v>138</v>
      </c>
      <c r="Q322">
        <v>10.9375</v>
      </c>
      <c r="R322">
        <v>7.8440000000000003</v>
      </c>
      <c r="S322">
        <v>69</v>
      </c>
      <c r="T322">
        <v>57</v>
      </c>
      <c r="U322">
        <v>2.8407</v>
      </c>
      <c r="V322">
        <v>2.2993000000000001</v>
      </c>
      <c r="W322">
        <v>450</v>
      </c>
      <c r="X322">
        <v>84</v>
      </c>
      <c r="Y322">
        <v>18.5261</v>
      </c>
      <c r="Z322">
        <v>1.6140000000000001</v>
      </c>
      <c r="AA322">
        <v>599</v>
      </c>
      <c r="AB322">
        <v>210</v>
      </c>
      <c r="AC322">
        <v>24.660399999999999</v>
      </c>
      <c r="AD322">
        <v>7.6269999999999998</v>
      </c>
      <c r="AE322">
        <v>188</v>
      </c>
      <c r="AF322">
        <v>94</v>
      </c>
      <c r="AG322">
        <v>7.7397999999999998</v>
      </c>
      <c r="AH322">
        <v>3.6528999999999998</v>
      </c>
      <c r="AI322">
        <v>67</v>
      </c>
      <c r="AJ322">
        <v>70</v>
      </c>
      <c r="AK322">
        <v>7.1124999999999998</v>
      </c>
      <c r="AL322">
        <v>7.4084000000000003</v>
      </c>
      <c r="AM322">
        <v>104</v>
      </c>
      <c r="AN322">
        <v>107</v>
      </c>
      <c r="AO322">
        <v>4.4368999999999996</v>
      </c>
      <c r="AP322">
        <v>4.4896000000000003</v>
      </c>
      <c r="AQ322">
        <v>699</v>
      </c>
      <c r="AR322">
        <v>525</v>
      </c>
      <c r="AS322">
        <v>28.7773</v>
      </c>
      <c r="AT322">
        <v>21.089099999999998</v>
      </c>
      <c r="AU322">
        <v>11</v>
      </c>
      <c r="AV322">
        <v>17</v>
      </c>
      <c r="AW322">
        <v>1.0784</v>
      </c>
      <c r="AX322">
        <v>1.6802999999999999</v>
      </c>
      <c r="AY322">
        <v>68</v>
      </c>
      <c r="AZ322">
        <v>40</v>
      </c>
      <c r="BA322">
        <v>6.6666999999999996</v>
      </c>
      <c r="BB322">
        <v>3.8149000000000002</v>
      </c>
      <c r="BC322">
        <v>0</v>
      </c>
      <c r="BD322">
        <v>20</v>
      </c>
      <c r="BE322">
        <v>0</v>
      </c>
      <c r="BF322">
        <v>2.1017999999999999</v>
      </c>
      <c r="BG322">
        <v>10</v>
      </c>
      <c r="BH322">
        <v>11</v>
      </c>
      <c r="BI322">
        <v>1.0616000000000001</v>
      </c>
      <c r="BJ322">
        <v>1.1584000000000001</v>
      </c>
      <c r="BK322">
        <v>3</v>
      </c>
      <c r="BL322">
        <v>2</v>
      </c>
      <c r="BM322">
        <v>0.1235</v>
      </c>
      <c r="BN322">
        <v>7.9799999999999996E-2</v>
      </c>
      <c r="BO322">
        <v>0.41160000000000002</v>
      </c>
      <c r="BP322">
        <v>0.71799999999999997</v>
      </c>
      <c r="BQ322">
        <v>0.70720000000000005</v>
      </c>
      <c r="BR322">
        <v>0.76500000000000001</v>
      </c>
      <c r="BS322">
        <v>0.40689999999999998</v>
      </c>
      <c r="BT322">
        <v>0.5373</v>
      </c>
      <c r="BU322">
        <v>0.77400000000000002</v>
      </c>
      <c r="BV322">
        <v>0.1734</v>
      </c>
      <c r="BW322">
        <v>0.73540000000000005</v>
      </c>
      <c r="BX322">
        <v>0.86570000000000003</v>
      </c>
      <c r="BY322">
        <v>0.50109999999999999</v>
      </c>
      <c r="BZ322">
        <v>0.47720000000000001</v>
      </c>
      <c r="CA322">
        <v>0.84819999999999995</v>
      </c>
      <c r="CB322">
        <v>0</v>
      </c>
      <c r="CC322">
        <v>0.28849999999999998</v>
      </c>
      <c r="CD322">
        <v>0.39450000000000002</v>
      </c>
      <c r="CE322">
        <v>3.0087000000000002</v>
      </c>
      <c r="CF322">
        <v>0.68440000000000001</v>
      </c>
      <c r="CG322">
        <v>3.0857999999999999</v>
      </c>
      <c r="CH322">
        <v>0.85070000000000001</v>
      </c>
      <c r="CI322">
        <v>0.50109999999999999</v>
      </c>
      <c r="CJ322">
        <v>0.50109999999999999</v>
      </c>
      <c r="CK322">
        <v>2.0084</v>
      </c>
      <c r="CL322">
        <v>0.41789999999999999</v>
      </c>
      <c r="CM322">
        <v>8.6039999999999992</v>
      </c>
      <c r="CN322">
        <v>0.64610000000000001</v>
      </c>
      <c r="CO322">
        <v>0</v>
      </c>
      <c r="CP322">
        <v>0</v>
      </c>
      <c r="CQ322">
        <v>0</v>
      </c>
      <c r="CR322">
        <v>0</v>
      </c>
      <c r="CS322">
        <v>0</v>
      </c>
      <c r="CT322">
        <v>0</v>
      </c>
      <c r="CU322">
        <v>0</v>
      </c>
      <c r="CV322">
        <v>0</v>
      </c>
      <c r="CW322">
        <v>0</v>
      </c>
      <c r="CX322">
        <v>0</v>
      </c>
      <c r="CY322">
        <v>0</v>
      </c>
      <c r="CZ322">
        <v>0</v>
      </c>
      <c r="DA322">
        <v>0</v>
      </c>
      <c r="DB322">
        <v>0</v>
      </c>
      <c r="DC322">
        <v>0</v>
      </c>
      <c r="DD322">
        <v>0</v>
      </c>
      <c r="DE322">
        <v>0</v>
      </c>
      <c r="DF322">
        <v>0</v>
      </c>
      <c r="DG322">
        <v>0</v>
      </c>
      <c r="DH322">
        <v>0</v>
      </c>
      <c r="DI322">
        <v>0</v>
      </c>
      <c r="DJ322" t="s">
        <v>793</v>
      </c>
    </row>
    <row r="323" spans="1:114" x14ac:dyDescent="0.2">
      <c r="A323">
        <v>21632</v>
      </c>
      <c r="B323" t="s">
        <v>589</v>
      </c>
      <c r="C323">
        <v>2159</v>
      </c>
      <c r="D323">
        <v>444</v>
      </c>
      <c r="E323">
        <v>33.6083</v>
      </c>
      <c r="F323">
        <v>6.2149999999999999</v>
      </c>
      <c r="G323">
        <v>142</v>
      </c>
      <c r="H323">
        <v>82</v>
      </c>
      <c r="I323">
        <v>4.5541999999999998</v>
      </c>
      <c r="J323">
        <v>2.5522999999999998</v>
      </c>
      <c r="K323">
        <v>855</v>
      </c>
      <c r="L323">
        <v>190</v>
      </c>
      <c r="M323">
        <v>32.191299999999998</v>
      </c>
      <c r="N323">
        <v>6.3606999999999996</v>
      </c>
      <c r="O323">
        <v>671</v>
      </c>
      <c r="P323">
        <v>160</v>
      </c>
      <c r="Q323">
        <v>14.855</v>
      </c>
      <c r="R323">
        <v>3.2532999999999999</v>
      </c>
      <c r="S323">
        <v>561</v>
      </c>
      <c r="T323">
        <v>213</v>
      </c>
      <c r="U323">
        <v>8.7165999999999997</v>
      </c>
      <c r="V323">
        <v>3.2149000000000001</v>
      </c>
      <c r="W323">
        <v>1042</v>
      </c>
      <c r="X323">
        <v>191</v>
      </c>
      <c r="Y323">
        <v>16.190200000000001</v>
      </c>
      <c r="Z323">
        <v>2.5842999999999998</v>
      </c>
      <c r="AA323">
        <v>1476</v>
      </c>
      <c r="AB323">
        <v>215</v>
      </c>
      <c r="AC323">
        <v>22.933499999999999</v>
      </c>
      <c r="AD323">
        <v>2.6244999999999998</v>
      </c>
      <c r="AE323">
        <v>1266</v>
      </c>
      <c r="AF323">
        <v>233</v>
      </c>
      <c r="AG323">
        <v>19.6706</v>
      </c>
      <c r="AH323">
        <v>3.1566000000000001</v>
      </c>
      <c r="AI323">
        <v>306</v>
      </c>
      <c r="AJ323">
        <v>122</v>
      </c>
      <c r="AK323">
        <v>11.521100000000001</v>
      </c>
      <c r="AL323">
        <v>4.4615</v>
      </c>
      <c r="AM323">
        <v>77</v>
      </c>
      <c r="AN323">
        <v>92</v>
      </c>
      <c r="AO323">
        <v>1.2776000000000001</v>
      </c>
      <c r="AP323">
        <v>1.5169999999999999</v>
      </c>
      <c r="AQ323">
        <v>2510</v>
      </c>
      <c r="AR323">
        <v>808</v>
      </c>
      <c r="AS323">
        <v>38.999400000000001</v>
      </c>
      <c r="AT323">
        <v>12.046200000000001</v>
      </c>
      <c r="AU323">
        <v>65</v>
      </c>
      <c r="AV323">
        <v>59</v>
      </c>
      <c r="AW323">
        <v>2.1989000000000001</v>
      </c>
      <c r="AX323">
        <v>2.0028999999999999</v>
      </c>
      <c r="AY323">
        <v>234</v>
      </c>
      <c r="AZ323">
        <v>77</v>
      </c>
      <c r="BA323">
        <v>7.9161000000000001</v>
      </c>
      <c r="BB323">
        <v>2.5158999999999998</v>
      </c>
      <c r="BC323">
        <v>13</v>
      </c>
      <c r="BD323">
        <v>26</v>
      </c>
      <c r="BE323">
        <v>0.48949999999999999</v>
      </c>
      <c r="BF323">
        <v>0.98419999999999996</v>
      </c>
      <c r="BG323">
        <v>272</v>
      </c>
      <c r="BH323">
        <v>101</v>
      </c>
      <c r="BI323">
        <v>10.241</v>
      </c>
      <c r="BJ323">
        <v>3.6585000000000001</v>
      </c>
      <c r="BK323">
        <v>6</v>
      </c>
      <c r="BL323">
        <v>2</v>
      </c>
      <c r="BM323">
        <v>9.3200000000000005E-2</v>
      </c>
      <c r="BN323">
        <v>2.9899999999999999E-2</v>
      </c>
      <c r="BO323">
        <v>0.93530000000000002</v>
      </c>
      <c r="BP323">
        <v>0.58789999999999998</v>
      </c>
      <c r="BQ323">
        <v>0.83299999999999996</v>
      </c>
      <c r="BR323">
        <v>0.86109999999999998</v>
      </c>
      <c r="BS323">
        <v>0.88009999999999999</v>
      </c>
      <c r="BT323">
        <v>0.36670000000000003</v>
      </c>
      <c r="BU323">
        <v>0.64180000000000004</v>
      </c>
      <c r="BV323">
        <v>0.87580000000000002</v>
      </c>
      <c r="BW323">
        <v>0.94140000000000001</v>
      </c>
      <c r="BX323">
        <v>0.63109999999999999</v>
      </c>
      <c r="BY323">
        <v>0.629</v>
      </c>
      <c r="BZ323">
        <v>0.52929999999999999</v>
      </c>
      <c r="CA323">
        <v>0.87639999999999996</v>
      </c>
      <c r="CB323">
        <v>0.45340000000000003</v>
      </c>
      <c r="CC323">
        <v>0.85029999999999994</v>
      </c>
      <c r="CD323">
        <v>0.36459999999999998</v>
      </c>
      <c r="CE323">
        <v>4.0974000000000004</v>
      </c>
      <c r="CF323">
        <v>0.94030000000000002</v>
      </c>
      <c r="CG323">
        <v>3.4567999999999999</v>
      </c>
      <c r="CH323">
        <v>0.96160000000000001</v>
      </c>
      <c r="CI323">
        <v>0.629</v>
      </c>
      <c r="CJ323">
        <v>0.629</v>
      </c>
      <c r="CK323">
        <v>3.0739999999999998</v>
      </c>
      <c r="CL323">
        <v>0.70789999999999997</v>
      </c>
      <c r="CM323">
        <v>11.257199999999999</v>
      </c>
      <c r="CN323">
        <v>0.91039999999999999</v>
      </c>
      <c r="CO323">
        <v>1</v>
      </c>
      <c r="CP323">
        <v>0</v>
      </c>
      <c r="CQ323">
        <v>0</v>
      </c>
      <c r="CR323">
        <v>0</v>
      </c>
      <c r="CS323">
        <v>0</v>
      </c>
      <c r="CT323">
        <v>0</v>
      </c>
      <c r="CU323">
        <v>0</v>
      </c>
      <c r="CV323">
        <v>0</v>
      </c>
      <c r="CW323">
        <v>1</v>
      </c>
      <c r="CX323">
        <v>0</v>
      </c>
      <c r="CY323">
        <v>0</v>
      </c>
      <c r="CZ323">
        <v>0</v>
      </c>
      <c r="DA323">
        <v>0</v>
      </c>
      <c r="DB323">
        <v>0</v>
      </c>
      <c r="DC323">
        <v>0</v>
      </c>
      <c r="DD323">
        <v>0</v>
      </c>
      <c r="DE323">
        <v>1</v>
      </c>
      <c r="DF323">
        <v>1</v>
      </c>
      <c r="DG323">
        <v>0</v>
      </c>
      <c r="DH323">
        <v>0</v>
      </c>
      <c r="DI323">
        <v>2</v>
      </c>
      <c r="DJ323" t="s">
        <v>794</v>
      </c>
    </row>
    <row r="324" spans="1:114" x14ac:dyDescent="0.2">
      <c r="A324">
        <v>21634</v>
      </c>
      <c r="B324" t="s">
        <v>589</v>
      </c>
      <c r="C324">
        <v>37</v>
      </c>
      <c r="D324">
        <v>21</v>
      </c>
      <c r="E324">
        <v>7.9569999999999999</v>
      </c>
      <c r="F324">
        <v>3.2039</v>
      </c>
      <c r="G324">
        <v>12</v>
      </c>
      <c r="H324">
        <v>8</v>
      </c>
      <c r="I324">
        <v>5.3811999999999998</v>
      </c>
      <c r="J324">
        <v>2.9089999999999998</v>
      </c>
      <c r="K324">
        <v>16</v>
      </c>
      <c r="L324">
        <v>19</v>
      </c>
      <c r="M324">
        <v>9.9379000000000008</v>
      </c>
      <c r="N324">
        <v>11.436500000000001</v>
      </c>
      <c r="O324">
        <v>60</v>
      </c>
      <c r="P324">
        <v>32</v>
      </c>
      <c r="Q324">
        <v>18.461500000000001</v>
      </c>
      <c r="R324">
        <v>7.9192</v>
      </c>
      <c r="S324">
        <v>94</v>
      </c>
      <c r="T324">
        <v>49</v>
      </c>
      <c r="U324">
        <v>20.2151</v>
      </c>
      <c r="V324">
        <v>6.7571000000000003</v>
      </c>
      <c r="W324">
        <v>133</v>
      </c>
      <c r="X324">
        <v>68</v>
      </c>
      <c r="Y324">
        <v>28.6022</v>
      </c>
      <c r="Z324">
        <v>9.1081000000000003</v>
      </c>
      <c r="AA324">
        <v>108</v>
      </c>
      <c r="AB324">
        <v>102</v>
      </c>
      <c r="AC324">
        <v>23.2258</v>
      </c>
      <c r="AD324">
        <v>19.870999999999999</v>
      </c>
      <c r="AE324">
        <v>60</v>
      </c>
      <c r="AF324">
        <v>39</v>
      </c>
      <c r="AG324">
        <v>12.9032</v>
      </c>
      <c r="AH324">
        <v>6.6109</v>
      </c>
      <c r="AI324">
        <v>9</v>
      </c>
      <c r="AJ324">
        <v>19</v>
      </c>
      <c r="AK324">
        <v>5.5900999999999996</v>
      </c>
      <c r="AL324">
        <v>11.706099999999999</v>
      </c>
      <c r="AM324">
        <v>9</v>
      </c>
      <c r="AN324">
        <v>55</v>
      </c>
      <c r="AO324">
        <v>2.3559999999999999</v>
      </c>
      <c r="AP324">
        <v>14.263500000000001</v>
      </c>
      <c r="AQ324">
        <v>88</v>
      </c>
      <c r="AR324">
        <v>257</v>
      </c>
      <c r="AS324">
        <v>18.924700000000001</v>
      </c>
      <c r="AT324">
        <v>54.845399999999998</v>
      </c>
      <c r="AU324">
        <v>0</v>
      </c>
      <c r="AV324">
        <v>20</v>
      </c>
      <c r="AW324">
        <v>0</v>
      </c>
      <c r="AX324">
        <v>6.1296999999999997</v>
      </c>
      <c r="AY324">
        <v>16</v>
      </c>
      <c r="AZ324">
        <v>23</v>
      </c>
      <c r="BA324">
        <v>4.9535999999999998</v>
      </c>
      <c r="BB324">
        <v>7.0143000000000004</v>
      </c>
      <c r="BC324">
        <v>0</v>
      </c>
      <c r="BD324">
        <v>20</v>
      </c>
      <c r="BE324">
        <v>0</v>
      </c>
      <c r="BF324">
        <v>12.297499999999999</v>
      </c>
      <c r="BG324">
        <v>17</v>
      </c>
      <c r="BH324">
        <v>12</v>
      </c>
      <c r="BI324">
        <v>10.558999999999999</v>
      </c>
      <c r="BJ324">
        <v>6.4856999999999996</v>
      </c>
      <c r="BK324">
        <v>0</v>
      </c>
      <c r="BL324">
        <v>14</v>
      </c>
      <c r="BM324">
        <v>0</v>
      </c>
      <c r="BN324">
        <v>3.0108000000000001</v>
      </c>
      <c r="BO324">
        <v>0.33189999999999997</v>
      </c>
      <c r="BP324">
        <v>0.68110000000000004</v>
      </c>
      <c r="BQ324">
        <v>0.19089999999999999</v>
      </c>
      <c r="BR324">
        <v>0.91669999999999996</v>
      </c>
      <c r="BS324">
        <v>0.97219999999999995</v>
      </c>
      <c r="BT324">
        <v>0.85070000000000001</v>
      </c>
      <c r="BU324">
        <v>0.66100000000000003</v>
      </c>
      <c r="BV324">
        <v>0.61880000000000002</v>
      </c>
      <c r="BW324">
        <v>0.62470000000000003</v>
      </c>
      <c r="BX324">
        <v>0.76759999999999995</v>
      </c>
      <c r="BY324">
        <v>0.371</v>
      </c>
      <c r="BZ324">
        <v>0</v>
      </c>
      <c r="CA324">
        <v>0.81559999999999999</v>
      </c>
      <c r="CB324">
        <v>0</v>
      </c>
      <c r="CC324">
        <v>0.86329999999999996</v>
      </c>
      <c r="CD324">
        <v>0</v>
      </c>
      <c r="CE324">
        <v>3.0928</v>
      </c>
      <c r="CF324">
        <v>0.71430000000000005</v>
      </c>
      <c r="CG324">
        <v>3.5228000000000002</v>
      </c>
      <c r="CH324">
        <v>0.97870000000000001</v>
      </c>
      <c r="CI324">
        <v>0.371</v>
      </c>
      <c r="CJ324">
        <v>0.371</v>
      </c>
      <c r="CK324">
        <v>1.6789000000000001</v>
      </c>
      <c r="CL324">
        <v>0.35610000000000003</v>
      </c>
      <c r="CM324">
        <v>8.6655000000000015</v>
      </c>
      <c r="CN324">
        <v>0.65880000000000005</v>
      </c>
      <c r="CO324">
        <v>0</v>
      </c>
      <c r="CP324">
        <v>0</v>
      </c>
      <c r="CQ324">
        <v>0</v>
      </c>
      <c r="CR324">
        <v>1</v>
      </c>
      <c r="CS324">
        <v>1</v>
      </c>
      <c r="CT324">
        <v>0</v>
      </c>
      <c r="CU324">
        <v>0</v>
      </c>
      <c r="CV324">
        <v>0</v>
      </c>
      <c r="CW324">
        <v>0</v>
      </c>
      <c r="CX324">
        <v>0</v>
      </c>
      <c r="CY324">
        <v>0</v>
      </c>
      <c r="CZ324">
        <v>0</v>
      </c>
      <c r="DA324">
        <v>0</v>
      </c>
      <c r="DB324">
        <v>0</v>
      </c>
      <c r="DC324">
        <v>0</v>
      </c>
      <c r="DD324">
        <v>0</v>
      </c>
      <c r="DE324">
        <v>2</v>
      </c>
      <c r="DF324">
        <v>0</v>
      </c>
      <c r="DG324">
        <v>0</v>
      </c>
      <c r="DH324">
        <v>0</v>
      </c>
      <c r="DI324">
        <v>2</v>
      </c>
      <c r="DJ324" t="s">
        <v>793</v>
      </c>
    </row>
    <row r="325" spans="1:114" x14ac:dyDescent="0.2">
      <c r="A325">
        <v>21635</v>
      </c>
      <c r="B325" t="s">
        <v>589</v>
      </c>
      <c r="C325">
        <v>325</v>
      </c>
      <c r="D325">
        <v>174</v>
      </c>
      <c r="E325">
        <v>15.64</v>
      </c>
      <c r="F325">
        <v>7.9508000000000001</v>
      </c>
      <c r="G325">
        <v>37</v>
      </c>
      <c r="H325">
        <v>34</v>
      </c>
      <c r="I325">
        <v>3.1356000000000002</v>
      </c>
      <c r="J325">
        <v>2.8140000000000001</v>
      </c>
      <c r="K325">
        <v>191</v>
      </c>
      <c r="L325">
        <v>85</v>
      </c>
      <c r="M325">
        <v>20.319099999999999</v>
      </c>
      <c r="N325">
        <v>8.3665000000000003</v>
      </c>
      <c r="O325">
        <v>202</v>
      </c>
      <c r="P325">
        <v>99</v>
      </c>
      <c r="Q325">
        <v>12.8499</v>
      </c>
      <c r="R325">
        <v>5.9734999999999996</v>
      </c>
      <c r="S325">
        <v>134</v>
      </c>
      <c r="T325">
        <v>112</v>
      </c>
      <c r="U325">
        <v>6.4268999999999998</v>
      </c>
      <c r="V325">
        <v>5.2634999999999996</v>
      </c>
      <c r="W325">
        <v>604</v>
      </c>
      <c r="X325">
        <v>135</v>
      </c>
      <c r="Y325">
        <v>28.968800000000002</v>
      </c>
      <c r="Z325">
        <v>4.3064</v>
      </c>
      <c r="AA325">
        <v>357</v>
      </c>
      <c r="AB325">
        <v>144</v>
      </c>
      <c r="AC325">
        <v>17.122299999999999</v>
      </c>
      <c r="AD325">
        <v>6.2874999999999996</v>
      </c>
      <c r="AE325">
        <v>351</v>
      </c>
      <c r="AF325">
        <v>143</v>
      </c>
      <c r="AG325">
        <v>16.834499999999998</v>
      </c>
      <c r="AH325">
        <v>6.2565</v>
      </c>
      <c r="AI325">
        <v>38</v>
      </c>
      <c r="AJ325">
        <v>45</v>
      </c>
      <c r="AK325">
        <v>4.0426000000000002</v>
      </c>
      <c r="AL325">
        <v>4.7644000000000002</v>
      </c>
      <c r="AM325">
        <v>0</v>
      </c>
      <c r="AN325">
        <v>56</v>
      </c>
      <c r="AO325">
        <v>0</v>
      </c>
      <c r="AP325">
        <v>2.7437999999999998</v>
      </c>
      <c r="AQ325">
        <v>198</v>
      </c>
      <c r="AR325">
        <v>481</v>
      </c>
      <c r="AS325">
        <v>9.4963999999999995</v>
      </c>
      <c r="AT325">
        <v>23.013400000000001</v>
      </c>
      <c r="AU325">
        <v>54</v>
      </c>
      <c r="AV325">
        <v>69</v>
      </c>
      <c r="AW325">
        <v>4.5879000000000003</v>
      </c>
      <c r="AX325">
        <v>5.8658999999999999</v>
      </c>
      <c r="AY325">
        <v>66</v>
      </c>
      <c r="AZ325">
        <v>50</v>
      </c>
      <c r="BA325">
        <v>5.6074999999999999</v>
      </c>
      <c r="BB325">
        <v>4.18</v>
      </c>
      <c r="BC325">
        <v>0</v>
      </c>
      <c r="BD325">
        <v>20</v>
      </c>
      <c r="BE325">
        <v>0</v>
      </c>
      <c r="BF325">
        <v>2.1063000000000001</v>
      </c>
      <c r="BG325">
        <v>3</v>
      </c>
      <c r="BH325">
        <v>5</v>
      </c>
      <c r="BI325">
        <v>0.31909999999999999</v>
      </c>
      <c r="BJ325">
        <v>0.52929999999999999</v>
      </c>
      <c r="BK325">
        <v>6</v>
      </c>
      <c r="BL325">
        <v>6</v>
      </c>
      <c r="BM325">
        <v>0.2878</v>
      </c>
      <c r="BN325">
        <v>0.28370000000000001</v>
      </c>
      <c r="BO325">
        <v>0.64219999999999999</v>
      </c>
      <c r="BP325">
        <v>0.37309999999999999</v>
      </c>
      <c r="BQ325">
        <v>0.52490000000000003</v>
      </c>
      <c r="BR325">
        <v>0.81620000000000004</v>
      </c>
      <c r="BS325">
        <v>0.77300000000000002</v>
      </c>
      <c r="BT325">
        <v>0.85709999999999997</v>
      </c>
      <c r="BU325">
        <v>0.24310000000000001</v>
      </c>
      <c r="BV325">
        <v>0.80940000000000001</v>
      </c>
      <c r="BW325">
        <v>0.47939999999999999</v>
      </c>
      <c r="BX325">
        <v>0</v>
      </c>
      <c r="BY325">
        <v>0.20039999999999999</v>
      </c>
      <c r="BZ325">
        <v>0.59440000000000004</v>
      </c>
      <c r="CA325">
        <v>0.8286</v>
      </c>
      <c r="CB325">
        <v>0</v>
      </c>
      <c r="CC325">
        <v>0.2213</v>
      </c>
      <c r="CD325">
        <v>0.47970000000000002</v>
      </c>
      <c r="CE325">
        <v>3.1294</v>
      </c>
      <c r="CF325">
        <v>0.73350000000000004</v>
      </c>
      <c r="CG325">
        <v>2.3889999999999998</v>
      </c>
      <c r="CH325">
        <v>0.43709999999999999</v>
      </c>
      <c r="CI325">
        <v>0.20039999999999999</v>
      </c>
      <c r="CJ325">
        <v>0.20039999999999999</v>
      </c>
      <c r="CK325">
        <v>2.1240000000000001</v>
      </c>
      <c r="CL325">
        <v>0.45629999999999998</v>
      </c>
      <c r="CM325">
        <v>7.8428000000000004</v>
      </c>
      <c r="CN325">
        <v>0.52449999999999997</v>
      </c>
      <c r="CO325">
        <v>0</v>
      </c>
      <c r="CP325">
        <v>0</v>
      </c>
      <c r="CQ325">
        <v>0</v>
      </c>
      <c r="CR325">
        <v>0</v>
      </c>
      <c r="CS325">
        <v>0</v>
      </c>
      <c r="CT325">
        <v>0</v>
      </c>
      <c r="CU325">
        <v>0</v>
      </c>
      <c r="CV325">
        <v>0</v>
      </c>
      <c r="CW325">
        <v>0</v>
      </c>
      <c r="CX325">
        <v>0</v>
      </c>
      <c r="CY325">
        <v>0</v>
      </c>
      <c r="CZ325">
        <v>0</v>
      </c>
      <c r="DA325">
        <v>0</v>
      </c>
      <c r="DB325">
        <v>0</v>
      </c>
      <c r="DC325">
        <v>0</v>
      </c>
      <c r="DD325">
        <v>0</v>
      </c>
      <c r="DE325">
        <v>0</v>
      </c>
      <c r="DF325">
        <v>0</v>
      </c>
      <c r="DG325">
        <v>0</v>
      </c>
      <c r="DH325">
        <v>0</v>
      </c>
      <c r="DI325">
        <v>0</v>
      </c>
      <c r="DJ325" t="s">
        <v>793</v>
      </c>
    </row>
    <row r="326" spans="1:114" x14ac:dyDescent="0.2">
      <c r="A326">
        <v>21636</v>
      </c>
      <c r="B326" t="s">
        <v>589</v>
      </c>
      <c r="C326">
        <v>320</v>
      </c>
      <c r="D326">
        <v>149</v>
      </c>
      <c r="E326">
        <v>29.170500000000001</v>
      </c>
      <c r="F326">
        <v>10.6503</v>
      </c>
      <c r="G326">
        <v>12</v>
      </c>
      <c r="H326">
        <v>17</v>
      </c>
      <c r="I326">
        <v>2.4742000000000002</v>
      </c>
      <c r="J326">
        <v>3.3685</v>
      </c>
      <c r="K326">
        <v>133</v>
      </c>
      <c r="L326">
        <v>70</v>
      </c>
      <c r="M326">
        <v>31.5166</v>
      </c>
      <c r="N326">
        <v>14.7959</v>
      </c>
      <c r="O326">
        <v>177</v>
      </c>
      <c r="P326">
        <v>83</v>
      </c>
      <c r="Q326">
        <v>21.878900000000002</v>
      </c>
      <c r="R326">
        <v>8.5442999999999998</v>
      </c>
      <c r="S326">
        <v>167</v>
      </c>
      <c r="T326">
        <v>84</v>
      </c>
      <c r="U326">
        <v>15.2233</v>
      </c>
      <c r="V326">
        <v>6.2675000000000001</v>
      </c>
      <c r="W326">
        <v>198</v>
      </c>
      <c r="X326">
        <v>108</v>
      </c>
      <c r="Y326">
        <v>18.049199999999999</v>
      </c>
      <c r="Z326">
        <v>8.3498999999999999</v>
      </c>
      <c r="AA326">
        <v>226</v>
      </c>
      <c r="AB326">
        <v>115</v>
      </c>
      <c r="AC326">
        <v>20.601600000000001</v>
      </c>
      <c r="AD326">
        <v>8.6287000000000003</v>
      </c>
      <c r="AE326">
        <v>155</v>
      </c>
      <c r="AF326">
        <v>127</v>
      </c>
      <c r="AG326">
        <v>14.1294</v>
      </c>
      <c r="AH326">
        <v>10.8331</v>
      </c>
      <c r="AI326">
        <v>2</v>
      </c>
      <c r="AJ326">
        <v>14</v>
      </c>
      <c r="AK326">
        <v>0.47389999999999999</v>
      </c>
      <c r="AL326">
        <v>3.3908999999999998</v>
      </c>
      <c r="AM326">
        <v>59</v>
      </c>
      <c r="AN326">
        <v>62</v>
      </c>
      <c r="AO326">
        <v>5.5923999999999996</v>
      </c>
      <c r="AP326">
        <v>5.6203000000000003</v>
      </c>
      <c r="AQ326">
        <v>218</v>
      </c>
      <c r="AR326">
        <v>430</v>
      </c>
      <c r="AS326">
        <v>19.872399999999999</v>
      </c>
      <c r="AT326">
        <v>38.741500000000002</v>
      </c>
      <c r="AU326">
        <v>0</v>
      </c>
      <c r="AV326">
        <v>20</v>
      </c>
      <c r="AW326">
        <v>0</v>
      </c>
      <c r="AX326">
        <v>4.5724999999999998</v>
      </c>
      <c r="AY326">
        <v>33</v>
      </c>
      <c r="AZ326">
        <v>39</v>
      </c>
      <c r="BA326">
        <v>7.6212</v>
      </c>
      <c r="BB326">
        <v>8.8153000000000006</v>
      </c>
      <c r="BC326">
        <v>11</v>
      </c>
      <c r="BD326">
        <v>23</v>
      </c>
      <c r="BE326">
        <v>2.6065999999999998</v>
      </c>
      <c r="BF326">
        <v>5.3667999999999996</v>
      </c>
      <c r="BG326">
        <v>0</v>
      </c>
      <c r="BH326">
        <v>14</v>
      </c>
      <c r="BI326">
        <v>0</v>
      </c>
      <c r="BJ326">
        <v>3.3174999999999999</v>
      </c>
      <c r="BK326">
        <v>0</v>
      </c>
      <c r="BL326">
        <v>14</v>
      </c>
      <c r="BM326">
        <v>0</v>
      </c>
      <c r="BN326">
        <v>1.2762</v>
      </c>
      <c r="BO326">
        <v>0.8901</v>
      </c>
      <c r="BP326">
        <v>0.30149999999999999</v>
      </c>
      <c r="BQ326">
        <v>0.81779999999999997</v>
      </c>
      <c r="BR326">
        <v>0.94440000000000002</v>
      </c>
      <c r="BS326">
        <v>0.95289999999999997</v>
      </c>
      <c r="BT326">
        <v>0.50529999999999997</v>
      </c>
      <c r="BU326">
        <v>0.42859999999999998</v>
      </c>
      <c r="BV326">
        <v>0.69810000000000005</v>
      </c>
      <c r="BW326">
        <v>0.22559999999999999</v>
      </c>
      <c r="BX326">
        <v>0.89770000000000005</v>
      </c>
      <c r="BY326">
        <v>0.3881</v>
      </c>
      <c r="BZ326">
        <v>0</v>
      </c>
      <c r="CA326">
        <v>0.86980000000000002</v>
      </c>
      <c r="CB326">
        <v>0.79610000000000003</v>
      </c>
      <c r="CC326">
        <v>0</v>
      </c>
      <c r="CD326">
        <v>0</v>
      </c>
      <c r="CE326">
        <v>3.9066999999999998</v>
      </c>
      <c r="CF326">
        <v>0.90190000000000003</v>
      </c>
      <c r="CG326">
        <v>2.7553000000000001</v>
      </c>
      <c r="CH326">
        <v>0.65880000000000005</v>
      </c>
      <c r="CI326">
        <v>0.3881</v>
      </c>
      <c r="CJ326">
        <v>0.3881</v>
      </c>
      <c r="CK326">
        <v>1.6658999999999999</v>
      </c>
      <c r="CL326">
        <v>0.34970000000000001</v>
      </c>
      <c r="CM326">
        <v>8.7159999999999993</v>
      </c>
      <c r="CN326">
        <v>0.66310000000000002</v>
      </c>
      <c r="CO326">
        <v>0</v>
      </c>
      <c r="CP326">
        <v>0</v>
      </c>
      <c r="CQ326">
        <v>0</v>
      </c>
      <c r="CR326">
        <v>1</v>
      </c>
      <c r="CS326">
        <v>1</v>
      </c>
      <c r="CT326">
        <v>0</v>
      </c>
      <c r="CU326">
        <v>0</v>
      </c>
      <c r="CV326">
        <v>0</v>
      </c>
      <c r="CW326">
        <v>0</v>
      </c>
      <c r="CX326">
        <v>0</v>
      </c>
      <c r="CY326">
        <v>0</v>
      </c>
      <c r="CZ326">
        <v>0</v>
      </c>
      <c r="DA326">
        <v>0</v>
      </c>
      <c r="DB326">
        <v>0</v>
      </c>
      <c r="DC326">
        <v>0</v>
      </c>
      <c r="DD326">
        <v>0</v>
      </c>
      <c r="DE326">
        <v>2</v>
      </c>
      <c r="DF326">
        <v>0</v>
      </c>
      <c r="DG326">
        <v>0</v>
      </c>
      <c r="DH326">
        <v>0</v>
      </c>
      <c r="DI326">
        <v>2</v>
      </c>
      <c r="DJ326" t="s">
        <v>793</v>
      </c>
    </row>
    <row r="327" spans="1:114" x14ac:dyDescent="0.2">
      <c r="A327">
        <v>21638</v>
      </c>
      <c r="B327" t="s">
        <v>589</v>
      </c>
      <c r="C327">
        <v>605</v>
      </c>
      <c r="D327">
        <v>228</v>
      </c>
      <c r="E327">
        <v>11.2058</v>
      </c>
      <c r="F327">
        <v>3.9824000000000002</v>
      </c>
      <c r="G327">
        <v>70</v>
      </c>
      <c r="H327">
        <v>57</v>
      </c>
      <c r="I327">
        <v>2.4188000000000001</v>
      </c>
      <c r="J327">
        <v>1.9397</v>
      </c>
      <c r="K327">
        <v>351</v>
      </c>
      <c r="L327">
        <v>128</v>
      </c>
      <c r="M327">
        <v>18.319400000000002</v>
      </c>
      <c r="N327">
        <v>6.3258000000000001</v>
      </c>
      <c r="O327">
        <v>236</v>
      </c>
      <c r="P327">
        <v>112</v>
      </c>
      <c r="Q327">
        <v>6.3509000000000002</v>
      </c>
      <c r="R327">
        <v>2.9277000000000002</v>
      </c>
      <c r="S327">
        <v>207</v>
      </c>
      <c r="T327">
        <v>145</v>
      </c>
      <c r="U327">
        <v>3.8348</v>
      </c>
      <c r="V327">
        <v>2.6427999999999998</v>
      </c>
      <c r="W327">
        <v>945</v>
      </c>
      <c r="X327">
        <v>176</v>
      </c>
      <c r="Y327">
        <v>17.435400000000001</v>
      </c>
      <c r="Z327">
        <v>2.4028</v>
      </c>
      <c r="AA327">
        <v>1429</v>
      </c>
      <c r="AB327">
        <v>358</v>
      </c>
      <c r="AC327">
        <v>26.365300000000001</v>
      </c>
      <c r="AD327">
        <v>5.72</v>
      </c>
      <c r="AE327">
        <v>450</v>
      </c>
      <c r="AF327">
        <v>138</v>
      </c>
      <c r="AG327">
        <v>8.3363999999999994</v>
      </c>
      <c r="AH327">
        <v>2.3329</v>
      </c>
      <c r="AI327">
        <v>103</v>
      </c>
      <c r="AJ327">
        <v>75</v>
      </c>
      <c r="AK327">
        <v>5.3757999999999999</v>
      </c>
      <c r="AL327">
        <v>3.8706999999999998</v>
      </c>
      <c r="AM327">
        <v>49</v>
      </c>
      <c r="AN327">
        <v>92</v>
      </c>
      <c r="AO327">
        <v>0.96419999999999995</v>
      </c>
      <c r="AP327">
        <v>1.8052999999999999</v>
      </c>
      <c r="AQ327">
        <v>1215</v>
      </c>
      <c r="AR327">
        <v>840</v>
      </c>
      <c r="AS327">
        <v>22.417000000000002</v>
      </c>
      <c r="AT327">
        <v>15.2468</v>
      </c>
      <c r="AU327">
        <v>63</v>
      </c>
      <c r="AV327">
        <v>36</v>
      </c>
      <c r="AW327">
        <v>2.6695000000000002</v>
      </c>
      <c r="AX327">
        <v>1.5226</v>
      </c>
      <c r="AY327">
        <v>143</v>
      </c>
      <c r="AZ327">
        <v>127</v>
      </c>
      <c r="BA327">
        <v>6.0593000000000004</v>
      </c>
      <c r="BB327">
        <v>5.3521999999999998</v>
      </c>
      <c r="BC327">
        <v>38</v>
      </c>
      <c r="BD327">
        <v>53</v>
      </c>
      <c r="BE327">
        <v>1.9833000000000001</v>
      </c>
      <c r="BF327">
        <v>2.7330999999999999</v>
      </c>
      <c r="BG327">
        <v>139</v>
      </c>
      <c r="BH327">
        <v>89</v>
      </c>
      <c r="BI327">
        <v>7.2546999999999997</v>
      </c>
      <c r="BJ327">
        <v>4.5670000000000002</v>
      </c>
      <c r="BK327">
        <v>44</v>
      </c>
      <c r="BL327">
        <v>4</v>
      </c>
      <c r="BM327">
        <v>0.81179999999999997</v>
      </c>
      <c r="BN327">
        <v>0.12570000000000001</v>
      </c>
      <c r="BO327">
        <v>0.45689999999999997</v>
      </c>
      <c r="BP327">
        <v>0.2928</v>
      </c>
      <c r="BQ327">
        <v>0.46200000000000002</v>
      </c>
      <c r="BR327">
        <v>0.51280000000000003</v>
      </c>
      <c r="BS327">
        <v>0.5353</v>
      </c>
      <c r="BT327">
        <v>0.4627</v>
      </c>
      <c r="BU327">
        <v>0.85289999999999999</v>
      </c>
      <c r="BV327">
        <v>0.21199999999999999</v>
      </c>
      <c r="BW327">
        <v>0.60950000000000004</v>
      </c>
      <c r="BX327">
        <v>0.57140000000000002</v>
      </c>
      <c r="BY327">
        <v>0.43070000000000003</v>
      </c>
      <c r="BZ327">
        <v>0.54659999999999997</v>
      </c>
      <c r="CA327">
        <v>0.83950000000000002</v>
      </c>
      <c r="CB327">
        <v>0.72019999999999995</v>
      </c>
      <c r="CC327">
        <v>0.75700000000000001</v>
      </c>
      <c r="CD327">
        <v>0.66310000000000002</v>
      </c>
      <c r="CE327">
        <v>2.2597999999999998</v>
      </c>
      <c r="CF327">
        <v>0.43280000000000002</v>
      </c>
      <c r="CG327">
        <v>2.7084999999999999</v>
      </c>
      <c r="CH327">
        <v>0.62690000000000001</v>
      </c>
      <c r="CI327">
        <v>0.43070000000000003</v>
      </c>
      <c r="CJ327">
        <v>0.43070000000000003</v>
      </c>
      <c r="CK327">
        <v>3.5264000000000002</v>
      </c>
      <c r="CL327">
        <v>0.84860000000000002</v>
      </c>
      <c r="CM327">
        <v>8.9253999999999998</v>
      </c>
      <c r="CN327">
        <v>0.68869999999999998</v>
      </c>
      <c r="CO327">
        <v>0</v>
      </c>
      <c r="CP327">
        <v>0</v>
      </c>
      <c r="CQ327">
        <v>0</v>
      </c>
      <c r="CR327">
        <v>0</v>
      </c>
      <c r="CS327">
        <v>0</v>
      </c>
      <c r="CT327">
        <v>0</v>
      </c>
      <c r="CU327">
        <v>0</v>
      </c>
      <c r="CV327">
        <v>0</v>
      </c>
      <c r="CW327">
        <v>0</v>
      </c>
      <c r="CX327">
        <v>0</v>
      </c>
      <c r="CY327">
        <v>0</v>
      </c>
      <c r="CZ327">
        <v>0</v>
      </c>
      <c r="DA327">
        <v>0</v>
      </c>
      <c r="DB327">
        <v>0</v>
      </c>
      <c r="DC327">
        <v>0</v>
      </c>
      <c r="DD327">
        <v>0</v>
      </c>
      <c r="DE327">
        <v>0</v>
      </c>
      <c r="DF327">
        <v>0</v>
      </c>
      <c r="DG327">
        <v>0</v>
      </c>
      <c r="DH327">
        <v>0</v>
      </c>
      <c r="DI327">
        <v>0</v>
      </c>
      <c r="DJ327" t="s">
        <v>793</v>
      </c>
    </row>
    <row r="328" spans="1:114" x14ac:dyDescent="0.2">
      <c r="A328">
        <v>21639</v>
      </c>
      <c r="B328" t="s">
        <v>589</v>
      </c>
      <c r="C328">
        <v>1237</v>
      </c>
      <c r="D328">
        <v>360</v>
      </c>
      <c r="E328">
        <v>26.420300000000001</v>
      </c>
      <c r="F328">
        <v>7.0883000000000003</v>
      </c>
      <c r="G328">
        <v>48</v>
      </c>
      <c r="H328">
        <v>33</v>
      </c>
      <c r="I328">
        <v>2.0996999999999999</v>
      </c>
      <c r="J328">
        <v>1.4121999999999999</v>
      </c>
      <c r="K328">
        <v>579</v>
      </c>
      <c r="L328">
        <v>165</v>
      </c>
      <c r="M328">
        <v>33.218600000000002</v>
      </c>
      <c r="N328">
        <v>8.7448999999999995</v>
      </c>
      <c r="O328">
        <v>516</v>
      </c>
      <c r="P328">
        <v>165</v>
      </c>
      <c r="Q328">
        <v>16.9236</v>
      </c>
      <c r="R328">
        <v>4.9276999999999997</v>
      </c>
      <c r="S328">
        <v>555</v>
      </c>
      <c r="T328">
        <v>220</v>
      </c>
      <c r="U328">
        <v>11.861499999999999</v>
      </c>
      <c r="V328">
        <v>4.5072999999999999</v>
      </c>
      <c r="W328">
        <v>743</v>
      </c>
      <c r="X328">
        <v>206</v>
      </c>
      <c r="Y328">
        <v>15.869300000000001</v>
      </c>
      <c r="Z328">
        <v>4.0194000000000001</v>
      </c>
      <c r="AA328">
        <v>1210</v>
      </c>
      <c r="AB328">
        <v>190</v>
      </c>
      <c r="AC328">
        <v>25.843699999999998</v>
      </c>
      <c r="AD328">
        <v>2.8237999999999999</v>
      </c>
      <c r="AE328">
        <v>612</v>
      </c>
      <c r="AF328">
        <v>175</v>
      </c>
      <c r="AG328">
        <v>13.079700000000001</v>
      </c>
      <c r="AH328">
        <v>3.4365999999999999</v>
      </c>
      <c r="AI328">
        <v>119</v>
      </c>
      <c r="AJ328">
        <v>71</v>
      </c>
      <c r="AK328">
        <v>6.8273000000000001</v>
      </c>
      <c r="AL328">
        <v>3.9935</v>
      </c>
      <c r="AM328">
        <v>222</v>
      </c>
      <c r="AN328">
        <v>133</v>
      </c>
      <c r="AO328">
        <v>5.1186999999999996</v>
      </c>
      <c r="AP328">
        <v>3</v>
      </c>
      <c r="AQ328">
        <v>1588</v>
      </c>
      <c r="AR328">
        <v>735</v>
      </c>
      <c r="AS328">
        <v>33.917099999999998</v>
      </c>
      <c r="AT328">
        <v>15.220499999999999</v>
      </c>
      <c r="AU328">
        <v>61</v>
      </c>
      <c r="AV328">
        <v>32</v>
      </c>
      <c r="AW328">
        <v>3.1837</v>
      </c>
      <c r="AX328">
        <v>1.6415</v>
      </c>
      <c r="AY328">
        <v>100</v>
      </c>
      <c r="AZ328">
        <v>98</v>
      </c>
      <c r="BA328">
        <v>5.2191999999999998</v>
      </c>
      <c r="BB328">
        <v>5.0891000000000002</v>
      </c>
      <c r="BC328">
        <v>10</v>
      </c>
      <c r="BD328">
        <v>13</v>
      </c>
      <c r="BE328">
        <v>0.57369999999999999</v>
      </c>
      <c r="BF328">
        <v>0.76929999999999998</v>
      </c>
      <c r="BG328">
        <v>154</v>
      </c>
      <c r="BH328">
        <v>99</v>
      </c>
      <c r="BI328">
        <v>8.8353000000000002</v>
      </c>
      <c r="BJ328">
        <v>5.5959000000000003</v>
      </c>
      <c r="BK328">
        <v>20</v>
      </c>
      <c r="BL328">
        <v>14</v>
      </c>
      <c r="BM328">
        <v>0.42720000000000002</v>
      </c>
      <c r="BN328">
        <v>0.29509999999999997</v>
      </c>
      <c r="BO328">
        <v>0.8599</v>
      </c>
      <c r="BP328">
        <v>0.26029999999999998</v>
      </c>
      <c r="BQ328">
        <v>0.85899999999999999</v>
      </c>
      <c r="BR328">
        <v>0.90380000000000005</v>
      </c>
      <c r="BS328">
        <v>0.92290000000000005</v>
      </c>
      <c r="BT328">
        <v>0.34539999999999998</v>
      </c>
      <c r="BU328">
        <v>0.83579999999999999</v>
      </c>
      <c r="BV328">
        <v>0.63170000000000004</v>
      </c>
      <c r="BW328">
        <v>0.7137</v>
      </c>
      <c r="BX328">
        <v>0.88270000000000004</v>
      </c>
      <c r="BY328">
        <v>0.58420000000000005</v>
      </c>
      <c r="BZ328">
        <v>0.56399999999999995</v>
      </c>
      <c r="CA328">
        <v>0.82430000000000003</v>
      </c>
      <c r="CB328">
        <v>0.47510000000000002</v>
      </c>
      <c r="CC328">
        <v>0.81779999999999997</v>
      </c>
      <c r="CD328">
        <v>0.54579999999999995</v>
      </c>
      <c r="CE328">
        <v>3.8058999999999998</v>
      </c>
      <c r="CF328">
        <v>0.88060000000000005</v>
      </c>
      <c r="CG328">
        <v>3.4093</v>
      </c>
      <c r="CH328">
        <v>0.95099999999999996</v>
      </c>
      <c r="CI328">
        <v>0.58420000000000005</v>
      </c>
      <c r="CJ328">
        <v>0.58420000000000005</v>
      </c>
      <c r="CK328">
        <v>3.2269999999999999</v>
      </c>
      <c r="CL328">
        <v>0.75049999999999994</v>
      </c>
      <c r="CM328">
        <v>11.026400000000001</v>
      </c>
      <c r="CN328">
        <v>0.89129999999999998</v>
      </c>
      <c r="CO328">
        <v>0</v>
      </c>
      <c r="CP328">
        <v>0</v>
      </c>
      <c r="CQ328">
        <v>0</v>
      </c>
      <c r="CR328">
        <v>1</v>
      </c>
      <c r="CS328">
        <v>1</v>
      </c>
      <c r="CT328">
        <v>0</v>
      </c>
      <c r="CU328">
        <v>0</v>
      </c>
      <c r="CV328">
        <v>0</v>
      </c>
      <c r="CW328">
        <v>0</v>
      </c>
      <c r="CX328">
        <v>0</v>
      </c>
      <c r="CY328">
        <v>0</v>
      </c>
      <c r="CZ328">
        <v>0</v>
      </c>
      <c r="DA328">
        <v>0</v>
      </c>
      <c r="DB328">
        <v>0</v>
      </c>
      <c r="DC328">
        <v>0</v>
      </c>
      <c r="DD328">
        <v>0</v>
      </c>
      <c r="DE328">
        <v>2</v>
      </c>
      <c r="DF328">
        <v>0</v>
      </c>
      <c r="DG328">
        <v>0</v>
      </c>
      <c r="DH328">
        <v>0</v>
      </c>
      <c r="DI328">
        <v>2</v>
      </c>
      <c r="DJ328" t="s">
        <v>794</v>
      </c>
    </row>
    <row r="329" spans="1:114" x14ac:dyDescent="0.2">
      <c r="A329">
        <v>21640</v>
      </c>
      <c r="B329" t="s">
        <v>589</v>
      </c>
      <c r="C329">
        <v>216</v>
      </c>
      <c r="D329">
        <v>113</v>
      </c>
      <c r="E329">
        <v>18.572700000000001</v>
      </c>
      <c r="F329">
        <v>9.0587999999999997</v>
      </c>
      <c r="G329">
        <v>10</v>
      </c>
      <c r="H329">
        <v>16</v>
      </c>
      <c r="I329">
        <v>2.1413000000000002</v>
      </c>
      <c r="J329">
        <v>3.3831000000000002</v>
      </c>
      <c r="K329">
        <v>173</v>
      </c>
      <c r="L329">
        <v>88</v>
      </c>
      <c r="M329">
        <v>33.855200000000004</v>
      </c>
      <c r="N329">
        <v>15.633699999999999</v>
      </c>
      <c r="O329">
        <v>135</v>
      </c>
      <c r="P329">
        <v>84</v>
      </c>
      <c r="Q329">
        <v>16.403400000000001</v>
      </c>
      <c r="R329">
        <v>9.5775000000000006</v>
      </c>
      <c r="S329">
        <v>216</v>
      </c>
      <c r="T329">
        <v>103</v>
      </c>
      <c r="U329">
        <v>18.572700000000001</v>
      </c>
      <c r="V329">
        <v>8.1296999999999997</v>
      </c>
      <c r="W329">
        <v>289</v>
      </c>
      <c r="X329">
        <v>120</v>
      </c>
      <c r="Y329">
        <v>24.849499999999999</v>
      </c>
      <c r="Z329">
        <v>9.1852</v>
      </c>
      <c r="AA329">
        <v>309</v>
      </c>
      <c r="AB329">
        <v>110</v>
      </c>
      <c r="AC329">
        <v>26.569199999999999</v>
      </c>
      <c r="AD329">
        <v>8.0123999999999995</v>
      </c>
      <c r="AE329">
        <v>317</v>
      </c>
      <c r="AF329">
        <v>117</v>
      </c>
      <c r="AG329">
        <v>27.257100000000001</v>
      </c>
      <c r="AH329">
        <v>8.6384000000000007</v>
      </c>
      <c r="AI329">
        <v>74</v>
      </c>
      <c r="AJ329">
        <v>50</v>
      </c>
      <c r="AK329">
        <v>14.481400000000001</v>
      </c>
      <c r="AL329">
        <v>9.3122000000000007</v>
      </c>
      <c r="AM329">
        <v>27</v>
      </c>
      <c r="AN329">
        <v>59</v>
      </c>
      <c r="AO329">
        <v>2.5375999999999999</v>
      </c>
      <c r="AP329">
        <v>5.5505000000000004</v>
      </c>
      <c r="AQ329">
        <v>255</v>
      </c>
      <c r="AR329">
        <v>302</v>
      </c>
      <c r="AS329">
        <v>21.926100000000002</v>
      </c>
      <c r="AT329">
        <v>25.6404</v>
      </c>
      <c r="AU329">
        <v>0</v>
      </c>
      <c r="AV329">
        <v>20</v>
      </c>
      <c r="AW329">
        <v>0</v>
      </c>
      <c r="AX329">
        <v>3.7286000000000001</v>
      </c>
      <c r="AY329">
        <v>250</v>
      </c>
      <c r="AZ329">
        <v>84</v>
      </c>
      <c r="BA329">
        <v>47.081000000000003</v>
      </c>
      <c r="BB329">
        <v>12.6587</v>
      </c>
      <c r="BC329">
        <v>8</v>
      </c>
      <c r="BD329">
        <v>19</v>
      </c>
      <c r="BE329">
        <v>1.5656000000000001</v>
      </c>
      <c r="BF329">
        <v>3.7246000000000001</v>
      </c>
      <c r="BG329">
        <v>18</v>
      </c>
      <c r="BH329">
        <v>23</v>
      </c>
      <c r="BI329">
        <v>3.5225</v>
      </c>
      <c r="BJ329">
        <v>4.4413</v>
      </c>
      <c r="BK329">
        <v>0</v>
      </c>
      <c r="BL329">
        <v>14</v>
      </c>
      <c r="BM329">
        <v>0</v>
      </c>
      <c r="BN329">
        <v>1.2038</v>
      </c>
      <c r="BO329">
        <v>0.71120000000000005</v>
      </c>
      <c r="BP329">
        <v>0.26900000000000002</v>
      </c>
      <c r="BQ329">
        <v>0.872</v>
      </c>
      <c r="BR329">
        <v>0.89319999999999999</v>
      </c>
      <c r="BS329">
        <v>0.96789999999999998</v>
      </c>
      <c r="BT329">
        <v>0.79530000000000001</v>
      </c>
      <c r="BU329">
        <v>0.85499999999999998</v>
      </c>
      <c r="BV329">
        <v>0.95499999999999996</v>
      </c>
      <c r="BW329">
        <v>0.96530000000000005</v>
      </c>
      <c r="BX329">
        <v>0.78459999999999996</v>
      </c>
      <c r="BY329">
        <v>0.42220000000000002</v>
      </c>
      <c r="BZ329">
        <v>0</v>
      </c>
      <c r="CA329">
        <v>0.99570000000000003</v>
      </c>
      <c r="CB329">
        <v>0.66590000000000005</v>
      </c>
      <c r="CC329">
        <v>0.52490000000000003</v>
      </c>
      <c r="CD329">
        <v>0</v>
      </c>
      <c r="CE329">
        <v>3.7132999999999998</v>
      </c>
      <c r="CF329">
        <v>0.85499999999999998</v>
      </c>
      <c r="CG329">
        <v>4.3552</v>
      </c>
      <c r="CH329">
        <v>1</v>
      </c>
      <c r="CI329">
        <v>0.42220000000000002</v>
      </c>
      <c r="CJ329">
        <v>0.42220000000000002</v>
      </c>
      <c r="CK329">
        <v>2.1865000000000001</v>
      </c>
      <c r="CL329">
        <v>0.47120000000000001</v>
      </c>
      <c r="CM329">
        <v>10.677199999999999</v>
      </c>
      <c r="CN329">
        <v>0.86140000000000005</v>
      </c>
      <c r="CO329">
        <v>0</v>
      </c>
      <c r="CP329">
        <v>0</v>
      </c>
      <c r="CQ329">
        <v>0</v>
      </c>
      <c r="CR329">
        <v>0</v>
      </c>
      <c r="CS329">
        <v>1</v>
      </c>
      <c r="CT329">
        <v>0</v>
      </c>
      <c r="CU329">
        <v>0</v>
      </c>
      <c r="CV329">
        <v>1</v>
      </c>
      <c r="CW329">
        <v>1</v>
      </c>
      <c r="CX329">
        <v>0</v>
      </c>
      <c r="CY329">
        <v>0</v>
      </c>
      <c r="CZ329">
        <v>0</v>
      </c>
      <c r="DA329">
        <v>1</v>
      </c>
      <c r="DB329">
        <v>0</v>
      </c>
      <c r="DC329">
        <v>0</v>
      </c>
      <c r="DD329">
        <v>0</v>
      </c>
      <c r="DE329">
        <v>1</v>
      </c>
      <c r="DF329">
        <v>2</v>
      </c>
      <c r="DG329">
        <v>0</v>
      </c>
      <c r="DH329">
        <v>1</v>
      </c>
      <c r="DI329">
        <v>4</v>
      </c>
      <c r="DJ329" t="s">
        <v>794</v>
      </c>
    </row>
    <row r="330" spans="1:114" x14ac:dyDescent="0.2">
      <c r="A330">
        <v>21641</v>
      </c>
      <c r="B330" t="s">
        <v>589</v>
      </c>
      <c r="C330">
        <v>40</v>
      </c>
      <c r="D330">
        <v>37</v>
      </c>
      <c r="E330">
        <v>31.496099999999998</v>
      </c>
      <c r="F330">
        <v>27.111999999999998</v>
      </c>
      <c r="G330">
        <v>1</v>
      </c>
      <c r="H330">
        <v>4</v>
      </c>
      <c r="I330">
        <v>1.6949000000000001</v>
      </c>
      <c r="J330">
        <v>6.7473999999999998</v>
      </c>
      <c r="K330">
        <v>25</v>
      </c>
      <c r="L330">
        <v>19</v>
      </c>
      <c r="M330">
        <v>44.642899999999997</v>
      </c>
      <c r="N330">
        <v>28.097100000000001</v>
      </c>
      <c r="O330">
        <v>15</v>
      </c>
      <c r="P330">
        <v>15</v>
      </c>
      <c r="Q330">
        <v>13.8889</v>
      </c>
      <c r="R330">
        <v>13.224600000000001</v>
      </c>
      <c r="S330">
        <v>2</v>
      </c>
      <c r="T330">
        <v>3</v>
      </c>
      <c r="U330">
        <v>1.5748</v>
      </c>
      <c r="V330">
        <v>2.3012000000000001</v>
      </c>
      <c r="W330">
        <v>39</v>
      </c>
      <c r="X330">
        <v>17</v>
      </c>
      <c r="Y330">
        <v>30.7087</v>
      </c>
      <c r="Z330">
        <v>8.4305000000000003</v>
      </c>
      <c r="AA330">
        <v>15</v>
      </c>
      <c r="AB330">
        <v>19</v>
      </c>
      <c r="AC330">
        <v>11.811</v>
      </c>
      <c r="AD330">
        <v>14.4163</v>
      </c>
      <c r="AE330">
        <v>40</v>
      </c>
      <c r="AF330">
        <v>26</v>
      </c>
      <c r="AG330">
        <v>31.496099999999998</v>
      </c>
      <c r="AH330">
        <v>17.4757</v>
      </c>
      <c r="AI330">
        <v>2</v>
      </c>
      <c r="AJ330">
        <v>15</v>
      </c>
      <c r="AK330">
        <v>3.5714000000000001</v>
      </c>
      <c r="AL330">
        <v>26.506</v>
      </c>
      <c r="AM330">
        <v>0</v>
      </c>
      <c r="AN330">
        <v>56</v>
      </c>
      <c r="AO330">
        <v>0</v>
      </c>
      <c r="AP330">
        <v>45.528500000000001</v>
      </c>
      <c r="AQ330">
        <v>7</v>
      </c>
      <c r="AR330">
        <v>61</v>
      </c>
      <c r="AS330">
        <v>5.5118</v>
      </c>
      <c r="AT330">
        <v>47.846400000000003</v>
      </c>
      <c r="AU330">
        <v>0</v>
      </c>
      <c r="AV330">
        <v>20</v>
      </c>
      <c r="AW330">
        <v>0</v>
      </c>
      <c r="AX330">
        <v>28.284300000000002</v>
      </c>
      <c r="AY330">
        <v>0</v>
      </c>
      <c r="AZ330">
        <v>14</v>
      </c>
      <c r="BA330">
        <v>0</v>
      </c>
      <c r="BB330">
        <v>20</v>
      </c>
      <c r="BC330">
        <v>0</v>
      </c>
      <c r="BD330">
        <v>20</v>
      </c>
      <c r="BE330">
        <v>0</v>
      </c>
      <c r="BF330">
        <v>35.3553</v>
      </c>
      <c r="BG330">
        <v>0</v>
      </c>
      <c r="BH330">
        <v>14</v>
      </c>
      <c r="BI330">
        <v>0</v>
      </c>
      <c r="BJ330">
        <v>25</v>
      </c>
      <c r="BK330">
        <v>0</v>
      </c>
      <c r="BL330">
        <v>14</v>
      </c>
      <c r="BM330">
        <v>0</v>
      </c>
      <c r="BN330">
        <v>11.0236</v>
      </c>
      <c r="BO330">
        <v>0.91810000000000003</v>
      </c>
      <c r="BP330">
        <v>0.21479999999999999</v>
      </c>
      <c r="BQ330">
        <v>0.9718</v>
      </c>
      <c r="BR330">
        <v>0.84189999999999998</v>
      </c>
      <c r="BS330">
        <v>0.24629999999999999</v>
      </c>
      <c r="BT330">
        <v>0.87629999999999997</v>
      </c>
      <c r="BU330">
        <v>0.13009999999999999</v>
      </c>
      <c r="BV330">
        <v>0.96789999999999998</v>
      </c>
      <c r="BW330">
        <v>0.42949999999999999</v>
      </c>
      <c r="BX330">
        <v>0</v>
      </c>
      <c r="BY330">
        <v>0.1237</v>
      </c>
      <c r="BZ330">
        <v>0</v>
      </c>
      <c r="CA330">
        <v>0</v>
      </c>
      <c r="CB330">
        <v>0</v>
      </c>
      <c r="CC330">
        <v>0</v>
      </c>
      <c r="CD330">
        <v>0</v>
      </c>
      <c r="CE330">
        <v>3.1928999999999998</v>
      </c>
      <c r="CF330">
        <v>0.75270000000000004</v>
      </c>
      <c r="CG330">
        <v>2.4037999999999999</v>
      </c>
      <c r="CH330">
        <v>0.44779999999999998</v>
      </c>
      <c r="CI330">
        <v>0.1237</v>
      </c>
      <c r="CJ330">
        <v>0.1237</v>
      </c>
      <c r="CK330">
        <v>0</v>
      </c>
      <c r="CL330">
        <v>0</v>
      </c>
      <c r="CM330">
        <v>5.7204000000000006</v>
      </c>
      <c r="CN330">
        <v>0.25800000000000001</v>
      </c>
      <c r="CO330">
        <v>1</v>
      </c>
      <c r="CP330">
        <v>0</v>
      </c>
      <c r="CQ330">
        <v>1</v>
      </c>
      <c r="CR330">
        <v>0</v>
      </c>
      <c r="CS330">
        <v>0</v>
      </c>
      <c r="CT330">
        <v>0</v>
      </c>
      <c r="CU330">
        <v>0</v>
      </c>
      <c r="CV330">
        <v>1</v>
      </c>
      <c r="CW330">
        <v>0</v>
      </c>
      <c r="CX330">
        <v>0</v>
      </c>
      <c r="CY330">
        <v>0</v>
      </c>
      <c r="CZ330">
        <v>0</v>
      </c>
      <c r="DA330">
        <v>0</v>
      </c>
      <c r="DB330">
        <v>0</v>
      </c>
      <c r="DC330">
        <v>0</v>
      </c>
      <c r="DD330">
        <v>0</v>
      </c>
      <c r="DE330">
        <v>2</v>
      </c>
      <c r="DF330">
        <v>1</v>
      </c>
      <c r="DG330">
        <v>0</v>
      </c>
      <c r="DH330">
        <v>0</v>
      </c>
      <c r="DI330">
        <v>3</v>
      </c>
      <c r="DJ330" t="s">
        <v>796</v>
      </c>
    </row>
    <row r="331" spans="1:114" x14ac:dyDescent="0.2">
      <c r="A331">
        <v>21643</v>
      </c>
      <c r="B331" t="s">
        <v>589</v>
      </c>
      <c r="C331">
        <v>1205</v>
      </c>
      <c r="D331">
        <v>346</v>
      </c>
      <c r="E331">
        <v>22.514900000000001</v>
      </c>
      <c r="F331">
        <v>5.8658999999999999</v>
      </c>
      <c r="G331">
        <v>69</v>
      </c>
      <c r="H331">
        <v>46</v>
      </c>
      <c r="I331">
        <v>2.7980999999999998</v>
      </c>
      <c r="J331">
        <v>1.8107</v>
      </c>
      <c r="K331">
        <v>771</v>
      </c>
      <c r="L331">
        <v>213</v>
      </c>
      <c r="M331">
        <v>37.300400000000003</v>
      </c>
      <c r="N331">
        <v>9.2121999999999993</v>
      </c>
      <c r="O331">
        <v>697</v>
      </c>
      <c r="P331">
        <v>242</v>
      </c>
      <c r="Q331">
        <v>19.028099999999998</v>
      </c>
      <c r="R331">
        <v>6.2557</v>
      </c>
      <c r="S331">
        <v>319</v>
      </c>
      <c r="T331">
        <v>163</v>
      </c>
      <c r="U331">
        <v>5.9227999999999996</v>
      </c>
      <c r="V331">
        <v>2.9401999999999999</v>
      </c>
      <c r="W331">
        <v>1214</v>
      </c>
      <c r="X331">
        <v>196</v>
      </c>
      <c r="Y331">
        <v>22.514800000000001</v>
      </c>
      <c r="Z331">
        <v>2.4085999999999999</v>
      </c>
      <c r="AA331">
        <v>1224</v>
      </c>
      <c r="AB331">
        <v>289</v>
      </c>
      <c r="AC331">
        <v>22.700299999999999</v>
      </c>
      <c r="AD331">
        <v>4.6036000000000001</v>
      </c>
      <c r="AE331">
        <v>910</v>
      </c>
      <c r="AF331">
        <v>257</v>
      </c>
      <c r="AG331">
        <v>16.895700000000001</v>
      </c>
      <c r="AH331">
        <v>4.3110999999999997</v>
      </c>
      <c r="AI331">
        <v>84</v>
      </c>
      <c r="AJ331">
        <v>53</v>
      </c>
      <c r="AK331">
        <v>4.0639000000000003</v>
      </c>
      <c r="AL331">
        <v>2.5341999999999998</v>
      </c>
      <c r="AM331">
        <v>39</v>
      </c>
      <c r="AN331">
        <v>87</v>
      </c>
      <c r="AO331">
        <v>0.75580000000000003</v>
      </c>
      <c r="AP331">
        <v>1.6793</v>
      </c>
      <c r="AQ331">
        <v>2257</v>
      </c>
      <c r="AR331">
        <v>809</v>
      </c>
      <c r="AS331">
        <v>41.8583</v>
      </c>
      <c r="AT331">
        <v>14.125</v>
      </c>
      <c r="AU331">
        <v>80</v>
      </c>
      <c r="AV331">
        <v>40</v>
      </c>
      <c r="AW331">
        <v>3.4394</v>
      </c>
      <c r="AX331">
        <v>1.6856</v>
      </c>
      <c r="AY331">
        <v>330</v>
      </c>
      <c r="AZ331">
        <v>177</v>
      </c>
      <c r="BA331">
        <v>14.1874</v>
      </c>
      <c r="BB331">
        <v>7.4745999999999997</v>
      </c>
      <c r="BC331">
        <v>12</v>
      </c>
      <c r="BD331">
        <v>13</v>
      </c>
      <c r="BE331">
        <v>0.5806</v>
      </c>
      <c r="BF331">
        <v>0.64690000000000003</v>
      </c>
      <c r="BG331">
        <v>156</v>
      </c>
      <c r="BH331">
        <v>81</v>
      </c>
      <c r="BI331">
        <v>7.5472000000000001</v>
      </c>
      <c r="BJ331">
        <v>3.8047</v>
      </c>
      <c r="BK331">
        <v>32</v>
      </c>
      <c r="BL331">
        <v>3</v>
      </c>
      <c r="BM331">
        <v>0.59350000000000003</v>
      </c>
      <c r="BN331">
        <v>9.0800000000000006E-2</v>
      </c>
      <c r="BO331">
        <v>0.8125</v>
      </c>
      <c r="BP331">
        <v>0.33839999999999998</v>
      </c>
      <c r="BQ331">
        <v>0.92410000000000003</v>
      </c>
      <c r="BR331">
        <v>0.92310000000000003</v>
      </c>
      <c r="BS331">
        <v>0.73450000000000004</v>
      </c>
      <c r="BT331">
        <v>0.72709999999999997</v>
      </c>
      <c r="BU331">
        <v>0.60550000000000004</v>
      </c>
      <c r="BV331">
        <v>0.82230000000000003</v>
      </c>
      <c r="BW331">
        <v>0.48370000000000002</v>
      </c>
      <c r="BX331">
        <v>0.51390000000000002</v>
      </c>
      <c r="BY331">
        <v>0.65029999999999999</v>
      </c>
      <c r="BZ331">
        <v>0.57269999999999999</v>
      </c>
      <c r="CA331">
        <v>0.94579999999999997</v>
      </c>
      <c r="CB331">
        <v>0.47720000000000001</v>
      </c>
      <c r="CC331">
        <v>0.7722</v>
      </c>
      <c r="CD331">
        <v>0.60770000000000002</v>
      </c>
      <c r="CE331">
        <v>3.7326000000000001</v>
      </c>
      <c r="CF331">
        <v>0.86140000000000005</v>
      </c>
      <c r="CG331">
        <v>3.1524999999999999</v>
      </c>
      <c r="CH331">
        <v>0.87419999999999998</v>
      </c>
      <c r="CI331">
        <v>0.65029999999999999</v>
      </c>
      <c r="CJ331">
        <v>0.65029999999999999</v>
      </c>
      <c r="CK331">
        <v>3.3755999999999999</v>
      </c>
      <c r="CL331">
        <v>0.7974</v>
      </c>
      <c r="CM331">
        <v>10.911</v>
      </c>
      <c r="CN331">
        <v>0.87849999999999995</v>
      </c>
      <c r="CO331">
        <v>0</v>
      </c>
      <c r="CP331">
        <v>0</v>
      </c>
      <c r="CQ331">
        <v>1</v>
      </c>
      <c r="CR331">
        <v>1</v>
      </c>
      <c r="CS331">
        <v>0</v>
      </c>
      <c r="CT331">
        <v>0</v>
      </c>
      <c r="CU331">
        <v>0</v>
      </c>
      <c r="CV331">
        <v>0</v>
      </c>
      <c r="CW331">
        <v>0</v>
      </c>
      <c r="CX331">
        <v>0</v>
      </c>
      <c r="CY331">
        <v>0</v>
      </c>
      <c r="CZ331">
        <v>0</v>
      </c>
      <c r="DA331">
        <v>1</v>
      </c>
      <c r="DB331">
        <v>0</v>
      </c>
      <c r="DC331">
        <v>0</v>
      </c>
      <c r="DD331">
        <v>0</v>
      </c>
      <c r="DE331">
        <v>2</v>
      </c>
      <c r="DF331">
        <v>0</v>
      </c>
      <c r="DG331">
        <v>0</v>
      </c>
      <c r="DH331">
        <v>1</v>
      </c>
      <c r="DI331">
        <v>3</v>
      </c>
      <c r="DJ331" t="s">
        <v>794</v>
      </c>
    </row>
    <row r="332" spans="1:114" x14ac:dyDescent="0.2">
      <c r="A332">
        <v>21644</v>
      </c>
      <c r="B332" t="s">
        <v>589</v>
      </c>
      <c r="C332">
        <v>0</v>
      </c>
      <c r="D332">
        <v>14</v>
      </c>
      <c r="E332">
        <v>0</v>
      </c>
      <c r="F332">
        <v>17.283999999999999</v>
      </c>
      <c r="G332">
        <v>10</v>
      </c>
      <c r="H332">
        <v>16</v>
      </c>
      <c r="I332">
        <v>19.230799999999999</v>
      </c>
      <c r="J332">
        <v>22.7561</v>
      </c>
      <c r="K332">
        <v>0</v>
      </c>
      <c r="L332">
        <v>28</v>
      </c>
      <c r="M332">
        <v>0</v>
      </c>
      <c r="N332">
        <v>100</v>
      </c>
      <c r="O332">
        <v>0</v>
      </c>
      <c r="P332">
        <v>14</v>
      </c>
      <c r="Q332">
        <v>0</v>
      </c>
      <c r="R332">
        <v>20.895499999999998</v>
      </c>
      <c r="S332">
        <v>0</v>
      </c>
      <c r="T332">
        <v>14</v>
      </c>
      <c r="U332">
        <v>0</v>
      </c>
      <c r="V332">
        <v>17.283999999999999</v>
      </c>
      <c r="W332">
        <v>30</v>
      </c>
      <c r="X332">
        <v>31</v>
      </c>
      <c r="Y332">
        <v>37.036999999999999</v>
      </c>
      <c r="Z332">
        <v>55.201500000000003</v>
      </c>
      <c r="AA332">
        <v>14</v>
      </c>
      <c r="AB332">
        <v>23</v>
      </c>
      <c r="AC332">
        <v>17.283999999999999</v>
      </c>
      <c r="AD332">
        <v>21.486000000000001</v>
      </c>
      <c r="AE332">
        <v>0</v>
      </c>
      <c r="AF332">
        <v>14</v>
      </c>
      <c r="AG332">
        <v>0</v>
      </c>
      <c r="AH332">
        <v>17.283999999999999</v>
      </c>
      <c r="AI332">
        <v>0</v>
      </c>
      <c r="AJ332">
        <v>20</v>
      </c>
      <c r="AK332">
        <v>0</v>
      </c>
      <c r="AL332">
        <v>94.280900000000003</v>
      </c>
      <c r="AM332">
        <v>0</v>
      </c>
      <c r="AN332">
        <v>56</v>
      </c>
      <c r="AO332">
        <v>0</v>
      </c>
      <c r="AP332">
        <v>83.582099999999997</v>
      </c>
      <c r="AQ332">
        <v>0</v>
      </c>
      <c r="AR332">
        <v>123</v>
      </c>
      <c r="AS332">
        <v>0</v>
      </c>
      <c r="AT332">
        <v>100</v>
      </c>
      <c r="AU332">
        <v>0</v>
      </c>
      <c r="AV332">
        <v>20</v>
      </c>
      <c r="AW332">
        <v>0</v>
      </c>
      <c r="AX332">
        <v>94.280900000000003</v>
      </c>
      <c r="AY332">
        <v>0</v>
      </c>
      <c r="AZ332">
        <v>14</v>
      </c>
      <c r="BA332">
        <v>0</v>
      </c>
      <c r="BB332">
        <v>66.666700000000006</v>
      </c>
      <c r="BC332">
        <v>0</v>
      </c>
      <c r="BD332">
        <v>20</v>
      </c>
      <c r="BE332">
        <v>0</v>
      </c>
      <c r="BF332">
        <v>94.280900000000003</v>
      </c>
      <c r="BG332">
        <v>0</v>
      </c>
      <c r="BH332">
        <v>14</v>
      </c>
      <c r="BI332">
        <v>0</v>
      </c>
      <c r="BJ332">
        <v>66.666700000000006</v>
      </c>
      <c r="BK332">
        <v>0</v>
      </c>
      <c r="BL332">
        <v>14</v>
      </c>
      <c r="BM332">
        <v>0</v>
      </c>
      <c r="BN332">
        <v>17.283999999999999</v>
      </c>
      <c r="BO332">
        <v>0</v>
      </c>
      <c r="BP332">
        <v>0.97829999999999995</v>
      </c>
      <c r="BQ332">
        <v>0</v>
      </c>
      <c r="BR332">
        <v>0</v>
      </c>
      <c r="BS332">
        <v>0</v>
      </c>
      <c r="BT332">
        <v>0.91900000000000004</v>
      </c>
      <c r="BU332">
        <v>0.25159999999999999</v>
      </c>
      <c r="BV332">
        <v>0</v>
      </c>
      <c r="BW332">
        <v>0</v>
      </c>
      <c r="BX332">
        <v>0</v>
      </c>
      <c r="BY332">
        <v>0</v>
      </c>
      <c r="BZ332">
        <v>0</v>
      </c>
      <c r="CA332">
        <v>0</v>
      </c>
      <c r="CB332">
        <v>0</v>
      </c>
      <c r="CC332">
        <v>0</v>
      </c>
      <c r="CD332">
        <v>0</v>
      </c>
      <c r="CE332">
        <v>0.97829999999999995</v>
      </c>
      <c r="CF332">
        <v>8.9599999999999999E-2</v>
      </c>
      <c r="CG332">
        <v>1.1706000000000001</v>
      </c>
      <c r="CH332">
        <v>6.8199999999999997E-2</v>
      </c>
      <c r="CI332">
        <v>0</v>
      </c>
      <c r="CJ332">
        <v>0</v>
      </c>
      <c r="CK332">
        <v>0</v>
      </c>
      <c r="CL332">
        <v>0</v>
      </c>
      <c r="CM332">
        <v>2.1488999999999998</v>
      </c>
      <c r="CN332">
        <v>2.35E-2</v>
      </c>
      <c r="CO332">
        <v>0</v>
      </c>
      <c r="CP332">
        <v>1</v>
      </c>
      <c r="CQ332">
        <v>0</v>
      </c>
      <c r="CR332">
        <v>0</v>
      </c>
      <c r="CS332">
        <v>0</v>
      </c>
      <c r="CT332">
        <v>1</v>
      </c>
      <c r="CU332">
        <v>0</v>
      </c>
      <c r="CV332">
        <v>0</v>
      </c>
      <c r="CW332">
        <v>0</v>
      </c>
      <c r="CX332">
        <v>0</v>
      </c>
      <c r="CY332">
        <v>0</v>
      </c>
      <c r="CZ332">
        <v>0</v>
      </c>
      <c r="DA332">
        <v>0</v>
      </c>
      <c r="DB332">
        <v>0</v>
      </c>
      <c r="DC332">
        <v>0</v>
      </c>
      <c r="DD332">
        <v>0</v>
      </c>
      <c r="DE332">
        <v>1</v>
      </c>
      <c r="DF332">
        <v>1</v>
      </c>
      <c r="DG332">
        <v>0</v>
      </c>
      <c r="DH332">
        <v>0</v>
      </c>
      <c r="DI332">
        <v>2</v>
      </c>
      <c r="DJ332" t="s">
        <v>795</v>
      </c>
    </row>
    <row r="333" spans="1:114" x14ac:dyDescent="0.2">
      <c r="A333">
        <v>21645</v>
      </c>
      <c r="B333" t="s">
        <v>589</v>
      </c>
      <c r="C333">
        <v>198</v>
      </c>
      <c r="D333">
        <v>142</v>
      </c>
      <c r="E333">
        <v>20.6465</v>
      </c>
      <c r="F333">
        <v>13.8193</v>
      </c>
      <c r="G333">
        <v>34</v>
      </c>
      <c r="H333">
        <v>45</v>
      </c>
      <c r="I333">
        <v>6.1261000000000001</v>
      </c>
      <c r="J333">
        <v>7.8773</v>
      </c>
      <c r="K333">
        <v>149</v>
      </c>
      <c r="L333">
        <v>101</v>
      </c>
      <c r="M333">
        <v>31.1065</v>
      </c>
      <c r="N333">
        <v>19.371400000000001</v>
      </c>
      <c r="O333">
        <v>0</v>
      </c>
      <c r="P333">
        <v>14</v>
      </c>
      <c r="Q333">
        <v>0</v>
      </c>
      <c r="R333">
        <v>1.6185</v>
      </c>
      <c r="S333">
        <v>70</v>
      </c>
      <c r="T333">
        <v>70</v>
      </c>
      <c r="U333">
        <v>7.2992999999999997</v>
      </c>
      <c r="V333">
        <v>7.0529999999999999</v>
      </c>
      <c r="W333">
        <v>248</v>
      </c>
      <c r="X333">
        <v>105</v>
      </c>
      <c r="Y333">
        <v>25.860299999999999</v>
      </c>
      <c r="Z333">
        <v>8.69</v>
      </c>
      <c r="AA333">
        <v>53</v>
      </c>
      <c r="AB333">
        <v>48</v>
      </c>
      <c r="AC333">
        <v>5.5266000000000002</v>
      </c>
      <c r="AD333">
        <v>4.7984999999999998</v>
      </c>
      <c r="AE333">
        <v>137</v>
      </c>
      <c r="AF333">
        <v>92</v>
      </c>
      <c r="AG333">
        <v>14.2857</v>
      </c>
      <c r="AH333">
        <v>8.8597000000000001</v>
      </c>
      <c r="AI333">
        <v>0</v>
      </c>
      <c r="AJ333">
        <v>20</v>
      </c>
      <c r="AK333">
        <v>0</v>
      </c>
      <c r="AL333">
        <v>4.1334</v>
      </c>
      <c r="AM333">
        <v>0</v>
      </c>
      <c r="AN333">
        <v>56</v>
      </c>
      <c r="AO333">
        <v>0</v>
      </c>
      <c r="AP333">
        <v>5.8639000000000001</v>
      </c>
      <c r="AQ333">
        <v>64</v>
      </c>
      <c r="AR333">
        <v>346</v>
      </c>
      <c r="AS333">
        <v>6.6736000000000004</v>
      </c>
      <c r="AT333">
        <v>36.089799999999997</v>
      </c>
      <c r="AU333">
        <v>0</v>
      </c>
      <c r="AV333">
        <v>20</v>
      </c>
      <c r="AW333">
        <v>0</v>
      </c>
      <c r="AX333">
        <v>2.9287999999999998</v>
      </c>
      <c r="AY333">
        <v>0</v>
      </c>
      <c r="AZ333">
        <v>14</v>
      </c>
      <c r="BA333">
        <v>0</v>
      </c>
      <c r="BB333">
        <v>2.0710000000000002</v>
      </c>
      <c r="BC333">
        <v>0</v>
      </c>
      <c r="BD333">
        <v>20</v>
      </c>
      <c r="BE333">
        <v>0</v>
      </c>
      <c r="BF333">
        <v>4.1334</v>
      </c>
      <c r="BG333">
        <v>8</v>
      </c>
      <c r="BH333">
        <v>12</v>
      </c>
      <c r="BI333">
        <v>1.6700999999999999</v>
      </c>
      <c r="BJ333">
        <v>2.4664000000000001</v>
      </c>
      <c r="BK333">
        <v>50</v>
      </c>
      <c r="BL333">
        <v>44</v>
      </c>
      <c r="BM333">
        <v>5.2138</v>
      </c>
      <c r="BN333">
        <v>4.3872</v>
      </c>
      <c r="BO333">
        <v>0.77159999999999995</v>
      </c>
      <c r="BP333">
        <v>0.75270000000000004</v>
      </c>
      <c r="BQ333">
        <v>0.80689999999999995</v>
      </c>
      <c r="BR333">
        <v>0</v>
      </c>
      <c r="BS333">
        <v>0.82440000000000002</v>
      </c>
      <c r="BT333">
        <v>0.81879999999999997</v>
      </c>
      <c r="BU333">
        <v>8.7400000000000005E-2</v>
      </c>
      <c r="BV333">
        <v>0.71089999999999998</v>
      </c>
      <c r="BW333">
        <v>0</v>
      </c>
      <c r="BX333">
        <v>0</v>
      </c>
      <c r="BY333">
        <v>0.1535</v>
      </c>
      <c r="BZ333">
        <v>0</v>
      </c>
      <c r="CA333">
        <v>0</v>
      </c>
      <c r="CB333">
        <v>0</v>
      </c>
      <c r="CC333">
        <v>0.36009999999999998</v>
      </c>
      <c r="CD333">
        <v>0.91259999999999997</v>
      </c>
      <c r="CE333">
        <v>3.1556000000000002</v>
      </c>
      <c r="CF333">
        <v>0.74199999999999999</v>
      </c>
      <c r="CG333">
        <v>1.6171</v>
      </c>
      <c r="CH333">
        <v>0.1066</v>
      </c>
      <c r="CI333">
        <v>0.1535</v>
      </c>
      <c r="CJ333">
        <v>0.1535</v>
      </c>
      <c r="CK333">
        <v>1.2726999999999999</v>
      </c>
      <c r="CL333">
        <v>0.28139999999999998</v>
      </c>
      <c r="CM333">
        <v>6.1989000000000001</v>
      </c>
      <c r="CN333">
        <v>0.30919999999999997</v>
      </c>
      <c r="CO333">
        <v>0</v>
      </c>
      <c r="CP333">
        <v>0</v>
      </c>
      <c r="CQ333">
        <v>0</v>
      </c>
      <c r="CR333">
        <v>0</v>
      </c>
      <c r="CS333">
        <v>0</v>
      </c>
      <c r="CT333">
        <v>0</v>
      </c>
      <c r="CU333">
        <v>0</v>
      </c>
      <c r="CV333">
        <v>0</v>
      </c>
      <c r="CW333">
        <v>0</v>
      </c>
      <c r="CX333">
        <v>0</v>
      </c>
      <c r="CY333">
        <v>0</v>
      </c>
      <c r="CZ333">
        <v>0</v>
      </c>
      <c r="DA333">
        <v>0</v>
      </c>
      <c r="DB333">
        <v>0</v>
      </c>
      <c r="DC333">
        <v>0</v>
      </c>
      <c r="DD333">
        <v>1</v>
      </c>
      <c r="DE333">
        <v>0</v>
      </c>
      <c r="DF333">
        <v>0</v>
      </c>
      <c r="DG333">
        <v>0</v>
      </c>
      <c r="DH333">
        <v>1</v>
      </c>
      <c r="DI333">
        <v>1</v>
      </c>
      <c r="DJ333" t="s">
        <v>796</v>
      </c>
    </row>
    <row r="334" spans="1:114" x14ac:dyDescent="0.2">
      <c r="A334">
        <v>21647</v>
      </c>
      <c r="B334" t="s">
        <v>589</v>
      </c>
      <c r="C334">
        <v>7</v>
      </c>
      <c r="D334">
        <v>18</v>
      </c>
      <c r="E334">
        <v>2.1875</v>
      </c>
      <c r="F334">
        <v>5.5381999999999998</v>
      </c>
      <c r="G334">
        <v>0</v>
      </c>
      <c r="H334">
        <v>14</v>
      </c>
      <c r="I334">
        <v>0</v>
      </c>
      <c r="J334">
        <v>9.0322999999999993</v>
      </c>
      <c r="K334">
        <v>2</v>
      </c>
      <c r="L334">
        <v>25</v>
      </c>
      <c r="M334">
        <v>1.3071999999999999</v>
      </c>
      <c r="N334">
        <v>16.1709</v>
      </c>
      <c r="O334">
        <v>13</v>
      </c>
      <c r="P334">
        <v>21</v>
      </c>
      <c r="Q334">
        <v>5.0193000000000003</v>
      </c>
      <c r="R334">
        <v>7.8384999999999998</v>
      </c>
      <c r="S334">
        <v>13</v>
      </c>
      <c r="T334">
        <v>21</v>
      </c>
      <c r="U334">
        <v>4.0625</v>
      </c>
      <c r="V334">
        <v>6.3026999999999997</v>
      </c>
      <c r="W334">
        <v>67</v>
      </c>
      <c r="X334">
        <v>34</v>
      </c>
      <c r="Y334">
        <v>20.9375</v>
      </c>
      <c r="Z334">
        <v>4.9111000000000002</v>
      </c>
      <c r="AA334">
        <v>61</v>
      </c>
      <c r="AB334">
        <v>54</v>
      </c>
      <c r="AC334">
        <v>19.0625</v>
      </c>
      <c r="AD334">
        <v>14.5321</v>
      </c>
      <c r="AE334">
        <v>45</v>
      </c>
      <c r="AF334">
        <v>46</v>
      </c>
      <c r="AG334">
        <v>14.0625</v>
      </c>
      <c r="AH334">
        <v>12.9072</v>
      </c>
      <c r="AI334">
        <v>45</v>
      </c>
      <c r="AJ334">
        <v>64</v>
      </c>
      <c r="AK334">
        <v>29.411799999999999</v>
      </c>
      <c r="AL334">
        <v>39.237099999999998</v>
      </c>
      <c r="AM334">
        <v>0</v>
      </c>
      <c r="AN334">
        <v>56</v>
      </c>
      <c r="AO334">
        <v>0</v>
      </c>
      <c r="AP334">
        <v>17.777799999999999</v>
      </c>
      <c r="AQ334">
        <v>0</v>
      </c>
      <c r="AR334">
        <v>204</v>
      </c>
      <c r="AS334">
        <v>0</v>
      </c>
      <c r="AT334">
        <v>63.639600000000002</v>
      </c>
      <c r="AU334">
        <v>0</v>
      </c>
      <c r="AV334">
        <v>20</v>
      </c>
      <c r="AW334">
        <v>0</v>
      </c>
      <c r="AX334">
        <v>12.2216</v>
      </c>
      <c r="AY334">
        <v>0</v>
      </c>
      <c r="AZ334">
        <v>14</v>
      </c>
      <c r="BA334">
        <v>0</v>
      </c>
      <c r="BB334">
        <v>8.6419999999999995</v>
      </c>
      <c r="BC334">
        <v>0</v>
      </c>
      <c r="BD334">
        <v>20</v>
      </c>
      <c r="BE334">
        <v>0</v>
      </c>
      <c r="BF334">
        <v>12.9405</v>
      </c>
      <c r="BG334">
        <v>0</v>
      </c>
      <c r="BH334">
        <v>14</v>
      </c>
      <c r="BI334">
        <v>0</v>
      </c>
      <c r="BJ334">
        <v>9.1502999999999997</v>
      </c>
      <c r="BK334">
        <v>0</v>
      </c>
      <c r="BL334">
        <v>14</v>
      </c>
      <c r="BM334">
        <v>0</v>
      </c>
      <c r="BN334">
        <v>4.375</v>
      </c>
      <c r="BO334">
        <v>9.2700000000000005E-2</v>
      </c>
      <c r="BP334">
        <v>0</v>
      </c>
      <c r="BQ334">
        <v>7.3800000000000004E-2</v>
      </c>
      <c r="BR334">
        <v>0.38250000000000001</v>
      </c>
      <c r="BS334">
        <v>0.56530000000000002</v>
      </c>
      <c r="BT334">
        <v>0.67800000000000005</v>
      </c>
      <c r="BU334">
        <v>0.33050000000000002</v>
      </c>
      <c r="BV334">
        <v>0.69589999999999996</v>
      </c>
      <c r="BW334">
        <v>0.98919999999999997</v>
      </c>
      <c r="BX334">
        <v>0</v>
      </c>
      <c r="BY334">
        <v>0</v>
      </c>
      <c r="BZ334">
        <v>0</v>
      </c>
      <c r="CA334">
        <v>0</v>
      </c>
      <c r="CB334">
        <v>0</v>
      </c>
      <c r="CC334">
        <v>0</v>
      </c>
      <c r="CD334">
        <v>0</v>
      </c>
      <c r="CE334">
        <v>1.1143000000000001</v>
      </c>
      <c r="CF334">
        <v>0.1237</v>
      </c>
      <c r="CG334">
        <v>2.6936</v>
      </c>
      <c r="CH334">
        <v>0.6119</v>
      </c>
      <c r="CI334">
        <v>0</v>
      </c>
      <c r="CJ334">
        <v>0</v>
      </c>
      <c r="CK334">
        <v>0</v>
      </c>
      <c r="CL334">
        <v>0</v>
      </c>
      <c r="CM334">
        <v>3.8079000000000001</v>
      </c>
      <c r="CN334">
        <v>0.1087</v>
      </c>
      <c r="CO334">
        <v>0</v>
      </c>
      <c r="CP334">
        <v>0</v>
      </c>
      <c r="CQ334">
        <v>0</v>
      </c>
      <c r="CR334">
        <v>0</v>
      </c>
      <c r="CS334">
        <v>0</v>
      </c>
      <c r="CT334">
        <v>0</v>
      </c>
      <c r="CU334">
        <v>0</v>
      </c>
      <c r="CV334">
        <v>0</v>
      </c>
      <c r="CW334">
        <v>1</v>
      </c>
      <c r="CX334">
        <v>0</v>
      </c>
      <c r="CY334">
        <v>0</v>
      </c>
      <c r="CZ334">
        <v>0</v>
      </c>
      <c r="DA334">
        <v>0</v>
      </c>
      <c r="DB334">
        <v>0</v>
      </c>
      <c r="DC334">
        <v>0</v>
      </c>
      <c r="DD334">
        <v>0</v>
      </c>
      <c r="DE334">
        <v>0</v>
      </c>
      <c r="DF334">
        <v>1</v>
      </c>
      <c r="DG334">
        <v>0</v>
      </c>
      <c r="DH334">
        <v>0</v>
      </c>
      <c r="DI334">
        <v>1</v>
      </c>
      <c r="DJ334" t="s">
        <v>795</v>
      </c>
    </row>
    <row r="335" spans="1:114" x14ac:dyDescent="0.2">
      <c r="A335">
        <v>21648</v>
      </c>
      <c r="B335" t="s">
        <v>589</v>
      </c>
      <c r="C335">
        <v>39</v>
      </c>
      <c r="D335">
        <v>44</v>
      </c>
      <c r="E335">
        <v>24.375</v>
      </c>
      <c r="F335">
        <v>25.348099999999999</v>
      </c>
      <c r="G335">
        <v>0</v>
      </c>
      <c r="H335">
        <v>14</v>
      </c>
      <c r="I335">
        <v>0</v>
      </c>
      <c r="J335">
        <v>18.421099999999999</v>
      </c>
      <c r="K335">
        <v>11</v>
      </c>
      <c r="L335">
        <v>28</v>
      </c>
      <c r="M335">
        <v>15.7143</v>
      </c>
      <c r="N335">
        <v>38.762300000000003</v>
      </c>
      <c r="O335">
        <v>5</v>
      </c>
      <c r="P335">
        <v>7</v>
      </c>
      <c r="Q335">
        <v>4.0650000000000004</v>
      </c>
      <c r="R335">
        <v>5.3817000000000004</v>
      </c>
      <c r="S335">
        <v>0</v>
      </c>
      <c r="T335">
        <v>14</v>
      </c>
      <c r="U335">
        <v>0</v>
      </c>
      <c r="V335">
        <v>8.75</v>
      </c>
      <c r="W335">
        <v>61</v>
      </c>
      <c r="X335">
        <v>37</v>
      </c>
      <c r="Y335">
        <v>35.4651</v>
      </c>
      <c r="Z335">
        <v>15.761699999999999</v>
      </c>
      <c r="AA335">
        <v>30</v>
      </c>
      <c r="AB335">
        <v>36</v>
      </c>
      <c r="AC335">
        <v>17.4419</v>
      </c>
      <c r="AD335">
        <v>19.652899999999999</v>
      </c>
      <c r="AE335">
        <v>16</v>
      </c>
      <c r="AF335">
        <v>13</v>
      </c>
      <c r="AG335">
        <v>10</v>
      </c>
      <c r="AH335">
        <v>6.8464999999999998</v>
      </c>
      <c r="AI335">
        <v>6</v>
      </c>
      <c r="AJ335">
        <v>17</v>
      </c>
      <c r="AK335">
        <v>8.5714000000000006</v>
      </c>
      <c r="AL335">
        <v>24.3202</v>
      </c>
      <c r="AM335">
        <v>0</v>
      </c>
      <c r="AN335">
        <v>56</v>
      </c>
      <c r="AO335">
        <v>0</v>
      </c>
      <c r="AP335">
        <v>34.355800000000002</v>
      </c>
      <c r="AQ335">
        <v>27</v>
      </c>
      <c r="AR335">
        <v>103</v>
      </c>
      <c r="AS335">
        <v>15.697699999999999</v>
      </c>
      <c r="AT335">
        <v>59.6937</v>
      </c>
      <c r="AU335">
        <v>0</v>
      </c>
      <c r="AV335">
        <v>20</v>
      </c>
      <c r="AW335">
        <v>0</v>
      </c>
      <c r="AX335">
        <v>22.246099999999998</v>
      </c>
      <c r="AY335">
        <v>0</v>
      </c>
      <c r="AZ335">
        <v>14</v>
      </c>
      <c r="BA335">
        <v>0</v>
      </c>
      <c r="BB335">
        <v>15.7303</v>
      </c>
      <c r="BC335">
        <v>0</v>
      </c>
      <c r="BD335">
        <v>20</v>
      </c>
      <c r="BE335">
        <v>0</v>
      </c>
      <c r="BF335">
        <v>28.284300000000002</v>
      </c>
      <c r="BG335">
        <v>0</v>
      </c>
      <c r="BH335">
        <v>14</v>
      </c>
      <c r="BI335">
        <v>0</v>
      </c>
      <c r="BJ335">
        <v>20</v>
      </c>
      <c r="BK335">
        <v>12</v>
      </c>
      <c r="BL335">
        <v>21</v>
      </c>
      <c r="BM335">
        <v>6.9767000000000001</v>
      </c>
      <c r="BN335">
        <v>11.864800000000001</v>
      </c>
      <c r="BO335">
        <v>0.83840000000000003</v>
      </c>
      <c r="BP335">
        <v>0</v>
      </c>
      <c r="BQ335">
        <v>0.3861</v>
      </c>
      <c r="BR335">
        <v>0.29270000000000002</v>
      </c>
      <c r="BS335">
        <v>0</v>
      </c>
      <c r="BT335">
        <v>0.91469999999999996</v>
      </c>
      <c r="BU335">
        <v>0.2601</v>
      </c>
      <c r="BV335">
        <v>0.34260000000000002</v>
      </c>
      <c r="BW335">
        <v>0.84599999999999997</v>
      </c>
      <c r="BX335">
        <v>0</v>
      </c>
      <c r="BY335">
        <v>0.30919999999999997</v>
      </c>
      <c r="BZ335">
        <v>0</v>
      </c>
      <c r="CA335">
        <v>0</v>
      </c>
      <c r="CB335">
        <v>0</v>
      </c>
      <c r="CC335">
        <v>0</v>
      </c>
      <c r="CD335">
        <v>0.93389999999999995</v>
      </c>
      <c r="CE335">
        <v>1.5172000000000001</v>
      </c>
      <c r="CF335">
        <v>0.19620000000000001</v>
      </c>
      <c r="CG335">
        <v>2.3633999999999999</v>
      </c>
      <c r="CH335">
        <v>0.41789999999999999</v>
      </c>
      <c r="CI335">
        <v>0.30919999999999997</v>
      </c>
      <c r="CJ335">
        <v>0.30919999999999997</v>
      </c>
      <c r="CK335">
        <v>0.93389999999999995</v>
      </c>
      <c r="CL335">
        <v>0.1983</v>
      </c>
      <c r="CM335">
        <v>5.1236999999999986</v>
      </c>
      <c r="CN335">
        <v>0.20469999999999999</v>
      </c>
      <c r="CO335">
        <v>0</v>
      </c>
      <c r="CP335">
        <v>0</v>
      </c>
      <c r="CQ335">
        <v>0</v>
      </c>
      <c r="CR335">
        <v>0</v>
      </c>
      <c r="CS335">
        <v>0</v>
      </c>
      <c r="CT335">
        <v>1</v>
      </c>
      <c r="CU335">
        <v>0</v>
      </c>
      <c r="CV335">
        <v>0</v>
      </c>
      <c r="CW335">
        <v>0</v>
      </c>
      <c r="CX335">
        <v>0</v>
      </c>
      <c r="CY335">
        <v>0</v>
      </c>
      <c r="CZ335">
        <v>0</v>
      </c>
      <c r="DA335">
        <v>0</v>
      </c>
      <c r="DB335">
        <v>0</v>
      </c>
      <c r="DC335">
        <v>0</v>
      </c>
      <c r="DD335">
        <v>1</v>
      </c>
      <c r="DE335">
        <v>0</v>
      </c>
      <c r="DF335">
        <v>1</v>
      </c>
      <c r="DG335">
        <v>0</v>
      </c>
      <c r="DH335">
        <v>1</v>
      </c>
      <c r="DI335">
        <v>2</v>
      </c>
      <c r="DJ335" t="s">
        <v>795</v>
      </c>
    </row>
    <row r="336" spans="1:114" x14ac:dyDescent="0.2">
      <c r="A336">
        <v>21649</v>
      </c>
      <c r="B336" t="s">
        <v>589</v>
      </c>
      <c r="C336">
        <v>767</v>
      </c>
      <c r="D336">
        <v>290</v>
      </c>
      <c r="E336">
        <v>40.582000000000001</v>
      </c>
      <c r="F336">
        <v>12.8293</v>
      </c>
      <c r="G336">
        <v>33</v>
      </c>
      <c r="H336">
        <v>23</v>
      </c>
      <c r="I336">
        <v>3.556</v>
      </c>
      <c r="J336">
        <v>2.3468</v>
      </c>
      <c r="K336">
        <v>134</v>
      </c>
      <c r="L336">
        <v>59</v>
      </c>
      <c r="M336">
        <v>24.542100000000001</v>
      </c>
      <c r="N336">
        <v>9.3522999999999996</v>
      </c>
      <c r="O336">
        <v>349</v>
      </c>
      <c r="P336">
        <v>114</v>
      </c>
      <c r="Q336">
        <v>28.420200000000001</v>
      </c>
      <c r="R336">
        <v>6.0294999999999996</v>
      </c>
      <c r="S336">
        <v>505</v>
      </c>
      <c r="T336">
        <v>176</v>
      </c>
      <c r="U336">
        <v>26.7196</v>
      </c>
      <c r="V336">
        <v>7.4836</v>
      </c>
      <c r="W336">
        <v>307</v>
      </c>
      <c r="X336">
        <v>81</v>
      </c>
      <c r="Y336">
        <v>16.243400000000001</v>
      </c>
      <c r="Z336">
        <v>2.649</v>
      </c>
      <c r="AA336">
        <v>430</v>
      </c>
      <c r="AB336">
        <v>142</v>
      </c>
      <c r="AC336">
        <v>22.751300000000001</v>
      </c>
      <c r="AD336">
        <v>5.8464999999999998</v>
      </c>
      <c r="AE336">
        <v>248</v>
      </c>
      <c r="AF336">
        <v>104</v>
      </c>
      <c r="AG336">
        <v>13.121700000000001</v>
      </c>
      <c r="AH336">
        <v>4.7824999999999998</v>
      </c>
      <c r="AI336">
        <v>33</v>
      </c>
      <c r="AJ336">
        <v>26</v>
      </c>
      <c r="AK336">
        <v>6.0439999999999996</v>
      </c>
      <c r="AL336">
        <v>4.5970000000000004</v>
      </c>
      <c r="AM336">
        <v>222</v>
      </c>
      <c r="AN336">
        <v>101</v>
      </c>
      <c r="AO336">
        <v>12.751300000000001</v>
      </c>
      <c r="AP336">
        <v>5.1242999999999999</v>
      </c>
      <c r="AQ336">
        <v>916</v>
      </c>
      <c r="AR336">
        <v>500</v>
      </c>
      <c r="AS336">
        <v>48.465600000000002</v>
      </c>
      <c r="AT336">
        <v>24.4574</v>
      </c>
      <c r="AU336">
        <v>0</v>
      </c>
      <c r="AV336">
        <v>20</v>
      </c>
      <c r="AW336">
        <v>0</v>
      </c>
      <c r="AX336">
        <v>3.0181</v>
      </c>
      <c r="AY336">
        <v>151</v>
      </c>
      <c r="AZ336">
        <v>63</v>
      </c>
      <c r="BA336">
        <v>23.0183</v>
      </c>
      <c r="BB336">
        <v>8.6484000000000005</v>
      </c>
      <c r="BC336">
        <v>58</v>
      </c>
      <c r="BD336">
        <v>46</v>
      </c>
      <c r="BE336">
        <v>10.6227</v>
      </c>
      <c r="BF336">
        <v>8.1446000000000005</v>
      </c>
      <c r="BG336">
        <v>28</v>
      </c>
      <c r="BH336">
        <v>25</v>
      </c>
      <c r="BI336">
        <v>5.1281999999999996</v>
      </c>
      <c r="BJ336">
        <v>4.4448999999999996</v>
      </c>
      <c r="BK336">
        <v>0</v>
      </c>
      <c r="BL336">
        <v>14</v>
      </c>
      <c r="BM336">
        <v>0</v>
      </c>
      <c r="BN336">
        <v>0.74070000000000003</v>
      </c>
      <c r="BO336">
        <v>0.96550000000000002</v>
      </c>
      <c r="BP336">
        <v>0.4425</v>
      </c>
      <c r="BQ336">
        <v>0.67249999999999999</v>
      </c>
      <c r="BR336">
        <v>0.96789999999999998</v>
      </c>
      <c r="BS336">
        <v>0.99570000000000003</v>
      </c>
      <c r="BT336">
        <v>0.371</v>
      </c>
      <c r="BU336">
        <v>0.61829999999999996</v>
      </c>
      <c r="BV336">
        <v>0.63600000000000001</v>
      </c>
      <c r="BW336">
        <v>0.66379999999999995</v>
      </c>
      <c r="BX336">
        <v>0.97440000000000004</v>
      </c>
      <c r="BY336">
        <v>0.71860000000000002</v>
      </c>
      <c r="BZ336">
        <v>0</v>
      </c>
      <c r="CA336">
        <v>0.97609999999999997</v>
      </c>
      <c r="CB336">
        <v>0.97829999999999995</v>
      </c>
      <c r="CC336">
        <v>0.6421</v>
      </c>
      <c r="CD336">
        <v>0</v>
      </c>
      <c r="CE336">
        <v>4.0441000000000003</v>
      </c>
      <c r="CF336">
        <v>0.92749999999999999</v>
      </c>
      <c r="CG336">
        <v>3.2635000000000001</v>
      </c>
      <c r="CH336">
        <v>0.90410000000000001</v>
      </c>
      <c r="CI336">
        <v>0.71860000000000002</v>
      </c>
      <c r="CJ336">
        <v>0.71860000000000002</v>
      </c>
      <c r="CK336">
        <v>2.5964999999999998</v>
      </c>
      <c r="CL336">
        <v>0.55859999999999999</v>
      </c>
      <c r="CM336">
        <v>10.6227</v>
      </c>
      <c r="CN336">
        <v>0.85070000000000001</v>
      </c>
      <c r="CO336">
        <v>1</v>
      </c>
      <c r="CP336">
        <v>0</v>
      </c>
      <c r="CQ336">
        <v>0</v>
      </c>
      <c r="CR336">
        <v>1</v>
      </c>
      <c r="CS336">
        <v>1</v>
      </c>
      <c r="CT336">
        <v>0</v>
      </c>
      <c r="CU336">
        <v>0</v>
      </c>
      <c r="CV336">
        <v>0</v>
      </c>
      <c r="CW336">
        <v>0</v>
      </c>
      <c r="CX336">
        <v>1</v>
      </c>
      <c r="CY336">
        <v>0</v>
      </c>
      <c r="CZ336">
        <v>0</v>
      </c>
      <c r="DA336">
        <v>1</v>
      </c>
      <c r="DB336">
        <v>1</v>
      </c>
      <c r="DC336">
        <v>0</v>
      </c>
      <c r="DD336">
        <v>0</v>
      </c>
      <c r="DE336">
        <v>3</v>
      </c>
      <c r="DF336">
        <v>1</v>
      </c>
      <c r="DG336">
        <v>0</v>
      </c>
      <c r="DH336">
        <v>2</v>
      </c>
      <c r="DI336">
        <v>6</v>
      </c>
      <c r="DJ336" t="s">
        <v>794</v>
      </c>
    </row>
    <row r="337" spans="1:114" x14ac:dyDescent="0.2">
      <c r="A337">
        <v>21650</v>
      </c>
      <c r="B337" t="s">
        <v>589</v>
      </c>
      <c r="C337">
        <v>146</v>
      </c>
      <c r="D337">
        <v>196</v>
      </c>
      <c r="E337">
        <v>55.094299999999997</v>
      </c>
      <c r="F337">
        <v>61.861400000000003</v>
      </c>
      <c r="G337">
        <v>0</v>
      </c>
      <c r="H337">
        <v>14</v>
      </c>
      <c r="I337">
        <v>0</v>
      </c>
      <c r="J337">
        <v>12.2807</v>
      </c>
      <c r="K337">
        <v>14</v>
      </c>
      <c r="L337">
        <v>35</v>
      </c>
      <c r="M337">
        <v>18.666699999999999</v>
      </c>
      <c r="N337">
        <v>45.464199999999998</v>
      </c>
      <c r="O337">
        <v>34</v>
      </c>
      <c r="P337">
        <v>42</v>
      </c>
      <c r="Q337">
        <v>19.882999999999999</v>
      </c>
      <c r="R337">
        <v>21.4436</v>
      </c>
      <c r="S337">
        <v>19</v>
      </c>
      <c r="T337">
        <v>30</v>
      </c>
      <c r="U337">
        <v>7.1698000000000004</v>
      </c>
      <c r="V337">
        <v>10.0162</v>
      </c>
      <c r="W337">
        <v>47</v>
      </c>
      <c r="X337">
        <v>45</v>
      </c>
      <c r="Y337">
        <v>17.735800000000001</v>
      </c>
      <c r="Z337">
        <v>10.8643</v>
      </c>
      <c r="AA337">
        <v>71</v>
      </c>
      <c r="AB337">
        <v>91</v>
      </c>
      <c r="AC337">
        <v>26.7925</v>
      </c>
      <c r="AD337">
        <v>28.116199999999999</v>
      </c>
      <c r="AE337">
        <v>36</v>
      </c>
      <c r="AF337">
        <v>22</v>
      </c>
      <c r="AG337">
        <v>13.584899999999999</v>
      </c>
      <c r="AH337">
        <v>12.994199999999999</v>
      </c>
      <c r="AI337">
        <v>0</v>
      </c>
      <c r="AJ337">
        <v>20</v>
      </c>
      <c r="AK337">
        <v>0</v>
      </c>
      <c r="AL337">
        <v>26.398700000000002</v>
      </c>
      <c r="AM337">
        <v>0</v>
      </c>
      <c r="AN337">
        <v>56</v>
      </c>
      <c r="AO337">
        <v>0</v>
      </c>
      <c r="AP337">
        <v>22.950800000000001</v>
      </c>
      <c r="AQ337">
        <v>87</v>
      </c>
      <c r="AR337">
        <v>222</v>
      </c>
      <c r="AS337">
        <v>32.830199999999998</v>
      </c>
      <c r="AT337">
        <v>80.194299999999998</v>
      </c>
      <c r="AU337">
        <v>0</v>
      </c>
      <c r="AV337">
        <v>20</v>
      </c>
      <c r="AW337">
        <v>0</v>
      </c>
      <c r="AX337">
        <v>26.398700000000002</v>
      </c>
      <c r="AY337">
        <v>8</v>
      </c>
      <c r="AZ337">
        <v>13</v>
      </c>
      <c r="BA337">
        <v>10.666700000000001</v>
      </c>
      <c r="BB337">
        <v>16.4693</v>
      </c>
      <c r="BC337">
        <v>12</v>
      </c>
      <c r="BD337">
        <v>23</v>
      </c>
      <c r="BE337">
        <v>16</v>
      </c>
      <c r="BF337">
        <v>29.303999999999998</v>
      </c>
      <c r="BG337">
        <v>0</v>
      </c>
      <c r="BH337">
        <v>14</v>
      </c>
      <c r="BI337">
        <v>0</v>
      </c>
      <c r="BJ337">
        <v>18.666699999999999</v>
      </c>
      <c r="BK337">
        <v>0</v>
      </c>
      <c r="BL337">
        <v>14</v>
      </c>
      <c r="BM337">
        <v>0</v>
      </c>
      <c r="BN337">
        <v>5.2830000000000004</v>
      </c>
      <c r="BO337">
        <v>0.97629999999999995</v>
      </c>
      <c r="BP337">
        <v>0</v>
      </c>
      <c r="BQ337">
        <v>0.47510000000000002</v>
      </c>
      <c r="BR337">
        <v>0.92949999999999999</v>
      </c>
      <c r="BS337">
        <v>0.81579999999999997</v>
      </c>
      <c r="BT337">
        <v>0.4819</v>
      </c>
      <c r="BU337">
        <v>0.86990000000000001</v>
      </c>
      <c r="BV337">
        <v>0.65739999999999998</v>
      </c>
      <c r="BW337">
        <v>0</v>
      </c>
      <c r="BX337">
        <v>0</v>
      </c>
      <c r="BY337">
        <v>0.56499999999999995</v>
      </c>
      <c r="BZ337">
        <v>0</v>
      </c>
      <c r="CA337">
        <v>0.92190000000000005</v>
      </c>
      <c r="CB337">
        <v>0.99129999999999996</v>
      </c>
      <c r="CC337">
        <v>0</v>
      </c>
      <c r="CD337">
        <v>0</v>
      </c>
      <c r="CE337">
        <v>3.1966999999999999</v>
      </c>
      <c r="CF337">
        <v>0.75480000000000003</v>
      </c>
      <c r="CG337">
        <v>2.0091999999999999</v>
      </c>
      <c r="CH337">
        <v>0.25590000000000002</v>
      </c>
      <c r="CI337">
        <v>0.56499999999999995</v>
      </c>
      <c r="CJ337">
        <v>0.56499999999999995</v>
      </c>
      <c r="CK337">
        <v>1.9132</v>
      </c>
      <c r="CL337">
        <v>0.38590000000000002</v>
      </c>
      <c r="CM337">
        <v>7.684099999999999</v>
      </c>
      <c r="CN337">
        <v>0.49469999999999997</v>
      </c>
      <c r="CO337">
        <v>1</v>
      </c>
      <c r="CP337">
        <v>0</v>
      </c>
      <c r="CQ337">
        <v>0</v>
      </c>
      <c r="CR337">
        <v>1</v>
      </c>
      <c r="CS337">
        <v>0</v>
      </c>
      <c r="CT337">
        <v>0</v>
      </c>
      <c r="CU337">
        <v>0</v>
      </c>
      <c r="CV337">
        <v>0</v>
      </c>
      <c r="CW337">
        <v>0</v>
      </c>
      <c r="CX337">
        <v>0</v>
      </c>
      <c r="CY337">
        <v>0</v>
      </c>
      <c r="CZ337">
        <v>0</v>
      </c>
      <c r="DA337">
        <v>1</v>
      </c>
      <c r="DB337">
        <v>1</v>
      </c>
      <c r="DC337">
        <v>0</v>
      </c>
      <c r="DD337">
        <v>0</v>
      </c>
      <c r="DE337">
        <v>2</v>
      </c>
      <c r="DF337">
        <v>0</v>
      </c>
      <c r="DG337">
        <v>0</v>
      </c>
      <c r="DH337">
        <v>2</v>
      </c>
      <c r="DI337">
        <v>4</v>
      </c>
      <c r="DJ337" t="s">
        <v>796</v>
      </c>
    </row>
    <row r="338" spans="1:114" x14ac:dyDescent="0.2">
      <c r="A338">
        <v>21651</v>
      </c>
      <c r="B338" t="s">
        <v>589</v>
      </c>
      <c r="C338">
        <v>241</v>
      </c>
      <c r="D338">
        <v>100</v>
      </c>
      <c r="E338">
        <v>10.523999999999999</v>
      </c>
      <c r="F338">
        <v>3.9056999999999999</v>
      </c>
      <c r="G338">
        <v>38</v>
      </c>
      <c r="H338">
        <v>43</v>
      </c>
      <c r="I338">
        <v>3.3363</v>
      </c>
      <c r="J338">
        <v>3.7081</v>
      </c>
      <c r="K338">
        <v>267</v>
      </c>
      <c r="L338">
        <v>89</v>
      </c>
      <c r="M338">
        <v>30.203600000000002</v>
      </c>
      <c r="N338">
        <v>8.7423000000000002</v>
      </c>
      <c r="O338">
        <v>151</v>
      </c>
      <c r="P338">
        <v>64</v>
      </c>
      <c r="Q338">
        <v>10.633800000000001</v>
      </c>
      <c r="R338">
        <v>4.0895000000000001</v>
      </c>
      <c r="S338">
        <v>239</v>
      </c>
      <c r="T338">
        <v>171</v>
      </c>
      <c r="U338">
        <v>10.4367</v>
      </c>
      <c r="V338">
        <v>7.2117000000000004</v>
      </c>
      <c r="W338">
        <v>395</v>
      </c>
      <c r="X338">
        <v>116</v>
      </c>
      <c r="Y338">
        <v>17.248899999999999</v>
      </c>
      <c r="Z338">
        <v>3.9258000000000002</v>
      </c>
      <c r="AA338">
        <v>624</v>
      </c>
      <c r="AB338">
        <v>216</v>
      </c>
      <c r="AC338">
        <v>27.248899999999999</v>
      </c>
      <c r="AD338">
        <v>7.9619999999999997</v>
      </c>
      <c r="AE338">
        <v>308</v>
      </c>
      <c r="AF338">
        <v>90</v>
      </c>
      <c r="AG338">
        <v>13.4498</v>
      </c>
      <c r="AH338">
        <v>3.0356999999999998</v>
      </c>
      <c r="AI338">
        <v>61</v>
      </c>
      <c r="AJ338">
        <v>44</v>
      </c>
      <c r="AK338">
        <v>6.9005000000000001</v>
      </c>
      <c r="AL338">
        <v>4.8952</v>
      </c>
      <c r="AM338">
        <v>18</v>
      </c>
      <c r="AN338">
        <v>65</v>
      </c>
      <c r="AO338">
        <v>0.84670000000000001</v>
      </c>
      <c r="AP338">
        <v>3.0316999999999998</v>
      </c>
      <c r="AQ338">
        <v>692</v>
      </c>
      <c r="AR338">
        <v>567</v>
      </c>
      <c r="AS338">
        <v>30.218299999999999</v>
      </c>
      <c r="AT338">
        <v>24.136600000000001</v>
      </c>
      <c r="AU338">
        <v>4</v>
      </c>
      <c r="AV338">
        <v>16</v>
      </c>
      <c r="AW338">
        <v>0.39529999999999998</v>
      </c>
      <c r="AX338">
        <v>1.5456000000000001</v>
      </c>
      <c r="AY338">
        <v>0</v>
      </c>
      <c r="AZ338">
        <v>14</v>
      </c>
      <c r="BA338">
        <v>0</v>
      </c>
      <c r="BB338">
        <v>1.3834</v>
      </c>
      <c r="BC338">
        <v>0</v>
      </c>
      <c r="BD338">
        <v>20</v>
      </c>
      <c r="BE338">
        <v>0</v>
      </c>
      <c r="BF338">
        <v>2.2397</v>
      </c>
      <c r="BG338">
        <v>13</v>
      </c>
      <c r="BH338">
        <v>15</v>
      </c>
      <c r="BI338">
        <v>1.4705999999999999</v>
      </c>
      <c r="BJ338">
        <v>1.6800999999999999</v>
      </c>
      <c r="BK338">
        <v>0</v>
      </c>
      <c r="BL338">
        <v>14</v>
      </c>
      <c r="BM338">
        <v>0</v>
      </c>
      <c r="BN338">
        <v>0.61140000000000005</v>
      </c>
      <c r="BO338">
        <v>0.4461</v>
      </c>
      <c r="BP338">
        <v>0.40560000000000002</v>
      </c>
      <c r="BQ338">
        <v>0.79390000000000005</v>
      </c>
      <c r="BR338">
        <v>0.74790000000000001</v>
      </c>
      <c r="BS338">
        <v>0.9143</v>
      </c>
      <c r="BT338">
        <v>0.44350000000000001</v>
      </c>
      <c r="BU338">
        <v>0.9083</v>
      </c>
      <c r="BV338">
        <v>0.64670000000000005</v>
      </c>
      <c r="BW338">
        <v>0.72230000000000005</v>
      </c>
      <c r="BX338">
        <v>0.54369999999999996</v>
      </c>
      <c r="BY338">
        <v>0.53090000000000004</v>
      </c>
      <c r="BZ338">
        <v>0.43169999999999997</v>
      </c>
      <c r="CA338">
        <v>0</v>
      </c>
      <c r="CB338">
        <v>0</v>
      </c>
      <c r="CC338">
        <v>0.3427</v>
      </c>
      <c r="CD338">
        <v>0</v>
      </c>
      <c r="CE338">
        <v>3.3077999999999999</v>
      </c>
      <c r="CF338">
        <v>0.79100000000000004</v>
      </c>
      <c r="CG338">
        <v>3.2645</v>
      </c>
      <c r="CH338">
        <v>0.90620000000000001</v>
      </c>
      <c r="CI338">
        <v>0.53090000000000004</v>
      </c>
      <c r="CJ338">
        <v>0.53090000000000004</v>
      </c>
      <c r="CK338">
        <v>0.77439999999999998</v>
      </c>
      <c r="CL338">
        <v>0.1578</v>
      </c>
      <c r="CM338">
        <v>7.8776000000000002</v>
      </c>
      <c r="CN338">
        <v>0.53939999999999999</v>
      </c>
      <c r="CO338">
        <v>0</v>
      </c>
      <c r="CP338">
        <v>0</v>
      </c>
      <c r="CQ338">
        <v>0</v>
      </c>
      <c r="CR338">
        <v>0</v>
      </c>
      <c r="CS338">
        <v>1</v>
      </c>
      <c r="CT338">
        <v>0</v>
      </c>
      <c r="CU338">
        <v>1</v>
      </c>
      <c r="CV338">
        <v>0</v>
      </c>
      <c r="CW338">
        <v>0</v>
      </c>
      <c r="CX338">
        <v>0</v>
      </c>
      <c r="CY338">
        <v>0</v>
      </c>
      <c r="CZ338">
        <v>0</v>
      </c>
      <c r="DA338">
        <v>0</v>
      </c>
      <c r="DB338">
        <v>0</v>
      </c>
      <c r="DC338">
        <v>0</v>
      </c>
      <c r="DD338">
        <v>0</v>
      </c>
      <c r="DE338">
        <v>1</v>
      </c>
      <c r="DF338">
        <v>1</v>
      </c>
      <c r="DG338">
        <v>0</v>
      </c>
      <c r="DH338">
        <v>0</v>
      </c>
      <c r="DI338">
        <v>2</v>
      </c>
      <c r="DJ338" t="s">
        <v>793</v>
      </c>
    </row>
    <row r="339" spans="1:114" x14ac:dyDescent="0.2">
      <c r="A339">
        <v>21652</v>
      </c>
      <c r="B339" t="s">
        <v>589</v>
      </c>
      <c r="C339">
        <v>12</v>
      </c>
      <c r="D339">
        <v>17</v>
      </c>
      <c r="E339">
        <v>7.7419000000000002</v>
      </c>
      <c r="F339">
        <v>9.9120000000000008</v>
      </c>
      <c r="G339">
        <v>0</v>
      </c>
      <c r="H339">
        <v>14</v>
      </c>
      <c r="I339">
        <v>0</v>
      </c>
      <c r="J339">
        <v>27.451000000000001</v>
      </c>
      <c r="K339">
        <v>0</v>
      </c>
      <c r="L339">
        <v>28</v>
      </c>
      <c r="M339">
        <v>0</v>
      </c>
      <c r="N339">
        <v>29.473700000000001</v>
      </c>
      <c r="O339">
        <v>0</v>
      </c>
      <c r="P339">
        <v>14</v>
      </c>
      <c r="Q339">
        <v>0</v>
      </c>
      <c r="R339">
        <v>9.0322999999999993</v>
      </c>
      <c r="S339">
        <v>12</v>
      </c>
      <c r="T339">
        <v>18</v>
      </c>
      <c r="U339">
        <v>7.7419000000000002</v>
      </c>
      <c r="V339">
        <v>10.621499999999999</v>
      </c>
      <c r="W339">
        <v>123</v>
      </c>
      <c r="X339">
        <v>88</v>
      </c>
      <c r="Y339">
        <v>79.354799999999997</v>
      </c>
      <c r="Z339">
        <v>30.121500000000001</v>
      </c>
      <c r="AA339">
        <v>0</v>
      </c>
      <c r="AB339">
        <v>14</v>
      </c>
      <c r="AC339">
        <v>0</v>
      </c>
      <c r="AD339">
        <v>9.0322999999999993</v>
      </c>
      <c r="AE339">
        <v>0</v>
      </c>
      <c r="AF339">
        <v>14</v>
      </c>
      <c r="AG339">
        <v>0</v>
      </c>
      <c r="AH339">
        <v>9.0322999999999993</v>
      </c>
      <c r="AI339">
        <v>0</v>
      </c>
      <c r="AJ339">
        <v>20</v>
      </c>
      <c r="AK339">
        <v>0</v>
      </c>
      <c r="AL339">
        <v>20.841000000000001</v>
      </c>
      <c r="AM339">
        <v>0</v>
      </c>
      <c r="AN339">
        <v>56</v>
      </c>
      <c r="AO339">
        <v>0</v>
      </c>
      <c r="AP339">
        <v>36.128999999999998</v>
      </c>
      <c r="AQ339">
        <v>0</v>
      </c>
      <c r="AR339">
        <v>133</v>
      </c>
      <c r="AS339">
        <v>0</v>
      </c>
      <c r="AT339">
        <v>85.765199999999993</v>
      </c>
      <c r="AU339">
        <v>0</v>
      </c>
      <c r="AV339">
        <v>20</v>
      </c>
      <c r="AW339">
        <v>0</v>
      </c>
      <c r="AX339">
        <v>15.966900000000001</v>
      </c>
      <c r="AY339">
        <v>0</v>
      </c>
      <c r="AZ339">
        <v>14</v>
      </c>
      <c r="BA339">
        <v>0</v>
      </c>
      <c r="BB339">
        <v>11.2903</v>
      </c>
      <c r="BC339">
        <v>0</v>
      </c>
      <c r="BD339">
        <v>20</v>
      </c>
      <c r="BE339">
        <v>0</v>
      </c>
      <c r="BF339">
        <v>20.841000000000001</v>
      </c>
      <c r="BG339">
        <v>0</v>
      </c>
      <c r="BH339">
        <v>14</v>
      </c>
      <c r="BI339">
        <v>0</v>
      </c>
      <c r="BJ339">
        <v>14.736800000000001</v>
      </c>
      <c r="BK339">
        <v>0</v>
      </c>
      <c r="BL339">
        <v>14</v>
      </c>
      <c r="BM339">
        <v>0</v>
      </c>
      <c r="BN339">
        <v>9.0322999999999993</v>
      </c>
      <c r="BO339">
        <v>0.32329999999999998</v>
      </c>
      <c r="BP339">
        <v>0</v>
      </c>
      <c r="BQ339">
        <v>0</v>
      </c>
      <c r="BR339">
        <v>0</v>
      </c>
      <c r="BS339">
        <v>0.85009999999999997</v>
      </c>
      <c r="BT339">
        <v>0.98509999999999998</v>
      </c>
      <c r="BU339">
        <v>0</v>
      </c>
      <c r="BV339">
        <v>0</v>
      </c>
      <c r="BW339">
        <v>0</v>
      </c>
      <c r="BX339">
        <v>0</v>
      </c>
      <c r="BY339">
        <v>0</v>
      </c>
      <c r="BZ339">
        <v>0</v>
      </c>
      <c r="CA339">
        <v>0</v>
      </c>
      <c r="CB339">
        <v>0</v>
      </c>
      <c r="CC339">
        <v>0</v>
      </c>
      <c r="CD339">
        <v>0</v>
      </c>
      <c r="CE339">
        <v>1.1734</v>
      </c>
      <c r="CF339">
        <v>0.13650000000000001</v>
      </c>
      <c r="CG339">
        <v>0.98509999999999998</v>
      </c>
      <c r="CH339">
        <v>3.6200000000000003E-2</v>
      </c>
      <c r="CI339">
        <v>0</v>
      </c>
      <c r="CJ339">
        <v>0</v>
      </c>
      <c r="CK339">
        <v>0</v>
      </c>
      <c r="CL339">
        <v>0</v>
      </c>
      <c r="CM339">
        <v>2.1585000000000001</v>
      </c>
      <c r="CN339">
        <v>2.5600000000000001E-2</v>
      </c>
      <c r="CO339">
        <v>0</v>
      </c>
      <c r="CP339">
        <v>0</v>
      </c>
      <c r="CQ339">
        <v>0</v>
      </c>
      <c r="CR339">
        <v>0</v>
      </c>
      <c r="CS339">
        <v>0</v>
      </c>
      <c r="CT339">
        <v>1</v>
      </c>
      <c r="CU339">
        <v>0</v>
      </c>
      <c r="CV339">
        <v>0</v>
      </c>
      <c r="CW339">
        <v>0</v>
      </c>
      <c r="CX339">
        <v>0</v>
      </c>
      <c r="CY339">
        <v>0</v>
      </c>
      <c r="CZ339">
        <v>0</v>
      </c>
      <c r="DA339">
        <v>0</v>
      </c>
      <c r="DB339">
        <v>0</v>
      </c>
      <c r="DC339">
        <v>0</v>
      </c>
      <c r="DD339">
        <v>0</v>
      </c>
      <c r="DE339">
        <v>0</v>
      </c>
      <c r="DF339">
        <v>1</v>
      </c>
      <c r="DG339">
        <v>0</v>
      </c>
      <c r="DH339">
        <v>0</v>
      </c>
      <c r="DI339">
        <v>1</v>
      </c>
      <c r="DJ339" t="s">
        <v>795</v>
      </c>
    </row>
    <row r="340" spans="1:114" x14ac:dyDescent="0.2">
      <c r="A340">
        <v>21653</v>
      </c>
      <c r="B340" t="s">
        <v>589</v>
      </c>
      <c r="C340">
        <v>12</v>
      </c>
      <c r="D340">
        <v>20</v>
      </c>
      <c r="E340">
        <v>14.2857</v>
      </c>
      <c r="F340">
        <v>21.8218</v>
      </c>
      <c r="G340">
        <v>0</v>
      </c>
      <c r="H340">
        <v>14</v>
      </c>
      <c r="I340">
        <v>0</v>
      </c>
      <c r="J340">
        <v>100</v>
      </c>
      <c r="K340">
        <v>12</v>
      </c>
      <c r="L340">
        <v>31</v>
      </c>
      <c r="M340">
        <v>24.489799999999999</v>
      </c>
      <c r="N340">
        <v>62.488999999999997</v>
      </c>
      <c r="O340">
        <v>0</v>
      </c>
      <c r="P340">
        <v>14</v>
      </c>
      <c r="Q340">
        <v>0</v>
      </c>
      <c r="R340">
        <v>16.666699999999999</v>
      </c>
      <c r="S340">
        <v>0</v>
      </c>
      <c r="T340">
        <v>14</v>
      </c>
      <c r="U340">
        <v>0</v>
      </c>
      <c r="V340">
        <v>16.666699999999999</v>
      </c>
      <c r="W340">
        <v>72</v>
      </c>
      <c r="X340">
        <v>51</v>
      </c>
      <c r="Y340">
        <v>85.714299999999994</v>
      </c>
      <c r="Z340">
        <v>20.516300000000001</v>
      </c>
      <c r="AA340">
        <v>0</v>
      </c>
      <c r="AB340">
        <v>14</v>
      </c>
      <c r="AC340">
        <v>0</v>
      </c>
      <c r="AD340">
        <v>16.666699999999999</v>
      </c>
      <c r="AE340">
        <v>13</v>
      </c>
      <c r="AF340">
        <v>12</v>
      </c>
      <c r="AG340">
        <v>15.4762</v>
      </c>
      <c r="AH340">
        <v>9.8809000000000005</v>
      </c>
      <c r="AI340">
        <v>0</v>
      </c>
      <c r="AJ340">
        <v>20</v>
      </c>
      <c r="AK340">
        <v>0</v>
      </c>
      <c r="AL340">
        <v>40.406100000000002</v>
      </c>
      <c r="AM340">
        <v>0</v>
      </c>
      <c r="AN340">
        <v>56</v>
      </c>
      <c r="AO340">
        <v>0</v>
      </c>
      <c r="AP340">
        <v>66.666700000000006</v>
      </c>
      <c r="AQ340">
        <v>0</v>
      </c>
      <c r="AR340">
        <v>79</v>
      </c>
      <c r="AS340">
        <v>0</v>
      </c>
      <c r="AT340">
        <v>94.280900000000003</v>
      </c>
      <c r="AU340">
        <v>0</v>
      </c>
      <c r="AV340">
        <v>20</v>
      </c>
      <c r="AW340">
        <v>0</v>
      </c>
      <c r="AX340">
        <v>40.406100000000002</v>
      </c>
      <c r="AY340">
        <v>0</v>
      </c>
      <c r="AZ340">
        <v>14</v>
      </c>
      <c r="BA340">
        <v>0</v>
      </c>
      <c r="BB340">
        <v>28.571400000000001</v>
      </c>
      <c r="BC340">
        <v>0</v>
      </c>
      <c r="BD340">
        <v>20</v>
      </c>
      <c r="BE340">
        <v>0</v>
      </c>
      <c r="BF340">
        <v>40.406100000000002</v>
      </c>
      <c r="BG340">
        <v>0</v>
      </c>
      <c r="BH340">
        <v>14</v>
      </c>
      <c r="BI340">
        <v>0</v>
      </c>
      <c r="BJ340">
        <v>28.571400000000001</v>
      </c>
      <c r="BK340">
        <v>0</v>
      </c>
      <c r="BL340">
        <v>14</v>
      </c>
      <c r="BM340">
        <v>0</v>
      </c>
      <c r="BN340">
        <v>16.666699999999999</v>
      </c>
      <c r="BO340">
        <v>0.60129999999999995</v>
      </c>
      <c r="BP340">
        <v>0</v>
      </c>
      <c r="BQ340">
        <v>0.67030000000000001</v>
      </c>
      <c r="BR340">
        <v>0</v>
      </c>
      <c r="BS340">
        <v>0</v>
      </c>
      <c r="BT340">
        <v>0.99150000000000005</v>
      </c>
      <c r="BU340">
        <v>0</v>
      </c>
      <c r="BV340">
        <v>0.75590000000000002</v>
      </c>
      <c r="BW340">
        <v>0</v>
      </c>
      <c r="BX340">
        <v>0</v>
      </c>
      <c r="BY340">
        <v>0</v>
      </c>
      <c r="BZ340">
        <v>0</v>
      </c>
      <c r="CA340">
        <v>0</v>
      </c>
      <c r="CB340">
        <v>0</v>
      </c>
      <c r="CC340">
        <v>0</v>
      </c>
      <c r="CD340">
        <v>0</v>
      </c>
      <c r="CE340">
        <v>1.2716000000000001</v>
      </c>
      <c r="CF340">
        <v>0.15570000000000001</v>
      </c>
      <c r="CG340">
        <v>1.7474000000000001</v>
      </c>
      <c r="CH340">
        <v>0.15140000000000001</v>
      </c>
      <c r="CI340">
        <v>0</v>
      </c>
      <c r="CJ340">
        <v>0</v>
      </c>
      <c r="CK340">
        <v>0</v>
      </c>
      <c r="CL340">
        <v>0</v>
      </c>
      <c r="CM340">
        <v>3.0190000000000001</v>
      </c>
      <c r="CN340">
        <v>6.4000000000000001E-2</v>
      </c>
      <c r="CO340">
        <v>0</v>
      </c>
      <c r="CP340">
        <v>0</v>
      </c>
      <c r="CQ340">
        <v>0</v>
      </c>
      <c r="CR340">
        <v>0</v>
      </c>
      <c r="CS340">
        <v>0</v>
      </c>
      <c r="CT340">
        <v>1</v>
      </c>
      <c r="CU340">
        <v>0</v>
      </c>
      <c r="CV340">
        <v>0</v>
      </c>
      <c r="CW340">
        <v>0</v>
      </c>
      <c r="CX340">
        <v>0</v>
      </c>
      <c r="CY340">
        <v>0</v>
      </c>
      <c r="CZ340">
        <v>0</v>
      </c>
      <c r="DA340">
        <v>0</v>
      </c>
      <c r="DB340">
        <v>0</v>
      </c>
      <c r="DC340">
        <v>0</v>
      </c>
      <c r="DD340">
        <v>0</v>
      </c>
      <c r="DE340">
        <v>0</v>
      </c>
      <c r="DF340">
        <v>1</v>
      </c>
      <c r="DG340">
        <v>0</v>
      </c>
      <c r="DH340">
        <v>0</v>
      </c>
      <c r="DI340">
        <v>1</v>
      </c>
      <c r="DJ340" t="s">
        <v>795</v>
      </c>
    </row>
    <row r="341" spans="1:114" x14ac:dyDescent="0.2">
      <c r="A341">
        <v>21654</v>
      </c>
      <c r="B341" t="s">
        <v>589</v>
      </c>
      <c r="C341">
        <v>163</v>
      </c>
      <c r="D341">
        <v>85</v>
      </c>
      <c r="E341">
        <v>13.8253</v>
      </c>
      <c r="F341">
        <v>6.5918000000000001</v>
      </c>
      <c r="G341">
        <v>44</v>
      </c>
      <c r="H341">
        <v>51</v>
      </c>
      <c r="I341">
        <v>10.304399999999999</v>
      </c>
      <c r="J341">
        <v>11.3025</v>
      </c>
      <c r="K341">
        <v>167</v>
      </c>
      <c r="L341">
        <v>89</v>
      </c>
      <c r="M341">
        <v>26.5501</v>
      </c>
      <c r="N341">
        <v>13.076599999999999</v>
      </c>
      <c r="O341">
        <v>47</v>
      </c>
      <c r="P341">
        <v>38</v>
      </c>
      <c r="Q341">
        <v>4.5278999999999998</v>
      </c>
      <c r="R341">
        <v>3.5293000000000001</v>
      </c>
      <c r="S341">
        <v>15</v>
      </c>
      <c r="T341">
        <v>17</v>
      </c>
      <c r="U341">
        <v>1.2723</v>
      </c>
      <c r="V341">
        <v>1.4166000000000001</v>
      </c>
      <c r="W341">
        <v>652</v>
      </c>
      <c r="X341">
        <v>152</v>
      </c>
      <c r="Y341">
        <v>55.301099999999998</v>
      </c>
      <c r="Z341">
        <v>5.4592000000000001</v>
      </c>
      <c r="AA341">
        <v>75</v>
      </c>
      <c r="AB341">
        <v>53</v>
      </c>
      <c r="AC341">
        <v>6.3613</v>
      </c>
      <c r="AD341">
        <v>4.2899000000000003</v>
      </c>
      <c r="AE341">
        <v>204</v>
      </c>
      <c r="AF341">
        <v>78</v>
      </c>
      <c r="AG341">
        <v>17.302800000000001</v>
      </c>
      <c r="AH341">
        <v>5.5149999999999997</v>
      </c>
      <c r="AI341">
        <v>52</v>
      </c>
      <c r="AJ341">
        <v>49</v>
      </c>
      <c r="AK341">
        <v>8.2670999999999992</v>
      </c>
      <c r="AL341">
        <v>7.5774999999999997</v>
      </c>
      <c r="AM341">
        <v>43</v>
      </c>
      <c r="AN341">
        <v>77</v>
      </c>
      <c r="AO341">
        <v>3.6909999999999998</v>
      </c>
      <c r="AP341">
        <v>6.6029999999999998</v>
      </c>
      <c r="AQ341">
        <v>178</v>
      </c>
      <c r="AR341">
        <v>326</v>
      </c>
      <c r="AS341">
        <v>15.0975</v>
      </c>
      <c r="AT341">
        <v>27.443200000000001</v>
      </c>
      <c r="AU341">
        <v>0</v>
      </c>
      <c r="AV341">
        <v>20</v>
      </c>
      <c r="AW341">
        <v>0</v>
      </c>
      <c r="AX341">
        <v>2.1450999999999998</v>
      </c>
      <c r="AY341">
        <v>29</v>
      </c>
      <c r="AZ341">
        <v>46</v>
      </c>
      <c r="BA341">
        <v>3.1419000000000001</v>
      </c>
      <c r="BB341">
        <v>4.9550000000000001</v>
      </c>
      <c r="BC341">
        <v>0</v>
      </c>
      <c r="BD341">
        <v>20</v>
      </c>
      <c r="BE341">
        <v>0</v>
      </c>
      <c r="BF341">
        <v>3.1476999999999999</v>
      </c>
      <c r="BG341">
        <v>13</v>
      </c>
      <c r="BH341">
        <v>18</v>
      </c>
      <c r="BI341">
        <v>2.0668000000000002</v>
      </c>
      <c r="BJ341">
        <v>2.8290999999999999</v>
      </c>
      <c r="BK341">
        <v>0</v>
      </c>
      <c r="BL341">
        <v>14</v>
      </c>
      <c r="BM341">
        <v>0</v>
      </c>
      <c r="BN341">
        <v>1.1874</v>
      </c>
      <c r="BO341">
        <v>0.58189999999999997</v>
      </c>
      <c r="BP341">
        <v>0.92620000000000002</v>
      </c>
      <c r="BQ341">
        <v>0.71579999999999999</v>
      </c>
      <c r="BR341">
        <v>0.34620000000000001</v>
      </c>
      <c r="BS341">
        <v>0.2099</v>
      </c>
      <c r="BT341">
        <v>0.97230000000000005</v>
      </c>
      <c r="BU341">
        <v>9.3799999999999994E-2</v>
      </c>
      <c r="BV341">
        <v>0.83079999999999998</v>
      </c>
      <c r="BW341">
        <v>0.82650000000000001</v>
      </c>
      <c r="BX341">
        <v>0.84009999999999996</v>
      </c>
      <c r="BY341">
        <v>0.2964</v>
      </c>
      <c r="BZ341">
        <v>0</v>
      </c>
      <c r="CA341">
        <v>0.75049999999999994</v>
      </c>
      <c r="CB341">
        <v>0</v>
      </c>
      <c r="CC341">
        <v>0.4078</v>
      </c>
      <c r="CD341">
        <v>0</v>
      </c>
      <c r="CE341">
        <v>2.78</v>
      </c>
      <c r="CF341">
        <v>0.59060000000000001</v>
      </c>
      <c r="CG341">
        <v>3.5634999999999999</v>
      </c>
      <c r="CH341">
        <v>0.9829</v>
      </c>
      <c r="CI341">
        <v>0.2964</v>
      </c>
      <c r="CJ341">
        <v>0.2964</v>
      </c>
      <c r="CK341">
        <v>1.1583000000000001</v>
      </c>
      <c r="CL341">
        <v>0.26650000000000001</v>
      </c>
      <c r="CM341">
        <v>7.7981999999999996</v>
      </c>
      <c r="CN341">
        <v>0.5181</v>
      </c>
      <c r="CO341">
        <v>0</v>
      </c>
      <c r="CP341">
        <v>1</v>
      </c>
      <c r="CQ341">
        <v>0</v>
      </c>
      <c r="CR341">
        <v>0</v>
      </c>
      <c r="CS341">
        <v>0</v>
      </c>
      <c r="CT341">
        <v>1</v>
      </c>
      <c r="CU341">
        <v>0</v>
      </c>
      <c r="CV341">
        <v>0</v>
      </c>
      <c r="CW341">
        <v>0</v>
      </c>
      <c r="CX341">
        <v>0</v>
      </c>
      <c r="CY341">
        <v>0</v>
      </c>
      <c r="CZ341">
        <v>0</v>
      </c>
      <c r="DA341">
        <v>0</v>
      </c>
      <c r="DB341">
        <v>0</v>
      </c>
      <c r="DC341">
        <v>0</v>
      </c>
      <c r="DD341">
        <v>0</v>
      </c>
      <c r="DE341">
        <v>1</v>
      </c>
      <c r="DF341">
        <v>1</v>
      </c>
      <c r="DG341">
        <v>0</v>
      </c>
      <c r="DH341">
        <v>0</v>
      </c>
      <c r="DI341">
        <v>2</v>
      </c>
      <c r="DJ341" t="s">
        <v>793</v>
      </c>
    </row>
    <row r="342" spans="1:114" x14ac:dyDescent="0.2">
      <c r="A342">
        <v>21655</v>
      </c>
      <c r="B342" t="s">
        <v>589</v>
      </c>
      <c r="C342">
        <v>450</v>
      </c>
      <c r="D342">
        <v>173</v>
      </c>
      <c r="E342">
        <v>8.9074000000000009</v>
      </c>
      <c r="F342">
        <v>3.3104</v>
      </c>
      <c r="G342">
        <v>88</v>
      </c>
      <c r="H342">
        <v>63</v>
      </c>
      <c r="I342">
        <v>3.1084000000000001</v>
      </c>
      <c r="J342">
        <v>2.2046000000000001</v>
      </c>
      <c r="K342">
        <v>384</v>
      </c>
      <c r="L342">
        <v>123</v>
      </c>
      <c r="M342">
        <v>20.623000000000001</v>
      </c>
      <c r="N342">
        <v>6.3292000000000002</v>
      </c>
      <c r="O342">
        <v>356</v>
      </c>
      <c r="P342">
        <v>116</v>
      </c>
      <c r="Q342">
        <v>10.082100000000001</v>
      </c>
      <c r="R342">
        <v>3.1286</v>
      </c>
      <c r="S342">
        <v>144</v>
      </c>
      <c r="T342">
        <v>98</v>
      </c>
      <c r="U342">
        <v>2.8504</v>
      </c>
      <c r="V342">
        <v>1.9195</v>
      </c>
      <c r="W342">
        <v>944</v>
      </c>
      <c r="X342">
        <v>164</v>
      </c>
      <c r="Y342">
        <v>18.681999999999999</v>
      </c>
      <c r="Z342">
        <v>2.6753</v>
      </c>
      <c r="AA342">
        <v>1091</v>
      </c>
      <c r="AB342">
        <v>242</v>
      </c>
      <c r="AC342">
        <v>21.591100000000001</v>
      </c>
      <c r="AD342">
        <v>4.2927</v>
      </c>
      <c r="AE342">
        <v>514</v>
      </c>
      <c r="AF342">
        <v>138</v>
      </c>
      <c r="AG342">
        <v>10.174200000000001</v>
      </c>
      <c r="AH342">
        <v>2.5415999999999999</v>
      </c>
      <c r="AI342">
        <v>124</v>
      </c>
      <c r="AJ342">
        <v>71</v>
      </c>
      <c r="AK342">
        <v>6.6595000000000004</v>
      </c>
      <c r="AL342">
        <v>3.7519999999999998</v>
      </c>
      <c r="AM342">
        <v>14</v>
      </c>
      <c r="AN342">
        <v>73</v>
      </c>
      <c r="AO342">
        <v>0.29120000000000001</v>
      </c>
      <c r="AP342">
        <v>1.5209999999999999</v>
      </c>
      <c r="AQ342">
        <v>981</v>
      </c>
      <c r="AR342">
        <v>701</v>
      </c>
      <c r="AS342">
        <v>19.414200000000001</v>
      </c>
      <c r="AT342">
        <v>13.735799999999999</v>
      </c>
      <c r="AU342">
        <v>0</v>
      </c>
      <c r="AV342">
        <v>27</v>
      </c>
      <c r="AW342">
        <v>0</v>
      </c>
      <c r="AX342">
        <v>1.3509</v>
      </c>
      <c r="AY342">
        <v>85</v>
      </c>
      <c r="AZ342">
        <v>51</v>
      </c>
      <c r="BA342">
        <v>4.2735000000000003</v>
      </c>
      <c r="BB342">
        <v>2.5386000000000002</v>
      </c>
      <c r="BC342">
        <v>50</v>
      </c>
      <c r="BD342">
        <v>39</v>
      </c>
      <c r="BE342">
        <v>2.6852999999999998</v>
      </c>
      <c r="BF342">
        <v>2.0589</v>
      </c>
      <c r="BG342">
        <v>60</v>
      </c>
      <c r="BH342">
        <v>55</v>
      </c>
      <c r="BI342">
        <v>3.2223000000000002</v>
      </c>
      <c r="BJ342">
        <v>2.9380999999999999</v>
      </c>
      <c r="BK342">
        <v>14</v>
      </c>
      <c r="BL342">
        <v>3</v>
      </c>
      <c r="BM342">
        <v>0.27710000000000001</v>
      </c>
      <c r="BN342">
        <v>5.2699999999999997E-2</v>
      </c>
      <c r="BO342">
        <v>0.36849999999999999</v>
      </c>
      <c r="BP342">
        <v>0.37090000000000001</v>
      </c>
      <c r="BQ342">
        <v>0.54659999999999997</v>
      </c>
      <c r="BR342">
        <v>0.72440000000000004</v>
      </c>
      <c r="BS342">
        <v>0.40899999999999997</v>
      </c>
      <c r="BT342">
        <v>0.55010000000000003</v>
      </c>
      <c r="BU342">
        <v>0.50319999999999998</v>
      </c>
      <c r="BV342">
        <v>0.36620000000000003</v>
      </c>
      <c r="BW342">
        <v>0.70279999999999998</v>
      </c>
      <c r="BX342">
        <v>0.3881</v>
      </c>
      <c r="BY342">
        <v>0.37530000000000002</v>
      </c>
      <c r="BZ342">
        <v>0</v>
      </c>
      <c r="CA342">
        <v>0.78959999999999997</v>
      </c>
      <c r="CB342">
        <v>0.81130000000000002</v>
      </c>
      <c r="CC342">
        <v>0.50329999999999997</v>
      </c>
      <c r="CD342">
        <v>0.4733</v>
      </c>
      <c r="CE342">
        <v>2.4194</v>
      </c>
      <c r="CF342">
        <v>0.47549999999999998</v>
      </c>
      <c r="CG342">
        <v>2.5104000000000002</v>
      </c>
      <c r="CH342">
        <v>0.50529999999999997</v>
      </c>
      <c r="CI342">
        <v>0.37530000000000002</v>
      </c>
      <c r="CJ342">
        <v>0.37530000000000002</v>
      </c>
      <c r="CK342">
        <v>2.5775000000000001</v>
      </c>
      <c r="CL342">
        <v>0.55220000000000002</v>
      </c>
      <c r="CM342">
        <v>7.8826000000000001</v>
      </c>
      <c r="CN342">
        <v>0.54579999999999995</v>
      </c>
      <c r="CO342">
        <v>0</v>
      </c>
      <c r="CP342">
        <v>0</v>
      </c>
      <c r="CQ342">
        <v>0</v>
      </c>
      <c r="CR342">
        <v>0</v>
      </c>
      <c r="CS342">
        <v>0</v>
      </c>
      <c r="CT342">
        <v>0</v>
      </c>
      <c r="CU342">
        <v>0</v>
      </c>
      <c r="CV342">
        <v>0</v>
      </c>
      <c r="CW342">
        <v>0</v>
      </c>
      <c r="CX342">
        <v>0</v>
      </c>
      <c r="CY342">
        <v>0</v>
      </c>
      <c r="CZ342">
        <v>0</v>
      </c>
      <c r="DA342">
        <v>0</v>
      </c>
      <c r="DB342">
        <v>0</v>
      </c>
      <c r="DC342">
        <v>0</v>
      </c>
      <c r="DD342">
        <v>0</v>
      </c>
      <c r="DE342">
        <v>0</v>
      </c>
      <c r="DF342">
        <v>0</v>
      </c>
      <c r="DG342">
        <v>0</v>
      </c>
      <c r="DH342">
        <v>0</v>
      </c>
      <c r="DI342">
        <v>0</v>
      </c>
      <c r="DJ342" t="s">
        <v>793</v>
      </c>
    </row>
    <row r="343" spans="1:114" x14ac:dyDescent="0.2">
      <c r="A343">
        <v>21657</v>
      </c>
      <c r="B343" t="s">
        <v>589</v>
      </c>
      <c r="C343">
        <v>138</v>
      </c>
      <c r="D343">
        <v>115</v>
      </c>
      <c r="E343">
        <v>10.192</v>
      </c>
      <c r="F343">
        <v>7.9587000000000003</v>
      </c>
      <c r="G343">
        <v>0</v>
      </c>
      <c r="H343">
        <v>14</v>
      </c>
      <c r="I343">
        <v>0</v>
      </c>
      <c r="J343">
        <v>2.2435999999999998</v>
      </c>
      <c r="K343">
        <v>37</v>
      </c>
      <c r="L343">
        <v>32</v>
      </c>
      <c r="M343">
        <v>7.0880999999999998</v>
      </c>
      <c r="N343">
        <v>5.8131000000000004</v>
      </c>
      <c r="O343">
        <v>262</v>
      </c>
      <c r="P343">
        <v>198</v>
      </c>
      <c r="Q343">
        <v>26.043700000000001</v>
      </c>
      <c r="R343">
        <v>18.2882</v>
      </c>
      <c r="S343">
        <v>29</v>
      </c>
      <c r="T343">
        <v>36</v>
      </c>
      <c r="U343">
        <v>2.1417999999999999</v>
      </c>
      <c r="V343">
        <v>2.5847000000000002</v>
      </c>
      <c r="W343">
        <v>511</v>
      </c>
      <c r="X343">
        <v>240</v>
      </c>
      <c r="Y343">
        <v>37.74</v>
      </c>
      <c r="Z343">
        <v>13.913399999999999</v>
      </c>
      <c r="AA343">
        <v>248</v>
      </c>
      <c r="AB343">
        <v>134</v>
      </c>
      <c r="AC343">
        <v>18.316099999999999</v>
      </c>
      <c r="AD343">
        <v>8.3388000000000009</v>
      </c>
      <c r="AE343">
        <v>113</v>
      </c>
      <c r="AF343">
        <v>58</v>
      </c>
      <c r="AG343">
        <v>8.3455999999999992</v>
      </c>
      <c r="AH343">
        <v>3.5287000000000002</v>
      </c>
      <c r="AI343">
        <v>23</v>
      </c>
      <c r="AJ343">
        <v>21</v>
      </c>
      <c r="AK343">
        <v>4.4061000000000003</v>
      </c>
      <c r="AL343">
        <v>3.9618000000000002</v>
      </c>
      <c r="AM343">
        <v>11</v>
      </c>
      <c r="AN343">
        <v>52</v>
      </c>
      <c r="AO343">
        <v>0.83779999999999999</v>
      </c>
      <c r="AP343">
        <v>3.9542000000000002</v>
      </c>
      <c r="AQ343">
        <v>410</v>
      </c>
      <c r="AR343">
        <v>507</v>
      </c>
      <c r="AS343">
        <v>30.2806</v>
      </c>
      <c r="AT343">
        <v>36.389200000000002</v>
      </c>
      <c r="AU343">
        <v>1</v>
      </c>
      <c r="AV343">
        <v>14</v>
      </c>
      <c r="AW343">
        <v>0.188</v>
      </c>
      <c r="AX343">
        <v>2.6909000000000001</v>
      </c>
      <c r="AY343">
        <v>17</v>
      </c>
      <c r="AZ343">
        <v>20</v>
      </c>
      <c r="BA343">
        <v>3.1955</v>
      </c>
      <c r="BB343">
        <v>3.6760999999999999</v>
      </c>
      <c r="BC343">
        <v>8</v>
      </c>
      <c r="BD343">
        <v>18</v>
      </c>
      <c r="BE343">
        <v>1.5326</v>
      </c>
      <c r="BF343">
        <v>3.3891</v>
      </c>
      <c r="BG343">
        <v>34</v>
      </c>
      <c r="BH343">
        <v>34</v>
      </c>
      <c r="BI343">
        <v>6.5133999999999999</v>
      </c>
      <c r="BJ343">
        <v>6.3049999999999997</v>
      </c>
      <c r="BK343">
        <v>0</v>
      </c>
      <c r="BL343">
        <v>14</v>
      </c>
      <c r="BM343">
        <v>0</v>
      </c>
      <c r="BN343">
        <v>1.034</v>
      </c>
      <c r="BO343">
        <v>0.4224</v>
      </c>
      <c r="BP343">
        <v>0</v>
      </c>
      <c r="BQ343">
        <v>0.13450000000000001</v>
      </c>
      <c r="BR343">
        <v>0.95940000000000003</v>
      </c>
      <c r="BS343">
        <v>0.29980000000000001</v>
      </c>
      <c r="BT343">
        <v>0.92749999999999999</v>
      </c>
      <c r="BU343">
        <v>0.29420000000000002</v>
      </c>
      <c r="BV343">
        <v>0.21410000000000001</v>
      </c>
      <c r="BW343">
        <v>0.51839999999999997</v>
      </c>
      <c r="BX343">
        <v>0.53520000000000001</v>
      </c>
      <c r="BY343">
        <v>0.5373</v>
      </c>
      <c r="BZ343">
        <v>0.41210000000000002</v>
      </c>
      <c r="CA343">
        <v>0.75270000000000004</v>
      </c>
      <c r="CB343">
        <v>0.65939999999999999</v>
      </c>
      <c r="CC343">
        <v>0.73319999999999996</v>
      </c>
      <c r="CD343">
        <v>0</v>
      </c>
      <c r="CE343">
        <v>1.8161</v>
      </c>
      <c r="CF343">
        <v>0.29420000000000002</v>
      </c>
      <c r="CG343">
        <v>2.4893999999999998</v>
      </c>
      <c r="CH343">
        <v>0.48609999999999998</v>
      </c>
      <c r="CI343">
        <v>0.5373</v>
      </c>
      <c r="CJ343">
        <v>0.5373</v>
      </c>
      <c r="CK343">
        <v>2.5573999999999999</v>
      </c>
      <c r="CL343">
        <v>0.54579999999999995</v>
      </c>
      <c r="CM343">
        <v>7.4001999999999999</v>
      </c>
      <c r="CN343">
        <v>0.45419999999999999</v>
      </c>
      <c r="CO343">
        <v>0</v>
      </c>
      <c r="CP343">
        <v>0</v>
      </c>
      <c r="CQ343">
        <v>0</v>
      </c>
      <c r="CR343">
        <v>1</v>
      </c>
      <c r="CS343">
        <v>0</v>
      </c>
      <c r="CT343">
        <v>1</v>
      </c>
      <c r="CU343">
        <v>0</v>
      </c>
      <c r="CV343">
        <v>0</v>
      </c>
      <c r="CW343">
        <v>0</v>
      </c>
      <c r="CX343">
        <v>0</v>
      </c>
      <c r="CY343">
        <v>0</v>
      </c>
      <c r="CZ343">
        <v>0</v>
      </c>
      <c r="DA343">
        <v>0</v>
      </c>
      <c r="DB343">
        <v>0</v>
      </c>
      <c r="DC343">
        <v>0</v>
      </c>
      <c r="DD343">
        <v>0</v>
      </c>
      <c r="DE343">
        <v>1</v>
      </c>
      <c r="DF343">
        <v>1</v>
      </c>
      <c r="DG343">
        <v>0</v>
      </c>
      <c r="DH343">
        <v>0</v>
      </c>
      <c r="DI343">
        <v>2</v>
      </c>
      <c r="DJ343" t="s">
        <v>796</v>
      </c>
    </row>
    <row r="344" spans="1:114" x14ac:dyDescent="0.2">
      <c r="A344">
        <v>21658</v>
      </c>
      <c r="B344" t="s">
        <v>589</v>
      </c>
      <c r="C344">
        <v>630</v>
      </c>
      <c r="D344">
        <v>243</v>
      </c>
      <c r="E344">
        <v>17.345800000000001</v>
      </c>
      <c r="F344">
        <v>6.3010999999999999</v>
      </c>
      <c r="G344">
        <v>45</v>
      </c>
      <c r="H344">
        <v>36</v>
      </c>
      <c r="I344">
        <v>2.1297000000000001</v>
      </c>
      <c r="J344">
        <v>1.6592</v>
      </c>
      <c r="K344">
        <v>311</v>
      </c>
      <c r="L344">
        <v>114</v>
      </c>
      <c r="M344">
        <v>22.151</v>
      </c>
      <c r="N344">
        <v>7.6071999999999997</v>
      </c>
      <c r="O344">
        <v>208</v>
      </c>
      <c r="P344">
        <v>94</v>
      </c>
      <c r="Q344">
        <v>7.3059000000000003</v>
      </c>
      <c r="R344">
        <v>3.1576</v>
      </c>
      <c r="S344">
        <v>311</v>
      </c>
      <c r="T344">
        <v>134</v>
      </c>
      <c r="U344">
        <v>8.6220999999999997</v>
      </c>
      <c r="V344">
        <v>3.5409999999999999</v>
      </c>
      <c r="W344">
        <v>879</v>
      </c>
      <c r="X344">
        <v>140</v>
      </c>
      <c r="Y344">
        <v>24.201499999999999</v>
      </c>
      <c r="Z344">
        <v>2.2378999999999998</v>
      </c>
      <c r="AA344">
        <v>585</v>
      </c>
      <c r="AB344">
        <v>178</v>
      </c>
      <c r="AC344">
        <v>16.1068</v>
      </c>
      <c r="AD344">
        <v>4.4335000000000004</v>
      </c>
      <c r="AE344">
        <v>495</v>
      </c>
      <c r="AF344">
        <v>143</v>
      </c>
      <c r="AG344">
        <v>13.7233</v>
      </c>
      <c r="AH344">
        <v>3.5383</v>
      </c>
      <c r="AI344">
        <v>9</v>
      </c>
      <c r="AJ344">
        <v>21</v>
      </c>
      <c r="AK344">
        <v>0.64100000000000001</v>
      </c>
      <c r="AL344">
        <v>1.4592000000000001</v>
      </c>
      <c r="AM344">
        <v>100</v>
      </c>
      <c r="AN344">
        <v>96</v>
      </c>
      <c r="AO344">
        <v>2.8860000000000001</v>
      </c>
      <c r="AP344">
        <v>2.7528999999999999</v>
      </c>
      <c r="AQ344">
        <v>1163</v>
      </c>
      <c r="AR344">
        <v>585</v>
      </c>
      <c r="AS344">
        <v>32.020899999999997</v>
      </c>
      <c r="AT344">
        <v>15.563000000000001</v>
      </c>
      <c r="AU344">
        <v>0</v>
      </c>
      <c r="AV344">
        <v>20</v>
      </c>
      <c r="AW344">
        <v>0</v>
      </c>
      <c r="AX344">
        <v>1.1333</v>
      </c>
      <c r="AY344">
        <v>83</v>
      </c>
      <c r="AZ344">
        <v>71</v>
      </c>
      <c r="BA344">
        <v>4.7510000000000003</v>
      </c>
      <c r="BB344">
        <v>4.0311000000000003</v>
      </c>
      <c r="BC344">
        <v>8</v>
      </c>
      <c r="BD344">
        <v>20</v>
      </c>
      <c r="BE344">
        <v>0.56979999999999997</v>
      </c>
      <c r="BF344">
        <v>1.4083000000000001</v>
      </c>
      <c r="BG344">
        <v>15</v>
      </c>
      <c r="BH344">
        <v>15</v>
      </c>
      <c r="BI344">
        <v>1.0684</v>
      </c>
      <c r="BJ344">
        <v>1.0598000000000001</v>
      </c>
      <c r="BK344">
        <v>6</v>
      </c>
      <c r="BL344">
        <v>8</v>
      </c>
      <c r="BM344">
        <v>0.16520000000000001</v>
      </c>
      <c r="BN344">
        <v>0.21920000000000001</v>
      </c>
      <c r="BO344">
        <v>0.67669999999999997</v>
      </c>
      <c r="BP344">
        <v>0.26679999999999998</v>
      </c>
      <c r="BQ344">
        <v>0.59</v>
      </c>
      <c r="BR344">
        <v>0.56840000000000002</v>
      </c>
      <c r="BS344">
        <v>0.87370000000000003</v>
      </c>
      <c r="BT344">
        <v>0.78890000000000005</v>
      </c>
      <c r="BU344">
        <v>0.20039999999999999</v>
      </c>
      <c r="BV344">
        <v>0.6724</v>
      </c>
      <c r="BW344">
        <v>0.23430000000000001</v>
      </c>
      <c r="BX344">
        <v>0.79320000000000002</v>
      </c>
      <c r="BY344">
        <v>0.55220000000000002</v>
      </c>
      <c r="BZ344">
        <v>0</v>
      </c>
      <c r="CA344">
        <v>0.80689999999999995</v>
      </c>
      <c r="CB344">
        <v>0.47289999999999999</v>
      </c>
      <c r="CC344">
        <v>0.29070000000000001</v>
      </c>
      <c r="CD344">
        <v>0.41789999999999999</v>
      </c>
      <c r="CE344">
        <v>2.9756</v>
      </c>
      <c r="CF344">
        <v>0.67159999999999997</v>
      </c>
      <c r="CG344">
        <v>2.6892</v>
      </c>
      <c r="CH344">
        <v>0.60770000000000002</v>
      </c>
      <c r="CI344">
        <v>0.55220000000000002</v>
      </c>
      <c r="CJ344">
        <v>0.55220000000000002</v>
      </c>
      <c r="CK344">
        <v>1.9883999999999999</v>
      </c>
      <c r="CL344">
        <v>0.40939999999999999</v>
      </c>
      <c r="CM344">
        <v>8.2053999999999991</v>
      </c>
      <c r="CN344">
        <v>0.58420000000000005</v>
      </c>
      <c r="CO344">
        <v>0</v>
      </c>
      <c r="CP344">
        <v>0</v>
      </c>
      <c r="CQ344">
        <v>0</v>
      </c>
      <c r="CR344">
        <v>0</v>
      </c>
      <c r="CS344">
        <v>0</v>
      </c>
      <c r="CT344">
        <v>0</v>
      </c>
      <c r="CU344">
        <v>0</v>
      </c>
      <c r="CV344">
        <v>0</v>
      </c>
      <c r="CW344">
        <v>0</v>
      </c>
      <c r="CX344">
        <v>0</v>
      </c>
      <c r="CY344">
        <v>0</v>
      </c>
      <c r="CZ344">
        <v>0</v>
      </c>
      <c r="DA344">
        <v>0</v>
      </c>
      <c r="DB344">
        <v>0</v>
      </c>
      <c r="DC344">
        <v>0</v>
      </c>
      <c r="DD344">
        <v>0</v>
      </c>
      <c r="DE344">
        <v>0</v>
      </c>
      <c r="DF344">
        <v>0</v>
      </c>
      <c r="DG344">
        <v>0</v>
      </c>
      <c r="DH344">
        <v>0</v>
      </c>
      <c r="DI344">
        <v>0</v>
      </c>
      <c r="DJ344" t="s">
        <v>793</v>
      </c>
    </row>
    <row r="345" spans="1:114" x14ac:dyDescent="0.2">
      <c r="A345">
        <v>21659</v>
      </c>
      <c r="B345" t="s">
        <v>589</v>
      </c>
      <c r="C345">
        <v>372</v>
      </c>
      <c r="D345">
        <v>186</v>
      </c>
      <c r="E345">
        <v>23.4405</v>
      </c>
      <c r="F345">
        <v>10.4521</v>
      </c>
      <c r="G345">
        <v>3</v>
      </c>
      <c r="H345">
        <v>6</v>
      </c>
      <c r="I345">
        <v>0.50680000000000003</v>
      </c>
      <c r="J345">
        <v>1.0029999999999999</v>
      </c>
      <c r="K345">
        <v>165</v>
      </c>
      <c r="L345">
        <v>78</v>
      </c>
      <c r="M345">
        <v>29.729700000000001</v>
      </c>
      <c r="N345">
        <v>12.738200000000001</v>
      </c>
      <c r="O345">
        <v>269</v>
      </c>
      <c r="P345">
        <v>163</v>
      </c>
      <c r="Q345">
        <v>22.952200000000001</v>
      </c>
      <c r="R345">
        <v>12.8146</v>
      </c>
      <c r="S345">
        <v>120</v>
      </c>
      <c r="T345">
        <v>93</v>
      </c>
      <c r="U345">
        <v>7.4953000000000003</v>
      </c>
      <c r="V345">
        <v>5.5560999999999998</v>
      </c>
      <c r="W345">
        <v>323</v>
      </c>
      <c r="X345">
        <v>139</v>
      </c>
      <c r="Y345">
        <v>20.174900000000001</v>
      </c>
      <c r="Z345">
        <v>7.3871000000000002</v>
      </c>
      <c r="AA345">
        <v>426</v>
      </c>
      <c r="AB345">
        <v>158</v>
      </c>
      <c r="AC345">
        <v>26.6084</v>
      </c>
      <c r="AD345">
        <v>7.8228</v>
      </c>
      <c r="AE345">
        <v>109</v>
      </c>
      <c r="AF345">
        <v>56</v>
      </c>
      <c r="AG345">
        <v>6.8082000000000003</v>
      </c>
      <c r="AH345">
        <v>3.1408999999999998</v>
      </c>
      <c r="AI345">
        <v>59</v>
      </c>
      <c r="AJ345">
        <v>54</v>
      </c>
      <c r="AK345">
        <v>10.630599999999999</v>
      </c>
      <c r="AL345">
        <v>9.4953000000000003</v>
      </c>
      <c r="AM345">
        <v>88</v>
      </c>
      <c r="AN345">
        <v>127</v>
      </c>
      <c r="AO345">
        <v>5.9059999999999997</v>
      </c>
      <c r="AP345">
        <v>8.4369999999999994</v>
      </c>
      <c r="AQ345">
        <v>324</v>
      </c>
      <c r="AR345">
        <v>497</v>
      </c>
      <c r="AS345">
        <v>20.237400000000001</v>
      </c>
      <c r="AT345">
        <v>30.680800000000001</v>
      </c>
      <c r="AU345">
        <v>0</v>
      </c>
      <c r="AV345">
        <v>20</v>
      </c>
      <c r="AW345">
        <v>0</v>
      </c>
      <c r="AX345">
        <v>3.0459999999999998</v>
      </c>
      <c r="AY345">
        <v>161</v>
      </c>
      <c r="AZ345">
        <v>84</v>
      </c>
      <c r="BA345">
        <v>24.769200000000001</v>
      </c>
      <c r="BB345">
        <v>12.198</v>
      </c>
      <c r="BC345">
        <v>9</v>
      </c>
      <c r="BD345">
        <v>21</v>
      </c>
      <c r="BE345">
        <v>1.6215999999999999</v>
      </c>
      <c r="BF345">
        <v>3.8176999999999999</v>
      </c>
      <c r="BG345">
        <v>3</v>
      </c>
      <c r="BH345">
        <v>4</v>
      </c>
      <c r="BI345">
        <v>0.54049999999999998</v>
      </c>
      <c r="BJ345">
        <v>0.71299999999999997</v>
      </c>
      <c r="BK345">
        <v>0</v>
      </c>
      <c r="BL345">
        <v>14</v>
      </c>
      <c r="BM345">
        <v>0</v>
      </c>
      <c r="BN345">
        <v>0.87450000000000006</v>
      </c>
      <c r="BO345">
        <v>0.8276</v>
      </c>
      <c r="BP345">
        <v>0.14530000000000001</v>
      </c>
      <c r="BQ345">
        <v>0.78310000000000002</v>
      </c>
      <c r="BR345">
        <v>0.95299999999999996</v>
      </c>
      <c r="BS345">
        <v>0.83940000000000003</v>
      </c>
      <c r="BT345">
        <v>0.63329999999999997</v>
      </c>
      <c r="BU345">
        <v>0.85929999999999995</v>
      </c>
      <c r="BV345">
        <v>0.1242</v>
      </c>
      <c r="BW345">
        <v>0.92410000000000003</v>
      </c>
      <c r="BX345">
        <v>0.9083</v>
      </c>
      <c r="BY345">
        <v>0.39660000000000001</v>
      </c>
      <c r="BZ345">
        <v>0</v>
      </c>
      <c r="CA345">
        <v>0.98050000000000004</v>
      </c>
      <c r="CB345">
        <v>0.67459999999999998</v>
      </c>
      <c r="CC345">
        <v>0.24079999999999999</v>
      </c>
      <c r="CD345">
        <v>0</v>
      </c>
      <c r="CE345">
        <v>3.5484</v>
      </c>
      <c r="CF345">
        <v>0.83160000000000001</v>
      </c>
      <c r="CG345">
        <v>3.4491999999999998</v>
      </c>
      <c r="CH345">
        <v>0.95950000000000002</v>
      </c>
      <c r="CI345">
        <v>0.39660000000000001</v>
      </c>
      <c r="CJ345">
        <v>0.39660000000000001</v>
      </c>
      <c r="CK345">
        <v>1.8958999999999999</v>
      </c>
      <c r="CL345">
        <v>0.38379999999999997</v>
      </c>
      <c r="CM345">
        <v>9.2901000000000007</v>
      </c>
      <c r="CN345">
        <v>0.7399</v>
      </c>
      <c r="CO345">
        <v>0</v>
      </c>
      <c r="CP345">
        <v>0</v>
      </c>
      <c r="CQ345">
        <v>0</v>
      </c>
      <c r="CR345">
        <v>1</v>
      </c>
      <c r="CS345">
        <v>0</v>
      </c>
      <c r="CT345">
        <v>0</v>
      </c>
      <c r="CU345">
        <v>0</v>
      </c>
      <c r="CV345">
        <v>0</v>
      </c>
      <c r="CW345">
        <v>1</v>
      </c>
      <c r="CX345">
        <v>1</v>
      </c>
      <c r="CY345">
        <v>0</v>
      </c>
      <c r="CZ345">
        <v>0</v>
      </c>
      <c r="DA345">
        <v>1</v>
      </c>
      <c r="DB345">
        <v>0</v>
      </c>
      <c r="DC345">
        <v>0</v>
      </c>
      <c r="DD345">
        <v>0</v>
      </c>
      <c r="DE345">
        <v>1</v>
      </c>
      <c r="DF345">
        <v>2</v>
      </c>
      <c r="DG345">
        <v>0</v>
      </c>
      <c r="DH345">
        <v>1</v>
      </c>
      <c r="DI345">
        <v>4</v>
      </c>
      <c r="DJ345" t="s">
        <v>793</v>
      </c>
    </row>
    <row r="346" spans="1:114" x14ac:dyDescent="0.2">
      <c r="A346">
        <v>21660</v>
      </c>
      <c r="B346" t="s">
        <v>589</v>
      </c>
      <c r="C346">
        <v>730</v>
      </c>
      <c r="D346">
        <v>265</v>
      </c>
      <c r="E346">
        <v>17.931699999999999</v>
      </c>
      <c r="F346">
        <v>6.3578999999999999</v>
      </c>
      <c r="G346">
        <v>213</v>
      </c>
      <c r="H346">
        <v>94</v>
      </c>
      <c r="I346">
        <v>9.5259</v>
      </c>
      <c r="J346">
        <v>4.0932000000000004</v>
      </c>
      <c r="K346">
        <v>393</v>
      </c>
      <c r="L346">
        <v>126</v>
      </c>
      <c r="M346">
        <v>26.973199999999999</v>
      </c>
      <c r="N346">
        <v>8.3986999999999998</v>
      </c>
      <c r="O346">
        <v>385</v>
      </c>
      <c r="P346">
        <v>107</v>
      </c>
      <c r="Q346">
        <v>13.5707</v>
      </c>
      <c r="R346">
        <v>3.6432000000000002</v>
      </c>
      <c r="S346">
        <v>149</v>
      </c>
      <c r="T346">
        <v>83</v>
      </c>
      <c r="U346">
        <v>3.6358999999999999</v>
      </c>
      <c r="V346">
        <v>2.0055000000000001</v>
      </c>
      <c r="W346">
        <v>643</v>
      </c>
      <c r="X346">
        <v>87</v>
      </c>
      <c r="Y346">
        <v>15.561500000000001</v>
      </c>
      <c r="Z346">
        <v>1.7317</v>
      </c>
      <c r="AA346">
        <v>991</v>
      </c>
      <c r="AB346">
        <v>162</v>
      </c>
      <c r="AC346">
        <v>23.983499999999999</v>
      </c>
      <c r="AD346">
        <v>3.4590000000000001</v>
      </c>
      <c r="AE346">
        <v>437</v>
      </c>
      <c r="AF346">
        <v>96</v>
      </c>
      <c r="AG346">
        <v>10.6637</v>
      </c>
      <c r="AH346">
        <v>2.1905999999999999</v>
      </c>
      <c r="AI346">
        <v>77</v>
      </c>
      <c r="AJ346">
        <v>48</v>
      </c>
      <c r="AK346">
        <v>5.2847999999999997</v>
      </c>
      <c r="AL346">
        <v>3.2873000000000001</v>
      </c>
      <c r="AM346">
        <v>2</v>
      </c>
      <c r="AN346">
        <v>53</v>
      </c>
      <c r="AO346">
        <v>5.1999999999999998E-2</v>
      </c>
      <c r="AP346">
        <v>1.3673</v>
      </c>
      <c r="AQ346">
        <v>816</v>
      </c>
      <c r="AR346">
        <v>441</v>
      </c>
      <c r="AS346">
        <v>19.7483</v>
      </c>
      <c r="AT346">
        <v>10.5718</v>
      </c>
      <c r="AU346">
        <v>0</v>
      </c>
      <c r="AV346">
        <v>20</v>
      </c>
      <c r="AW346">
        <v>0</v>
      </c>
      <c r="AX346">
        <v>1.306</v>
      </c>
      <c r="AY346">
        <v>4</v>
      </c>
      <c r="AZ346">
        <v>7</v>
      </c>
      <c r="BA346">
        <v>0.26390000000000002</v>
      </c>
      <c r="BB346">
        <v>0.4612</v>
      </c>
      <c r="BC346">
        <v>25</v>
      </c>
      <c r="BD346">
        <v>30</v>
      </c>
      <c r="BE346">
        <v>1.7159</v>
      </c>
      <c r="BF346">
        <v>2.0432999999999999</v>
      </c>
      <c r="BG346">
        <v>39</v>
      </c>
      <c r="BH346">
        <v>29</v>
      </c>
      <c r="BI346">
        <v>2.6766999999999999</v>
      </c>
      <c r="BJ346">
        <v>1.9797</v>
      </c>
      <c r="BK346">
        <v>103</v>
      </c>
      <c r="BL346">
        <v>16</v>
      </c>
      <c r="BM346">
        <v>2.4927000000000001</v>
      </c>
      <c r="BN346">
        <v>0.33639999999999998</v>
      </c>
      <c r="BO346">
        <v>0.69179999999999997</v>
      </c>
      <c r="BP346">
        <v>0.91759999999999997</v>
      </c>
      <c r="BQ346">
        <v>0.72670000000000001</v>
      </c>
      <c r="BR346">
        <v>0.83330000000000004</v>
      </c>
      <c r="BS346">
        <v>0.51390000000000002</v>
      </c>
      <c r="BT346">
        <v>0.32619999999999999</v>
      </c>
      <c r="BU346">
        <v>0.71860000000000002</v>
      </c>
      <c r="BV346">
        <v>0.40689999999999998</v>
      </c>
      <c r="BW346">
        <v>0.59440000000000004</v>
      </c>
      <c r="BX346">
        <v>0.34329999999999999</v>
      </c>
      <c r="BY346">
        <v>0.38590000000000002</v>
      </c>
      <c r="BZ346">
        <v>0</v>
      </c>
      <c r="CA346">
        <v>0.4924</v>
      </c>
      <c r="CB346">
        <v>0.68979999999999997</v>
      </c>
      <c r="CC346">
        <v>0.45340000000000003</v>
      </c>
      <c r="CD346">
        <v>0.86350000000000005</v>
      </c>
      <c r="CE346">
        <v>3.6833</v>
      </c>
      <c r="CF346">
        <v>0.84860000000000002</v>
      </c>
      <c r="CG346">
        <v>2.3894000000000002</v>
      </c>
      <c r="CH346">
        <v>0.43919999999999998</v>
      </c>
      <c r="CI346">
        <v>0.38590000000000002</v>
      </c>
      <c r="CJ346">
        <v>0.38590000000000002</v>
      </c>
      <c r="CK346">
        <v>2.4990999999999999</v>
      </c>
      <c r="CL346">
        <v>0.53520000000000001</v>
      </c>
      <c r="CM346">
        <v>8.9577000000000009</v>
      </c>
      <c r="CN346">
        <v>0.69720000000000004</v>
      </c>
      <c r="CO346">
        <v>0</v>
      </c>
      <c r="CP346">
        <v>1</v>
      </c>
      <c r="CQ346">
        <v>0</v>
      </c>
      <c r="CR346">
        <v>0</v>
      </c>
      <c r="CS346">
        <v>0</v>
      </c>
      <c r="CT346">
        <v>0</v>
      </c>
      <c r="CU346">
        <v>0</v>
      </c>
      <c r="CV346">
        <v>0</v>
      </c>
      <c r="CW346">
        <v>0</v>
      </c>
      <c r="CX346">
        <v>0</v>
      </c>
      <c r="CY346">
        <v>0</v>
      </c>
      <c r="CZ346">
        <v>0</v>
      </c>
      <c r="DA346">
        <v>0</v>
      </c>
      <c r="DB346">
        <v>0</v>
      </c>
      <c r="DC346">
        <v>0</v>
      </c>
      <c r="DD346">
        <v>0</v>
      </c>
      <c r="DE346">
        <v>1</v>
      </c>
      <c r="DF346">
        <v>0</v>
      </c>
      <c r="DG346">
        <v>0</v>
      </c>
      <c r="DH346">
        <v>0</v>
      </c>
      <c r="DI346">
        <v>1</v>
      </c>
      <c r="DJ346" t="s">
        <v>793</v>
      </c>
    </row>
    <row r="347" spans="1:114" x14ac:dyDescent="0.2">
      <c r="A347">
        <v>21661</v>
      </c>
      <c r="B347" t="s">
        <v>589</v>
      </c>
      <c r="C347">
        <v>484</v>
      </c>
      <c r="D347">
        <v>145</v>
      </c>
      <c r="E347">
        <v>18.759699999999999</v>
      </c>
      <c r="F347">
        <v>5.1917</v>
      </c>
      <c r="G347">
        <v>16</v>
      </c>
      <c r="H347">
        <v>18</v>
      </c>
      <c r="I347">
        <v>1.1611</v>
      </c>
      <c r="J347">
        <v>1.2905</v>
      </c>
      <c r="K347">
        <v>296</v>
      </c>
      <c r="L347">
        <v>87</v>
      </c>
      <c r="M347">
        <v>22.578199999999999</v>
      </c>
      <c r="N347">
        <v>6.1878000000000002</v>
      </c>
      <c r="O347">
        <v>187</v>
      </c>
      <c r="P347">
        <v>70</v>
      </c>
      <c r="Q347">
        <v>8.6255000000000006</v>
      </c>
      <c r="R347">
        <v>3.0598999999999998</v>
      </c>
      <c r="S347">
        <v>94</v>
      </c>
      <c r="T347">
        <v>69</v>
      </c>
      <c r="U347">
        <v>3.6461999999999999</v>
      </c>
      <c r="V347">
        <v>2.6435</v>
      </c>
      <c r="W347">
        <v>865</v>
      </c>
      <c r="X347">
        <v>130</v>
      </c>
      <c r="Y347">
        <v>33.103700000000003</v>
      </c>
      <c r="Z347">
        <v>3.2694999999999999</v>
      </c>
      <c r="AA347">
        <v>310</v>
      </c>
      <c r="AB347">
        <v>81</v>
      </c>
      <c r="AC347">
        <v>11.863799999999999</v>
      </c>
      <c r="AD347">
        <v>2.7934000000000001</v>
      </c>
      <c r="AE347">
        <v>419</v>
      </c>
      <c r="AF347">
        <v>127</v>
      </c>
      <c r="AG347">
        <v>16.2529</v>
      </c>
      <c r="AH347">
        <v>4.5591999999999997</v>
      </c>
      <c r="AI347">
        <v>49</v>
      </c>
      <c r="AJ347">
        <v>46</v>
      </c>
      <c r="AK347">
        <v>3.7376</v>
      </c>
      <c r="AL347">
        <v>3.4992999999999999</v>
      </c>
      <c r="AM347">
        <v>14</v>
      </c>
      <c r="AN347">
        <v>59</v>
      </c>
      <c r="AO347">
        <v>0.54500000000000004</v>
      </c>
      <c r="AP347">
        <v>2.2768999999999999</v>
      </c>
      <c r="AQ347">
        <v>318</v>
      </c>
      <c r="AR347">
        <v>393</v>
      </c>
      <c r="AS347">
        <v>12.1699</v>
      </c>
      <c r="AT347">
        <v>14.989000000000001</v>
      </c>
      <c r="AU347">
        <v>48</v>
      </c>
      <c r="AV347">
        <v>30</v>
      </c>
      <c r="AW347">
        <v>2.6905999999999999</v>
      </c>
      <c r="AX347">
        <v>1.6468</v>
      </c>
      <c r="AY347">
        <v>78</v>
      </c>
      <c r="AZ347">
        <v>40</v>
      </c>
      <c r="BA347">
        <v>4.3722000000000003</v>
      </c>
      <c r="BB347">
        <v>2.2031000000000001</v>
      </c>
      <c r="BC347">
        <v>0</v>
      </c>
      <c r="BD347">
        <v>20</v>
      </c>
      <c r="BE347">
        <v>0</v>
      </c>
      <c r="BF347">
        <v>1.5102</v>
      </c>
      <c r="BG347">
        <v>136</v>
      </c>
      <c r="BH347">
        <v>65</v>
      </c>
      <c r="BI347">
        <v>10.373799999999999</v>
      </c>
      <c r="BJ347">
        <v>4.8327</v>
      </c>
      <c r="BK347">
        <v>32</v>
      </c>
      <c r="BL347">
        <v>8</v>
      </c>
      <c r="BM347">
        <v>1.2245999999999999</v>
      </c>
      <c r="BN347">
        <v>0.27289999999999998</v>
      </c>
      <c r="BO347">
        <v>0.7177</v>
      </c>
      <c r="BP347">
        <v>0.1779</v>
      </c>
      <c r="BQ347">
        <v>0.61609999999999998</v>
      </c>
      <c r="BR347">
        <v>0.65380000000000005</v>
      </c>
      <c r="BS347">
        <v>0.5161</v>
      </c>
      <c r="BT347">
        <v>0.89770000000000005</v>
      </c>
      <c r="BU347">
        <v>0.13220000000000001</v>
      </c>
      <c r="BV347">
        <v>0.7923</v>
      </c>
      <c r="BW347">
        <v>0.4577</v>
      </c>
      <c r="BX347">
        <v>0.47549999999999998</v>
      </c>
      <c r="BY347">
        <v>0.24310000000000001</v>
      </c>
      <c r="BZ347">
        <v>0.54879999999999995</v>
      </c>
      <c r="CA347">
        <v>0.79390000000000005</v>
      </c>
      <c r="CB347">
        <v>0</v>
      </c>
      <c r="CC347">
        <v>0.85470000000000002</v>
      </c>
      <c r="CD347">
        <v>0.76119999999999999</v>
      </c>
      <c r="CE347">
        <v>2.6816</v>
      </c>
      <c r="CF347">
        <v>0.56289999999999996</v>
      </c>
      <c r="CG347">
        <v>2.7553999999999998</v>
      </c>
      <c r="CH347">
        <v>0.66310000000000002</v>
      </c>
      <c r="CI347">
        <v>0.24310000000000001</v>
      </c>
      <c r="CJ347">
        <v>0.24310000000000001</v>
      </c>
      <c r="CK347">
        <v>2.9586000000000001</v>
      </c>
      <c r="CL347">
        <v>0.68020000000000003</v>
      </c>
      <c r="CM347">
        <v>8.6387</v>
      </c>
      <c r="CN347">
        <v>0.65459999999999996</v>
      </c>
      <c r="CO347">
        <v>0</v>
      </c>
      <c r="CP347">
        <v>0</v>
      </c>
      <c r="CQ347">
        <v>0</v>
      </c>
      <c r="CR347">
        <v>0</v>
      </c>
      <c r="CS347">
        <v>0</v>
      </c>
      <c r="CT347">
        <v>0</v>
      </c>
      <c r="CU347">
        <v>0</v>
      </c>
      <c r="CV347">
        <v>0</v>
      </c>
      <c r="CW347">
        <v>0</v>
      </c>
      <c r="CX347">
        <v>0</v>
      </c>
      <c r="CY347">
        <v>0</v>
      </c>
      <c r="CZ347">
        <v>0</v>
      </c>
      <c r="DA347">
        <v>0</v>
      </c>
      <c r="DB347">
        <v>0</v>
      </c>
      <c r="DC347">
        <v>0</v>
      </c>
      <c r="DD347">
        <v>0</v>
      </c>
      <c r="DE347">
        <v>0</v>
      </c>
      <c r="DF347">
        <v>0</v>
      </c>
      <c r="DG347">
        <v>0</v>
      </c>
      <c r="DH347">
        <v>0</v>
      </c>
      <c r="DI347">
        <v>0</v>
      </c>
      <c r="DJ347" t="s">
        <v>793</v>
      </c>
    </row>
    <row r="348" spans="1:114" x14ac:dyDescent="0.2">
      <c r="A348">
        <v>21662</v>
      </c>
      <c r="B348" t="s">
        <v>589</v>
      </c>
      <c r="C348">
        <v>79</v>
      </c>
      <c r="D348">
        <v>83</v>
      </c>
      <c r="E348">
        <v>14.4689</v>
      </c>
      <c r="F348">
        <v>14.5511</v>
      </c>
      <c r="G348">
        <v>29</v>
      </c>
      <c r="H348">
        <v>29</v>
      </c>
      <c r="I348">
        <v>10.545500000000001</v>
      </c>
      <c r="J348">
        <v>9.6816999999999993</v>
      </c>
      <c r="K348">
        <v>25</v>
      </c>
      <c r="L348">
        <v>30</v>
      </c>
      <c r="M348">
        <v>11.5207</v>
      </c>
      <c r="N348">
        <v>13.723699999999999</v>
      </c>
      <c r="O348">
        <v>3</v>
      </c>
      <c r="P348">
        <v>6</v>
      </c>
      <c r="Q348">
        <v>0.80210000000000004</v>
      </c>
      <c r="R348">
        <v>1.5912999999999999</v>
      </c>
      <c r="S348">
        <v>0</v>
      </c>
      <c r="T348">
        <v>14</v>
      </c>
      <c r="U348">
        <v>0</v>
      </c>
      <c r="V348">
        <v>2.5640999999999998</v>
      </c>
      <c r="W348">
        <v>120</v>
      </c>
      <c r="X348">
        <v>45</v>
      </c>
      <c r="Y348">
        <v>21.978000000000002</v>
      </c>
      <c r="Z348">
        <v>4.8247</v>
      </c>
      <c r="AA348">
        <v>115</v>
      </c>
      <c r="AB348">
        <v>64</v>
      </c>
      <c r="AC348">
        <v>21.0623</v>
      </c>
      <c r="AD348">
        <v>9.8178999999999998</v>
      </c>
      <c r="AE348">
        <v>31</v>
      </c>
      <c r="AF348">
        <v>35</v>
      </c>
      <c r="AG348">
        <v>5.6776999999999997</v>
      </c>
      <c r="AH348">
        <v>6.1734999999999998</v>
      </c>
      <c r="AI348">
        <v>32</v>
      </c>
      <c r="AJ348">
        <v>30</v>
      </c>
      <c r="AK348">
        <v>14.746499999999999</v>
      </c>
      <c r="AL348">
        <v>13.1425</v>
      </c>
      <c r="AM348">
        <v>7</v>
      </c>
      <c r="AN348">
        <v>53</v>
      </c>
      <c r="AO348">
        <v>1.3487</v>
      </c>
      <c r="AP348">
        <v>10.2402</v>
      </c>
      <c r="AQ348">
        <v>163</v>
      </c>
      <c r="AR348">
        <v>213</v>
      </c>
      <c r="AS348">
        <v>29.8535</v>
      </c>
      <c r="AT348">
        <v>37.885599999999997</v>
      </c>
      <c r="AU348">
        <v>0</v>
      </c>
      <c r="AV348">
        <v>20</v>
      </c>
      <c r="AW348">
        <v>0</v>
      </c>
      <c r="AX348">
        <v>5.1028000000000002</v>
      </c>
      <c r="AY348">
        <v>0</v>
      </c>
      <c r="AZ348">
        <v>14</v>
      </c>
      <c r="BA348">
        <v>0</v>
      </c>
      <c r="BB348">
        <v>3.6082000000000001</v>
      </c>
      <c r="BC348">
        <v>0</v>
      </c>
      <c r="BD348">
        <v>20</v>
      </c>
      <c r="BE348">
        <v>0</v>
      </c>
      <c r="BF348">
        <v>9.1240000000000006</v>
      </c>
      <c r="BG348">
        <v>0</v>
      </c>
      <c r="BH348">
        <v>14</v>
      </c>
      <c r="BI348">
        <v>0</v>
      </c>
      <c r="BJ348">
        <v>6.4516</v>
      </c>
      <c r="BK348">
        <v>0</v>
      </c>
      <c r="BL348">
        <v>14</v>
      </c>
      <c r="BM348">
        <v>0</v>
      </c>
      <c r="BN348">
        <v>2.5640999999999998</v>
      </c>
      <c r="BO348">
        <v>0.61209999999999998</v>
      </c>
      <c r="BP348">
        <v>0.9284</v>
      </c>
      <c r="BQ348">
        <v>0.2495</v>
      </c>
      <c r="BR348">
        <v>0.1132</v>
      </c>
      <c r="BS348">
        <v>0</v>
      </c>
      <c r="BT348">
        <v>0.7036</v>
      </c>
      <c r="BU348">
        <v>0.46700000000000003</v>
      </c>
      <c r="BV348">
        <v>7.4899999999999994E-2</v>
      </c>
      <c r="BW348">
        <v>0.96750000000000003</v>
      </c>
      <c r="BX348">
        <v>0.64390000000000003</v>
      </c>
      <c r="BY348">
        <v>0.5181</v>
      </c>
      <c r="BZ348">
        <v>0</v>
      </c>
      <c r="CA348">
        <v>0</v>
      </c>
      <c r="CB348">
        <v>0</v>
      </c>
      <c r="CC348">
        <v>0</v>
      </c>
      <c r="CD348">
        <v>0</v>
      </c>
      <c r="CE348">
        <v>1.9032</v>
      </c>
      <c r="CF348">
        <v>0.31559999999999999</v>
      </c>
      <c r="CG348">
        <v>2.8569</v>
      </c>
      <c r="CH348">
        <v>0.72919999999999996</v>
      </c>
      <c r="CI348">
        <v>0.5181</v>
      </c>
      <c r="CJ348">
        <v>0.5181</v>
      </c>
      <c r="CK348">
        <v>0</v>
      </c>
      <c r="CL348">
        <v>0</v>
      </c>
      <c r="CM348">
        <v>5.2782</v>
      </c>
      <c r="CN348">
        <v>0.21110000000000001</v>
      </c>
      <c r="CO348">
        <v>0</v>
      </c>
      <c r="CP348">
        <v>1</v>
      </c>
      <c r="CQ348">
        <v>0</v>
      </c>
      <c r="CR348">
        <v>0</v>
      </c>
      <c r="CS348">
        <v>0</v>
      </c>
      <c r="CT348">
        <v>0</v>
      </c>
      <c r="CU348">
        <v>0</v>
      </c>
      <c r="CV348">
        <v>0</v>
      </c>
      <c r="CW348">
        <v>1</v>
      </c>
      <c r="CX348">
        <v>0</v>
      </c>
      <c r="CY348">
        <v>0</v>
      </c>
      <c r="CZ348">
        <v>0</v>
      </c>
      <c r="DA348">
        <v>0</v>
      </c>
      <c r="DB348">
        <v>0</v>
      </c>
      <c r="DC348">
        <v>0</v>
      </c>
      <c r="DD348">
        <v>0</v>
      </c>
      <c r="DE348">
        <v>1</v>
      </c>
      <c r="DF348">
        <v>1</v>
      </c>
      <c r="DG348">
        <v>0</v>
      </c>
      <c r="DH348">
        <v>0</v>
      </c>
      <c r="DI348">
        <v>2</v>
      </c>
      <c r="DJ348" t="s">
        <v>795</v>
      </c>
    </row>
    <row r="349" spans="1:114" x14ac:dyDescent="0.2">
      <c r="A349">
        <v>21663</v>
      </c>
      <c r="B349" t="s">
        <v>589</v>
      </c>
      <c r="C349">
        <v>487</v>
      </c>
      <c r="D349">
        <v>213</v>
      </c>
      <c r="E349">
        <v>13.0214</v>
      </c>
      <c r="F349">
        <v>5.4724000000000004</v>
      </c>
      <c r="G349">
        <v>84</v>
      </c>
      <c r="H349">
        <v>54</v>
      </c>
      <c r="I349">
        <v>5.1501999999999999</v>
      </c>
      <c r="J349">
        <v>3.1835</v>
      </c>
      <c r="K349">
        <v>327</v>
      </c>
      <c r="L349">
        <v>103</v>
      </c>
      <c r="M349">
        <v>19.499099999999999</v>
      </c>
      <c r="N349">
        <v>5.6315999999999997</v>
      </c>
      <c r="O349">
        <v>301</v>
      </c>
      <c r="P349">
        <v>121</v>
      </c>
      <c r="Q349">
        <v>10.141500000000001</v>
      </c>
      <c r="R349">
        <v>3.8746999999999998</v>
      </c>
      <c r="S349">
        <v>169</v>
      </c>
      <c r="T349">
        <v>101</v>
      </c>
      <c r="U349">
        <v>4.4898999999999996</v>
      </c>
      <c r="V349">
        <v>2.6280999999999999</v>
      </c>
      <c r="W349">
        <v>1259</v>
      </c>
      <c r="X349">
        <v>251</v>
      </c>
      <c r="Y349">
        <v>33.448500000000003</v>
      </c>
      <c r="Z349">
        <v>5.3095999999999997</v>
      </c>
      <c r="AA349">
        <v>551</v>
      </c>
      <c r="AB349">
        <v>175</v>
      </c>
      <c r="AC349">
        <v>14.6387</v>
      </c>
      <c r="AD349">
        <v>4.3010000000000002</v>
      </c>
      <c r="AE349">
        <v>600</v>
      </c>
      <c r="AF349">
        <v>184</v>
      </c>
      <c r="AG349">
        <v>15.9405</v>
      </c>
      <c r="AH349">
        <v>4.4943999999999997</v>
      </c>
      <c r="AI349">
        <v>29</v>
      </c>
      <c r="AJ349">
        <v>35</v>
      </c>
      <c r="AK349">
        <v>1.7293000000000001</v>
      </c>
      <c r="AL349">
        <v>2.0714999999999999</v>
      </c>
      <c r="AM349">
        <v>76</v>
      </c>
      <c r="AN349">
        <v>86</v>
      </c>
      <c r="AO349">
        <v>2.0640999999999998</v>
      </c>
      <c r="AP349">
        <v>2.3325</v>
      </c>
      <c r="AQ349">
        <v>887</v>
      </c>
      <c r="AR349">
        <v>627</v>
      </c>
      <c r="AS349">
        <v>23.5654</v>
      </c>
      <c r="AT349">
        <v>16.405200000000001</v>
      </c>
      <c r="AU349">
        <v>51</v>
      </c>
      <c r="AV349">
        <v>32</v>
      </c>
      <c r="AW349">
        <v>2.3140000000000001</v>
      </c>
      <c r="AX349">
        <v>1.425</v>
      </c>
      <c r="AY349">
        <v>0</v>
      </c>
      <c r="AZ349">
        <v>14</v>
      </c>
      <c r="BA349">
        <v>0</v>
      </c>
      <c r="BB349">
        <v>0.63519999999999999</v>
      </c>
      <c r="BC349">
        <v>13</v>
      </c>
      <c r="BD349">
        <v>21</v>
      </c>
      <c r="BE349">
        <v>0.7752</v>
      </c>
      <c r="BF349">
        <v>1.264</v>
      </c>
      <c r="BG349">
        <v>68</v>
      </c>
      <c r="BH349">
        <v>31</v>
      </c>
      <c r="BI349">
        <v>4.0548999999999999</v>
      </c>
      <c r="BJ349">
        <v>1.7774000000000001</v>
      </c>
      <c r="BK349">
        <v>0</v>
      </c>
      <c r="BL349">
        <v>14</v>
      </c>
      <c r="BM349">
        <v>0</v>
      </c>
      <c r="BN349">
        <v>0.37190000000000001</v>
      </c>
      <c r="BO349">
        <v>0.54959999999999998</v>
      </c>
      <c r="BP349">
        <v>0.66379999999999995</v>
      </c>
      <c r="BQ349">
        <v>0.50980000000000003</v>
      </c>
      <c r="BR349">
        <v>0.72650000000000003</v>
      </c>
      <c r="BS349">
        <v>0.61240000000000006</v>
      </c>
      <c r="BT349">
        <v>0.90620000000000001</v>
      </c>
      <c r="BU349">
        <v>0.17910000000000001</v>
      </c>
      <c r="BV349">
        <v>0.77729999999999999</v>
      </c>
      <c r="BW349">
        <v>0.29070000000000001</v>
      </c>
      <c r="BX349">
        <v>0.73560000000000003</v>
      </c>
      <c r="BY349">
        <v>0.45419999999999999</v>
      </c>
      <c r="BZ349">
        <v>0.53359999999999996</v>
      </c>
      <c r="CA349">
        <v>0</v>
      </c>
      <c r="CB349">
        <v>0.5141</v>
      </c>
      <c r="CC349">
        <v>0.57269999999999999</v>
      </c>
      <c r="CD349">
        <v>0</v>
      </c>
      <c r="CE349">
        <v>3.0621</v>
      </c>
      <c r="CF349">
        <v>0.70150000000000001</v>
      </c>
      <c r="CG349">
        <v>2.8889</v>
      </c>
      <c r="CH349">
        <v>0.76119999999999999</v>
      </c>
      <c r="CI349">
        <v>0.45419999999999999</v>
      </c>
      <c r="CJ349">
        <v>0.45419999999999999</v>
      </c>
      <c r="CK349">
        <v>1.6204000000000001</v>
      </c>
      <c r="CL349">
        <v>0.3412</v>
      </c>
      <c r="CM349">
        <v>8.0256000000000007</v>
      </c>
      <c r="CN349">
        <v>0.55859999999999999</v>
      </c>
      <c r="CO349">
        <v>0</v>
      </c>
      <c r="CP349">
        <v>0</v>
      </c>
      <c r="CQ349">
        <v>0</v>
      </c>
      <c r="CR349">
        <v>0</v>
      </c>
      <c r="CS349">
        <v>0</v>
      </c>
      <c r="CT349">
        <v>1</v>
      </c>
      <c r="CU349">
        <v>0</v>
      </c>
      <c r="CV349">
        <v>0</v>
      </c>
      <c r="CW349">
        <v>0</v>
      </c>
      <c r="CX349">
        <v>0</v>
      </c>
      <c r="CY349">
        <v>0</v>
      </c>
      <c r="CZ349">
        <v>0</v>
      </c>
      <c r="DA349">
        <v>0</v>
      </c>
      <c r="DB349">
        <v>0</v>
      </c>
      <c r="DC349">
        <v>0</v>
      </c>
      <c r="DD349">
        <v>0</v>
      </c>
      <c r="DE349">
        <v>0</v>
      </c>
      <c r="DF349">
        <v>1</v>
      </c>
      <c r="DG349">
        <v>0</v>
      </c>
      <c r="DH349">
        <v>0</v>
      </c>
      <c r="DI349">
        <v>1</v>
      </c>
      <c r="DJ349" t="s">
        <v>793</v>
      </c>
    </row>
    <row r="350" spans="1:114" x14ac:dyDescent="0.2">
      <c r="A350">
        <v>21664</v>
      </c>
      <c r="B350" t="s">
        <v>589</v>
      </c>
      <c r="C350">
        <v>107</v>
      </c>
      <c r="D350">
        <v>80</v>
      </c>
      <c r="E350">
        <v>16.8504</v>
      </c>
      <c r="F350">
        <v>11.065099999999999</v>
      </c>
      <c r="G350">
        <v>21</v>
      </c>
      <c r="H350">
        <v>27</v>
      </c>
      <c r="I350">
        <v>6.6666999999999996</v>
      </c>
      <c r="J350">
        <v>8.1530000000000005</v>
      </c>
      <c r="K350">
        <v>50</v>
      </c>
      <c r="L350">
        <v>26</v>
      </c>
      <c r="M350">
        <v>23.041499999999999</v>
      </c>
      <c r="N350">
        <v>9.4047999999999998</v>
      </c>
      <c r="O350">
        <v>35</v>
      </c>
      <c r="P350">
        <v>28</v>
      </c>
      <c r="Q350">
        <v>9.3582999999999998</v>
      </c>
      <c r="R350">
        <v>6.8471000000000002</v>
      </c>
      <c r="S350">
        <v>51</v>
      </c>
      <c r="T350">
        <v>36</v>
      </c>
      <c r="U350">
        <v>8.0314999999999994</v>
      </c>
      <c r="V350">
        <v>4.8884999999999996</v>
      </c>
      <c r="W350">
        <v>81</v>
      </c>
      <c r="X350">
        <v>29</v>
      </c>
      <c r="Y350">
        <v>12.7559</v>
      </c>
      <c r="Z350">
        <v>0.25169999999999998</v>
      </c>
      <c r="AA350">
        <v>221</v>
      </c>
      <c r="AB350">
        <v>121</v>
      </c>
      <c r="AC350">
        <v>34.803100000000001</v>
      </c>
      <c r="AD350">
        <v>14.4329</v>
      </c>
      <c r="AE350">
        <v>107</v>
      </c>
      <c r="AF350">
        <v>50</v>
      </c>
      <c r="AG350">
        <v>16.8504</v>
      </c>
      <c r="AH350">
        <v>5.0709999999999997</v>
      </c>
      <c r="AI350">
        <v>11</v>
      </c>
      <c r="AJ350">
        <v>17</v>
      </c>
      <c r="AK350">
        <v>5.0690999999999997</v>
      </c>
      <c r="AL350">
        <v>7.5034000000000001</v>
      </c>
      <c r="AM350">
        <v>45</v>
      </c>
      <c r="AN350">
        <v>66</v>
      </c>
      <c r="AO350">
        <v>7.3769999999999998</v>
      </c>
      <c r="AP350">
        <v>10.5151</v>
      </c>
      <c r="AQ350">
        <v>175</v>
      </c>
      <c r="AR350">
        <v>272</v>
      </c>
      <c r="AS350">
        <v>27.559100000000001</v>
      </c>
      <c r="AT350">
        <v>41.6997</v>
      </c>
      <c r="AU350">
        <v>0</v>
      </c>
      <c r="AV350">
        <v>20</v>
      </c>
      <c r="AW350">
        <v>0</v>
      </c>
      <c r="AX350">
        <v>7.7039</v>
      </c>
      <c r="AY350">
        <v>9</v>
      </c>
      <c r="AZ350">
        <v>12</v>
      </c>
      <c r="BA350">
        <v>3.5019</v>
      </c>
      <c r="BB350">
        <v>4.5529999999999999</v>
      </c>
      <c r="BC350">
        <v>15</v>
      </c>
      <c r="BD350">
        <v>25</v>
      </c>
      <c r="BE350">
        <v>6.9123999999999999</v>
      </c>
      <c r="BF350">
        <v>11.427300000000001</v>
      </c>
      <c r="BG350">
        <v>8</v>
      </c>
      <c r="BH350">
        <v>7</v>
      </c>
      <c r="BI350">
        <v>3.6865999999999999</v>
      </c>
      <c r="BJ350">
        <v>3.0118</v>
      </c>
      <c r="BK350">
        <v>0</v>
      </c>
      <c r="BL350">
        <v>14</v>
      </c>
      <c r="BM350">
        <v>0</v>
      </c>
      <c r="BN350">
        <v>2.2046999999999999</v>
      </c>
      <c r="BO350">
        <v>0.66810000000000003</v>
      </c>
      <c r="BP350">
        <v>0.78959999999999997</v>
      </c>
      <c r="BQ350">
        <v>0.62909999999999999</v>
      </c>
      <c r="BR350">
        <v>0.68799999999999994</v>
      </c>
      <c r="BS350">
        <v>0.85650000000000004</v>
      </c>
      <c r="BT350">
        <v>0.17910000000000001</v>
      </c>
      <c r="BU350">
        <v>0.98719999999999997</v>
      </c>
      <c r="BV350">
        <v>0.81369999999999998</v>
      </c>
      <c r="BW350">
        <v>0.56830000000000003</v>
      </c>
      <c r="BX350">
        <v>0.92749999999999999</v>
      </c>
      <c r="BY350">
        <v>0.49249999999999999</v>
      </c>
      <c r="BZ350">
        <v>0</v>
      </c>
      <c r="CA350">
        <v>0.76790000000000003</v>
      </c>
      <c r="CB350">
        <v>0.95879999999999999</v>
      </c>
      <c r="CC350">
        <v>0.5423</v>
      </c>
      <c r="CD350">
        <v>0</v>
      </c>
      <c r="CE350">
        <v>3.6313</v>
      </c>
      <c r="CF350">
        <v>0.84430000000000005</v>
      </c>
      <c r="CG350">
        <v>3.4758</v>
      </c>
      <c r="CH350">
        <v>0.96799999999999997</v>
      </c>
      <c r="CI350">
        <v>0.49249999999999999</v>
      </c>
      <c r="CJ350">
        <v>0.49249999999999999</v>
      </c>
      <c r="CK350">
        <v>2.2690000000000001</v>
      </c>
      <c r="CL350">
        <v>0.49469999999999997</v>
      </c>
      <c r="CM350">
        <v>9.8686000000000007</v>
      </c>
      <c r="CN350">
        <v>0.78890000000000005</v>
      </c>
      <c r="CO350">
        <v>0</v>
      </c>
      <c r="CP350">
        <v>0</v>
      </c>
      <c r="CQ350">
        <v>0</v>
      </c>
      <c r="CR350">
        <v>0</v>
      </c>
      <c r="CS350">
        <v>0</v>
      </c>
      <c r="CT350">
        <v>0</v>
      </c>
      <c r="CU350">
        <v>1</v>
      </c>
      <c r="CV350">
        <v>0</v>
      </c>
      <c r="CW350">
        <v>0</v>
      </c>
      <c r="CX350">
        <v>1</v>
      </c>
      <c r="CY350">
        <v>0</v>
      </c>
      <c r="CZ350">
        <v>0</v>
      </c>
      <c r="DA350">
        <v>0</v>
      </c>
      <c r="DB350">
        <v>1</v>
      </c>
      <c r="DC350">
        <v>0</v>
      </c>
      <c r="DD350">
        <v>0</v>
      </c>
      <c r="DE350">
        <v>0</v>
      </c>
      <c r="DF350">
        <v>2</v>
      </c>
      <c r="DG350">
        <v>0</v>
      </c>
      <c r="DH350">
        <v>1</v>
      </c>
      <c r="DI350">
        <v>3</v>
      </c>
      <c r="DJ350" t="s">
        <v>794</v>
      </c>
    </row>
    <row r="351" spans="1:114" x14ac:dyDescent="0.2">
      <c r="A351">
        <v>21665</v>
      </c>
      <c r="B351" t="s">
        <v>589</v>
      </c>
      <c r="C351">
        <v>27</v>
      </c>
      <c r="D351">
        <v>30</v>
      </c>
      <c r="E351">
        <v>11.7904</v>
      </c>
      <c r="F351">
        <v>12.329499999999999</v>
      </c>
      <c r="G351">
        <v>0</v>
      </c>
      <c r="H351">
        <v>14</v>
      </c>
      <c r="I351">
        <v>0</v>
      </c>
      <c r="J351">
        <v>13.333299999999999</v>
      </c>
      <c r="K351">
        <v>35</v>
      </c>
      <c r="L351">
        <v>39</v>
      </c>
      <c r="M351">
        <v>32.110100000000003</v>
      </c>
      <c r="N351">
        <v>33.550699999999999</v>
      </c>
      <c r="O351">
        <v>6</v>
      </c>
      <c r="P351">
        <v>9</v>
      </c>
      <c r="Q351">
        <v>3.125</v>
      </c>
      <c r="R351">
        <v>4.5549999999999997</v>
      </c>
      <c r="S351">
        <v>0</v>
      </c>
      <c r="T351">
        <v>14</v>
      </c>
      <c r="U351">
        <v>0</v>
      </c>
      <c r="V351">
        <v>6.1135000000000002</v>
      </c>
      <c r="W351">
        <v>86</v>
      </c>
      <c r="X351">
        <v>54</v>
      </c>
      <c r="Y351">
        <v>37.554600000000001</v>
      </c>
      <c r="Z351">
        <v>18.898299999999999</v>
      </c>
      <c r="AA351">
        <v>37</v>
      </c>
      <c r="AB351">
        <v>37</v>
      </c>
      <c r="AC351">
        <v>16.1572</v>
      </c>
      <c r="AD351">
        <v>14.974600000000001</v>
      </c>
      <c r="AE351">
        <v>66</v>
      </c>
      <c r="AF351">
        <v>39</v>
      </c>
      <c r="AG351">
        <v>28.821000000000002</v>
      </c>
      <c r="AH351">
        <v>13.1488</v>
      </c>
      <c r="AI351">
        <v>0</v>
      </c>
      <c r="AJ351">
        <v>20</v>
      </c>
      <c r="AK351">
        <v>0</v>
      </c>
      <c r="AL351">
        <v>18.164200000000001</v>
      </c>
      <c r="AM351">
        <v>0</v>
      </c>
      <c r="AN351">
        <v>56</v>
      </c>
      <c r="AO351">
        <v>0</v>
      </c>
      <c r="AP351">
        <v>24.4541</v>
      </c>
      <c r="AQ351">
        <v>12</v>
      </c>
      <c r="AR351">
        <v>120</v>
      </c>
      <c r="AS351">
        <v>5.2401999999999997</v>
      </c>
      <c r="AT351">
        <v>52.155000000000001</v>
      </c>
      <c r="AU351">
        <v>0</v>
      </c>
      <c r="AV351">
        <v>20</v>
      </c>
      <c r="AW351">
        <v>0</v>
      </c>
      <c r="AX351">
        <v>9.9994999999999994</v>
      </c>
      <c r="AY351">
        <v>0</v>
      </c>
      <c r="AZ351">
        <v>14</v>
      </c>
      <c r="BA351">
        <v>0</v>
      </c>
      <c r="BB351">
        <v>7.0707000000000004</v>
      </c>
      <c r="BC351">
        <v>0</v>
      </c>
      <c r="BD351">
        <v>20</v>
      </c>
      <c r="BE351">
        <v>0</v>
      </c>
      <c r="BF351">
        <v>18.164200000000001</v>
      </c>
      <c r="BG351">
        <v>0</v>
      </c>
      <c r="BH351">
        <v>14</v>
      </c>
      <c r="BI351">
        <v>0</v>
      </c>
      <c r="BJ351">
        <v>12.843999999999999</v>
      </c>
      <c r="BK351">
        <v>0</v>
      </c>
      <c r="BL351">
        <v>14</v>
      </c>
      <c r="BM351">
        <v>0</v>
      </c>
      <c r="BN351">
        <v>6.1135000000000002</v>
      </c>
      <c r="BO351">
        <v>0.4914</v>
      </c>
      <c r="BP351">
        <v>0</v>
      </c>
      <c r="BQ351">
        <v>0.82650000000000001</v>
      </c>
      <c r="BR351">
        <v>0.2329</v>
      </c>
      <c r="BS351">
        <v>0</v>
      </c>
      <c r="BT351">
        <v>0.92320000000000002</v>
      </c>
      <c r="BU351">
        <v>0.2026</v>
      </c>
      <c r="BV351">
        <v>0.96150000000000002</v>
      </c>
      <c r="BW351">
        <v>0</v>
      </c>
      <c r="BX351">
        <v>0</v>
      </c>
      <c r="BY351">
        <v>0.11940000000000001</v>
      </c>
      <c r="BZ351">
        <v>0</v>
      </c>
      <c r="CA351">
        <v>0</v>
      </c>
      <c r="CB351">
        <v>0</v>
      </c>
      <c r="CC351">
        <v>0</v>
      </c>
      <c r="CD351">
        <v>0</v>
      </c>
      <c r="CE351">
        <v>1.5508</v>
      </c>
      <c r="CF351">
        <v>0.20899999999999999</v>
      </c>
      <c r="CG351">
        <v>2.0872999999999999</v>
      </c>
      <c r="CH351">
        <v>0.28570000000000001</v>
      </c>
      <c r="CI351">
        <v>0.11940000000000001</v>
      </c>
      <c r="CJ351">
        <v>0.11940000000000001</v>
      </c>
      <c r="CK351">
        <v>0</v>
      </c>
      <c r="CL351">
        <v>0</v>
      </c>
      <c r="CM351">
        <v>3.7574999999999998</v>
      </c>
      <c r="CN351">
        <v>0.1023</v>
      </c>
      <c r="CO351">
        <v>0</v>
      </c>
      <c r="CP351">
        <v>0</v>
      </c>
      <c r="CQ351">
        <v>0</v>
      </c>
      <c r="CR351">
        <v>0</v>
      </c>
      <c r="CS351">
        <v>0</v>
      </c>
      <c r="CT351">
        <v>1</v>
      </c>
      <c r="CU351">
        <v>0</v>
      </c>
      <c r="CV351">
        <v>1</v>
      </c>
      <c r="CW351">
        <v>0</v>
      </c>
      <c r="CX351">
        <v>0</v>
      </c>
      <c r="CY351">
        <v>0</v>
      </c>
      <c r="CZ351">
        <v>0</v>
      </c>
      <c r="DA351">
        <v>0</v>
      </c>
      <c r="DB351">
        <v>0</v>
      </c>
      <c r="DC351">
        <v>0</v>
      </c>
      <c r="DD351">
        <v>0</v>
      </c>
      <c r="DE351">
        <v>0</v>
      </c>
      <c r="DF351">
        <v>2</v>
      </c>
      <c r="DG351">
        <v>0</v>
      </c>
      <c r="DH351">
        <v>0</v>
      </c>
      <c r="DI351">
        <v>2</v>
      </c>
      <c r="DJ351" t="s">
        <v>795</v>
      </c>
    </row>
    <row r="352" spans="1:114" x14ac:dyDescent="0.2">
      <c r="A352">
        <v>21666</v>
      </c>
      <c r="B352" t="s">
        <v>589</v>
      </c>
      <c r="C352">
        <v>1145</v>
      </c>
      <c r="D352">
        <v>321</v>
      </c>
      <c r="E352">
        <v>7.9546999999999999</v>
      </c>
      <c r="F352">
        <v>2.1714000000000002</v>
      </c>
      <c r="G352">
        <v>371</v>
      </c>
      <c r="H352">
        <v>150</v>
      </c>
      <c r="I352">
        <v>4.5079000000000002</v>
      </c>
      <c r="J352">
        <v>1.7839</v>
      </c>
      <c r="K352">
        <v>1131</v>
      </c>
      <c r="L352">
        <v>255</v>
      </c>
      <c r="M352">
        <v>20.36</v>
      </c>
      <c r="N352">
        <v>4.3811</v>
      </c>
      <c r="O352">
        <v>546</v>
      </c>
      <c r="P352">
        <v>228</v>
      </c>
      <c r="Q352">
        <v>5.2556000000000003</v>
      </c>
      <c r="R352">
        <v>2.1663999999999999</v>
      </c>
      <c r="S352">
        <v>580</v>
      </c>
      <c r="T352">
        <v>257</v>
      </c>
      <c r="U352">
        <v>4.0468999999999999</v>
      </c>
      <c r="V352">
        <v>1.7741</v>
      </c>
      <c r="W352">
        <v>3243</v>
      </c>
      <c r="X352">
        <v>372</v>
      </c>
      <c r="Y352">
        <v>22.530200000000001</v>
      </c>
      <c r="Z352">
        <v>2.1459999999999999</v>
      </c>
      <c r="AA352">
        <v>2894</v>
      </c>
      <c r="AB352">
        <v>339</v>
      </c>
      <c r="AC352">
        <v>20.105599999999999</v>
      </c>
      <c r="AD352">
        <v>1.9737</v>
      </c>
      <c r="AE352">
        <v>1225</v>
      </c>
      <c r="AF352">
        <v>299</v>
      </c>
      <c r="AG352">
        <v>8.5472999999999999</v>
      </c>
      <c r="AH352">
        <v>2.0123000000000002</v>
      </c>
      <c r="AI352">
        <v>191</v>
      </c>
      <c r="AJ352">
        <v>125</v>
      </c>
      <c r="AK352">
        <v>3.4382999999999999</v>
      </c>
      <c r="AL352">
        <v>2.2347000000000001</v>
      </c>
      <c r="AM352">
        <v>86</v>
      </c>
      <c r="AN352">
        <v>116</v>
      </c>
      <c r="AO352">
        <v>0.63249999999999995</v>
      </c>
      <c r="AP352">
        <v>0.8488</v>
      </c>
      <c r="AQ352">
        <v>1864</v>
      </c>
      <c r="AR352">
        <v>1276</v>
      </c>
      <c r="AS352">
        <v>12.9498</v>
      </c>
      <c r="AT352">
        <v>8.8252000000000006</v>
      </c>
      <c r="AU352">
        <v>105</v>
      </c>
      <c r="AV352">
        <v>75</v>
      </c>
      <c r="AW352">
        <v>1.7995000000000001</v>
      </c>
      <c r="AX352">
        <v>1.2768999999999999</v>
      </c>
      <c r="AY352">
        <v>35</v>
      </c>
      <c r="AZ352">
        <v>42</v>
      </c>
      <c r="BA352">
        <v>0.5998</v>
      </c>
      <c r="BB352">
        <v>0.71879999999999999</v>
      </c>
      <c r="BC352">
        <v>4</v>
      </c>
      <c r="BD352">
        <v>23</v>
      </c>
      <c r="BE352">
        <v>7.1999999999999995E-2</v>
      </c>
      <c r="BF352">
        <v>0.41870000000000002</v>
      </c>
      <c r="BG352">
        <v>211</v>
      </c>
      <c r="BH352">
        <v>134</v>
      </c>
      <c r="BI352">
        <v>3.7984</v>
      </c>
      <c r="BJ352">
        <v>2.3990999999999998</v>
      </c>
      <c r="BK352">
        <v>9</v>
      </c>
      <c r="BL352">
        <v>4</v>
      </c>
      <c r="BM352">
        <v>6.25E-2</v>
      </c>
      <c r="BN352">
        <v>2.75E-2</v>
      </c>
      <c r="BO352">
        <v>0.32969999999999999</v>
      </c>
      <c r="BP352">
        <v>0.58350000000000002</v>
      </c>
      <c r="BQ352">
        <v>0.53149999999999997</v>
      </c>
      <c r="BR352">
        <v>0.41670000000000001</v>
      </c>
      <c r="BS352">
        <v>0.56320000000000003</v>
      </c>
      <c r="BT352">
        <v>0.72919999999999996</v>
      </c>
      <c r="BU352">
        <v>0.39229999999999998</v>
      </c>
      <c r="BV352">
        <v>0.22059999999999999</v>
      </c>
      <c r="BW352">
        <v>0.41</v>
      </c>
      <c r="BX352">
        <v>0.49680000000000002</v>
      </c>
      <c r="BY352">
        <v>0.25369999999999998</v>
      </c>
      <c r="BZ352">
        <v>0.50980000000000003</v>
      </c>
      <c r="CA352">
        <v>0.55100000000000005</v>
      </c>
      <c r="CB352">
        <v>0.39050000000000001</v>
      </c>
      <c r="CC352">
        <v>0.55310000000000004</v>
      </c>
      <c r="CD352">
        <v>0.34749999999999998</v>
      </c>
      <c r="CE352">
        <v>2.4245999999999999</v>
      </c>
      <c r="CF352">
        <v>0.47760000000000002</v>
      </c>
      <c r="CG352">
        <v>2.2488999999999999</v>
      </c>
      <c r="CH352">
        <v>0.36249999999999999</v>
      </c>
      <c r="CI352">
        <v>0.25369999999999998</v>
      </c>
      <c r="CJ352">
        <v>0.25369999999999998</v>
      </c>
      <c r="CK352">
        <v>2.3519000000000001</v>
      </c>
      <c r="CL352">
        <v>0.50960000000000005</v>
      </c>
      <c r="CM352">
        <v>7.2791000000000006</v>
      </c>
      <c r="CN352">
        <v>0.435</v>
      </c>
      <c r="CO352">
        <v>0</v>
      </c>
      <c r="CP352">
        <v>0</v>
      </c>
      <c r="CQ352">
        <v>0</v>
      </c>
      <c r="CR352">
        <v>0</v>
      </c>
      <c r="CS352">
        <v>0</v>
      </c>
      <c r="CT352">
        <v>0</v>
      </c>
      <c r="CU352">
        <v>0</v>
      </c>
      <c r="CV352">
        <v>0</v>
      </c>
      <c r="CW352">
        <v>0</v>
      </c>
      <c r="CX352">
        <v>0</v>
      </c>
      <c r="CY352">
        <v>0</v>
      </c>
      <c r="CZ352">
        <v>0</v>
      </c>
      <c r="DA352">
        <v>0</v>
      </c>
      <c r="DB352">
        <v>0</v>
      </c>
      <c r="DC352">
        <v>0</v>
      </c>
      <c r="DD352">
        <v>0</v>
      </c>
      <c r="DE352">
        <v>0</v>
      </c>
      <c r="DF352">
        <v>0</v>
      </c>
      <c r="DG352">
        <v>0</v>
      </c>
      <c r="DH352">
        <v>0</v>
      </c>
      <c r="DI352">
        <v>0</v>
      </c>
      <c r="DJ352" t="s">
        <v>796</v>
      </c>
    </row>
    <row r="353" spans="1:114" x14ac:dyDescent="0.2">
      <c r="A353">
        <v>21667</v>
      </c>
      <c r="B353" t="s">
        <v>589</v>
      </c>
      <c r="C353">
        <v>43</v>
      </c>
      <c r="D353">
        <v>46</v>
      </c>
      <c r="E353">
        <v>14.7766</v>
      </c>
      <c r="F353">
        <v>14.3161</v>
      </c>
      <c r="G353">
        <v>8</v>
      </c>
      <c r="H353">
        <v>19</v>
      </c>
      <c r="I353">
        <v>4.1025999999999998</v>
      </c>
      <c r="J353">
        <v>9.4648000000000003</v>
      </c>
      <c r="K353">
        <v>2</v>
      </c>
      <c r="L353">
        <v>24</v>
      </c>
      <c r="M353">
        <v>1.25</v>
      </c>
      <c r="N353">
        <v>15.260300000000001</v>
      </c>
      <c r="O353">
        <v>23</v>
      </c>
      <c r="P353">
        <v>33</v>
      </c>
      <c r="Q353">
        <v>9.7457999999999991</v>
      </c>
      <c r="R353">
        <v>13.384600000000001</v>
      </c>
      <c r="S353">
        <v>0</v>
      </c>
      <c r="T353">
        <v>14</v>
      </c>
      <c r="U353">
        <v>0</v>
      </c>
      <c r="V353">
        <v>4.8109999999999999</v>
      </c>
      <c r="W353">
        <v>89</v>
      </c>
      <c r="X353">
        <v>66</v>
      </c>
      <c r="Y353">
        <v>30.584199999999999</v>
      </c>
      <c r="Z353">
        <v>17.942499999999999</v>
      </c>
      <c r="AA353">
        <v>11</v>
      </c>
      <c r="AB353">
        <v>18</v>
      </c>
      <c r="AC353">
        <v>3.7801</v>
      </c>
      <c r="AD353">
        <v>5.9432</v>
      </c>
      <c r="AE353">
        <v>65</v>
      </c>
      <c r="AF353">
        <v>54</v>
      </c>
      <c r="AG353">
        <v>22.3368</v>
      </c>
      <c r="AH353">
        <v>15.5464</v>
      </c>
      <c r="AI353">
        <v>0</v>
      </c>
      <c r="AJ353">
        <v>20</v>
      </c>
      <c r="AK353">
        <v>0</v>
      </c>
      <c r="AL353">
        <v>12.3744</v>
      </c>
      <c r="AM353">
        <v>0</v>
      </c>
      <c r="AN353">
        <v>56</v>
      </c>
      <c r="AO353">
        <v>0</v>
      </c>
      <c r="AP353">
        <v>19.244</v>
      </c>
      <c r="AQ353">
        <v>112</v>
      </c>
      <c r="AR353">
        <v>164</v>
      </c>
      <c r="AS353">
        <v>38.488</v>
      </c>
      <c r="AT353">
        <v>53.7303</v>
      </c>
      <c r="AU353">
        <v>0</v>
      </c>
      <c r="AV353">
        <v>20</v>
      </c>
      <c r="AW353">
        <v>0</v>
      </c>
      <c r="AX353">
        <v>12.3744</v>
      </c>
      <c r="AY353">
        <v>0</v>
      </c>
      <c r="AZ353">
        <v>14</v>
      </c>
      <c r="BA353">
        <v>0</v>
      </c>
      <c r="BB353">
        <v>8.75</v>
      </c>
      <c r="BC353">
        <v>0</v>
      </c>
      <c r="BD353">
        <v>20</v>
      </c>
      <c r="BE353">
        <v>0</v>
      </c>
      <c r="BF353">
        <v>12.3744</v>
      </c>
      <c r="BG353">
        <v>0</v>
      </c>
      <c r="BH353">
        <v>14</v>
      </c>
      <c r="BI353">
        <v>0</v>
      </c>
      <c r="BJ353">
        <v>8.75</v>
      </c>
      <c r="BK353">
        <v>0</v>
      </c>
      <c r="BL353">
        <v>14</v>
      </c>
      <c r="BM353">
        <v>0</v>
      </c>
      <c r="BN353">
        <v>4.8109999999999999</v>
      </c>
      <c r="BO353">
        <v>0.61850000000000005</v>
      </c>
      <c r="BP353">
        <v>0.53359999999999996</v>
      </c>
      <c r="BQ353">
        <v>7.1599999999999997E-2</v>
      </c>
      <c r="BR353">
        <v>0.70940000000000003</v>
      </c>
      <c r="BS353">
        <v>0</v>
      </c>
      <c r="BT353">
        <v>0.87419999999999998</v>
      </c>
      <c r="BU353">
        <v>7.46E-2</v>
      </c>
      <c r="BV353">
        <v>0.9143</v>
      </c>
      <c r="BW353">
        <v>0</v>
      </c>
      <c r="BX353">
        <v>0</v>
      </c>
      <c r="BY353">
        <v>0.62050000000000005</v>
      </c>
      <c r="BZ353">
        <v>0</v>
      </c>
      <c r="CA353">
        <v>0</v>
      </c>
      <c r="CB353">
        <v>0</v>
      </c>
      <c r="CC353">
        <v>0</v>
      </c>
      <c r="CD353">
        <v>0</v>
      </c>
      <c r="CE353">
        <v>1.9331</v>
      </c>
      <c r="CF353">
        <v>0.32840000000000003</v>
      </c>
      <c r="CG353">
        <v>1.8631</v>
      </c>
      <c r="CH353">
        <v>0.17480000000000001</v>
      </c>
      <c r="CI353">
        <v>0.62050000000000005</v>
      </c>
      <c r="CJ353">
        <v>0.62050000000000005</v>
      </c>
      <c r="CK353">
        <v>0</v>
      </c>
      <c r="CL353">
        <v>0</v>
      </c>
      <c r="CM353">
        <v>4.4166999999999996</v>
      </c>
      <c r="CN353">
        <v>0.14710000000000001</v>
      </c>
      <c r="CO353">
        <v>0</v>
      </c>
      <c r="CP353">
        <v>0</v>
      </c>
      <c r="CQ353">
        <v>0</v>
      </c>
      <c r="CR353">
        <v>0</v>
      </c>
      <c r="CS353">
        <v>0</v>
      </c>
      <c r="CT353">
        <v>0</v>
      </c>
      <c r="CU353">
        <v>0</v>
      </c>
      <c r="CV353">
        <v>1</v>
      </c>
      <c r="CW353">
        <v>0</v>
      </c>
      <c r="CX353">
        <v>0</v>
      </c>
      <c r="CY353">
        <v>0</v>
      </c>
      <c r="CZ353">
        <v>0</v>
      </c>
      <c r="DA353">
        <v>0</v>
      </c>
      <c r="DB353">
        <v>0</v>
      </c>
      <c r="DC353">
        <v>0</v>
      </c>
      <c r="DD353">
        <v>0</v>
      </c>
      <c r="DE353">
        <v>0</v>
      </c>
      <c r="DF353">
        <v>1</v>
      </c>
      <c r="DG353">
        <v>0</v>
      </c>
      <c r="DH353">
        <v>0</v>
      </c>
      <c r="DI353">
        <v>1</v>
      </c>
      <c r="DJ353" t="s">
        <v>795</v>
      </c>
    </row>
    <row r="354" spans="1:114" x14ac:dyDescent="0.2">
      <c r="A354">
        <v>21668</v>
      </c>
      <c r="B354" t="s">
        <v>589</v>
      </c>
      <c r="C354">
        <v>359</v>
      </c>
      <c r="D354">
        <v>199</v>
      </c>
      <c r="E354">
        <v>17.851800000000001</v>
      </c>
      <c r="F354">
        <v>9.3500999999999994</v>
      </c>
      <c r="G354">
        <v>64</v>
      </c>
      <c r="H354">
        <v>56</v>
      </c>
      <c r="I354">
        <v>5.5315000000000003</v>
      </c>
      <c r="J354">
        <v>4.6429</v>
      </c>
      <c r="K354">
        <v>146</v>
      </c>
      <c r="L354">
        <v>62</v>
      </c>
      <c r="M354">
        <v>18.887499999999999</v>
      </c>
      <c r="N354">
        <v>7.3648999999999996</v>
      </c>
      <c r="O354">
        <v>108</v>
      </c>
      <c r="P354">
        <v>51</v>
      </c>
      <c r="Q354">
        <v>7.1380999999999997</v>
      </c>
      <c r="R354">
        <v>3.0613999999999999</v>
      </c>
      <c r="S354">
        <v>111</v>
      </c>
      <c r="T354">
        <v>56</v>
      </c>
      <c r="U354">
        <v>5.5195999999999996</v>
      </c>
      <c r="V354">
        <v>2.5981999999999998</v>
      </c>
      <c r="W354">
        <v>356</v>
      </c>
      <c r="X354">
        <v>97</v>
      </c>
      <c r="Y354">
        <v>17.7026</v>
      </c>
      <c r="Z354">
        <v>3.5975000000000001</v>
      </c>
      <c r="AA354">
        <v>289</v>
      </c>
      <c r="AB354">
        <v>100</v>
      </c>
      <c r="AC354">
        <v>14.371</v>
      </c>
      <c r="AD354">
        <v>4.2336</v>
      </c>
      <c r="AE354">
        <v>348</v>
      </c>
      <c r="AF354">
        <v>136</v>
      </c>
      <c r="AG354">
        <v>17.3048</v>
      </c>
      <c r="AH354">
        <v>5.9892000000000003</v>
      </c>
      <c r="AI354">
        <v>5</v>
      </c>
      <c r="AJ354">
        <v>16</v>
      </c>
      <c r="AK354">
        <v>0.64680000000000004</v>
      </c>
      <c r="AL354">
        <v>2.0831</v>
      </c>
      <c r="AM354">
        <v>22</v>
      </c>
      <c r="AN354">
        <v>60</v>
      </c>
      <c r="AO354">
        <v>1.1138999999999999</v>
      </c>
      <c r="AP354">
        <v>3.0118</v>
      </c>
      <c r="AQ354">
        <v>186</v>
      </c>
      <c r="AR354">
        <v>518</v>
      </c>
      <c r="AS354">
        <v>9.2491000000000003</v>
      </c>
      <c r="AT354">
        <v>25.719200000000001</v>
      </c>
      <c r="AU354">
        <v>46</v>
      </c>
      <c r="AV354">
        <v>25</v>
      </c>
      <c r="AW354">
        <v>5.7285000000000004</v>
      </c>
      <c r="AX354">
        <v>2.9794999999999998</v>
      </c>
      <c r="AY354">
        <v>101</v>
      </c>
      <c r="AZ354">
        <v>65</v>
      </c>
      <c r="BA354">
        <v>12.5778</v>
      </c>
      <c r="BB354">
        <v>7.8049999999999997</v>
      </c>
      <c r="BC354">
        <v>7</v>
      </c>
      <c r="BD354">
        <v>18</v>
      </c>
      <c r="BE354">
        <v>0.90559999999999996</v>
      </c>
      <c r="BF354">
        <v>2.2982999999999998</v>
      </c>
      <c r="BG354">
        <v>8</v>
      </c>
      <c r="BH354">
        <v>9</v>
      </c>
      <c r="BI354">
        <v>1.0348999999999999</v>
      </c>
      <c r="BJ354">
        <v>1.1512</v>
      </c>
      <c r="BK354">
        <v>11</v>
      </c>
      <c r="BL354">
        <v>3</v>
      </c>
      <c r="BM354">
        <v>0.54700000000000004</v>
      </c>
      <c r="BN354">
        <v>0.1113</v>
      </c>
      <c r="BO354">
        <v>0.6875</v>
      </c>
      <c r="BP354">
        <v>0.70279999999999998</v>
      </c>
      <c r="BQ354">
        <v>0.4859</v>
      </c>
      <c r="BR354">
        <v>0.55769999999999997</v>
      </c>
      <c r="BS354">
        <v>0.70879999999999999</v>
      </c>
      <c r="BT354">
        <v>0.47549999999999998</v>
      </c>
      <c r="BU354">
        <v>0.1706</v>
      </c>
      <c r="BV354">
        <v>0.83299999999999996</v>
      </c>
      <c r="BW354">
        <v>0.2364</v>
      </c>
      <c r="BX354">
        <v>0.59699999999999998</v>
      </c>
      <c r="BY354">
        <v>0.19400000000000001</v>
      </c>
      <c r="BZ354">
        <v>0.63339999999999996</v>
      </c>
      <c r="CA354">
        <v>0.93930000000000002</v>
      </c>
      <c r="CB354">
        <v>0.55530000000000002</v>
      </c>
      <c r="CC354">
        <v>0.28199999999999997</v>
      </c>
      <c r="CD354">
        <v>0.59489999999999998</v>
      </c>
      <c r="CE354">
        <v>3.1427</v>
      </c>
      <c r="CF354">
        <v>0.7399</v>
      </c>
      <c r="CG354">
        <v>2.3125</v>
      </c>
      <c r="CH354">
        <v>0.39229999999999998</v>
      </c>
      <c r="CI354">
        <v>0.19400000000000001</v>
      </c>
      <c r="CJ354">
        <v>0.19400000000000001</v>
      </c>
      <c r="CK354">
        <v>3.0049000000000001</v>
      </c>
      <c r="CL354">
        <v>0.69299999999999995</v>
      </c>
      <c r="CM354">
        <v>8.6540999999999997</v>
      </c>
      <c r="CN354">
        <v>0.65669999999999995</v>
      </c>
      <c r="CO354">
        <v>0</v>
      </c>
      <c r="CP354">
        <v>0</v>
      </c>
      <c r="CQ354">
        <v>0</v>
      </c>
      <c r="CR354">
        <v>0</v>
      </c>
      <c r="CS354">
        <v>0</v>
      </c>
      <c r="CT354">
        <v>0</v>
      </c>
      <c r="CU354">
        <v>0</v>
      </c>
      <c r="CV354">
        <v>0</v>
      </c>
      <c r="CW354">
        <v>0</v>
      </c>
      <c r="CX354">
        <v>0</v>
      </c>
      <c r="CY354">
        <v>0</v>
      </c>
      <c r="CZ354">
        <v>0</v>
      </c>
      <c r="DA354">
        <v>1</v>
      </c>
      <c r="DB354">
        <v>0</v>
      </c>
      <c r="DC354">
        <v>0</v>
      </c>
      <c r="DD354">
        <v>0</v>
      </c>
      <c r="DE354">
        <v>0</v>
      </c>
      <c r="DF354">
        <v>0</v>
      </c>
      <c r="DG354">
        <v>0</v>
      </c>
      <c r="DH354">
        <v>1</v>
      </c>
      <c r="DI354">
        <v>1</v>
      </c>
      <c r="DJ354" t="s">
        <v>793</v>
      </c>
    </row>
    <row r="355" spans="1:114" x14ac:dyDescent="0.2">
      <c r="A355">
        <v>21669</v>
      </c>
      <c r="B355" t="s">
        <v>589</v>
      </c>
      <c r="C355">
        <v>0</v>
      </c>
      <c r="D355">
        <v>14</v>
      </c>
      <c r="E355">
        <v>0</v>
      </c>
      <c r="F355">
        <v>8.75</v>
      </c>
      <c r="G355">
        <v>6</v>
      </c>
      <c r="H355">
        <v>9</v>
      </c>
      <c r="I355">
        <v>4.6875</v>
      </c>
      <c r="J355">
        <v>6.3226000000000004</v>
      </c>
      <c r="K355">
        <v>0</v>
      </c>
      <c r="L355">
        <v>28</v>
      </c>
      <c r="M355">
        <v>0</v>
      </c>
      <c r="N355">
        <v>32.558100000000003</v>
      </c>
      <c r="O355">
        <v>0</v>
      </c>
      <c r="P355">
        <v>14</v>
      </c>
      <c r="Q355">
        <v>0</v>
      </c>
      <c r="R355">
        <v>9.5237999999999996</v>
      </c>
      <c r="S355">
        <v>0</v>
      </c>
      <c r="T355">
        <v>14</v>
      </c>
      <c r="U355">
        <v>0</v>
      </c>
      <c r="V355">
        <v>8.75</v>
      </c>
      <c r="W355">
        <v>51</v>
      </c>
      <c r="X355">
        <v>39</v>
      </c>
      <c r="Y355">
        <v>31.875</v>
      </c>
      <c r="Z355">
        <v>16.934999999999999</v>
      </c>
      <c r="AA355">
        <v>7</v>
      </c>
      <c r="AB355">
        <v>11</v>
      </c>
      <c r="AC355">
        <v>4.375</v>
      </c>
      <c r="AD355">
        <v>6.4401999999999999</v>
      </c>
      <c r="AE355">
        <v>10</v>
      </c>
      <c r="AF355">
        <v>11</v>
      </c>
      <c r="AG355">
        <v>6.25</v>
      </c>
      <c r="AH355">
        <v>5.9539</v>
      </c>
      <c r="AI355">
        <v>0</v>
      </c>
      <c r="AJ355">
        <v>20</v>
      </c>
      <c r="AK355">
        <v>0</v>
      </c>
      <c r="AL355">
        <v>23.022099999999998</v>
      </c>
      <c r="AM355">
        <v>0</v>
      </c>
      <c r="AN355">
        <v>56</v>
      </c>
      <c r="AO355">
        <v>0</v>
      </c>
      <c r="AP355">
        <v>35</v>
      </c>
      <c r="AQ355">
        <v>0</v>
      </c>
      <c r="AR355">
        <v>124</v>
      </c>
      <c r="AS355">
        <v>0</v>
      </c>
      <c r="AT355">
        <v>77.781700000000001</v>
      </c>
      <c r="AU355">
        <v>0</v>
      </c>
      <c r="AV355">
        <v>20</v>
      </c>
      <c r="AW355">
        <v>0</v>
      </c>
      <c r="AX355">
        <v>11.855700000000001</v>
      </c>
      <c r="AY355">
        <v>0</v>
      </c>
      <c r="AZ355">
        <v>14</v>
      </c>
      <c r="BA355">
        <v>0</v>
      </c>
      <c r="BB355">
        <v>8.3832000000000004</v>
      </c>
      <c r="BC355">
        <v>0</v>
      </c>
      <c r="BD355">
        <v>20</v>
      </c>
      <c r="BE355">
        <v>0</v>
      </c>
      <c r="BF355">
        <v>23.022099999999998</v>
      </c>
      <c r="BG355">
        <v>25</v>
      </c>
      <c r="BH355">
        <v>33</v>
      </c>
      <c r="BI355">
        <v>29.069800000000001</v>
      </c>
      <c r="BJ355">
        <v>34.928800000000003</v>
      </c>
      <c r="BK355">
        <v>0</v>
      </c>
      <c r="BL355">
        <v>14</v>
      </c>
      <c r="BM355">
        <v>0</v>
      </c>
      <c r="BN355">
        <v>8.75</v>
      </c>
      <c r="BO355">
        <v>0</v>
      </c>
      <c r="BP355">
        <v>0.60740000000000005</v>
      </c>
      <c r="BQ355">
        <v>0</v>
      </c>
      <c r="BR355">
        <v>0</v>
      </c>
      <c r="BS355">
        <v>0</v>
      </c>
      <c r="BT355">
        <v>0.88490000000000002</v>
      </c>
      <c r="BU355">
        <v>7.8899999999999998E-2</v>
      </c>
      <c r="BV355">
        <v>8.9899999999999994E-2</v>
      </c>
      <c r="BW355">
        <v>0</v>
      </c>
      <c r="BX355">
        <v>0</v>
      </c>
      <c r="BY355">
        <v>0</v>
      </c>
      <c r="BZ355">
        <v>0</v>
      </c>
      <c r="CA355">
        <v>0</v>
      </c>
      <c r="CB355">
        <v>0</v>
      </c>
      <c r="CC355">
        <v>0.9718</v>
      </c>
      <c r="CD355">
        <v>0</v>
      </c>
      <c r="CE355">
        <v>0.60740000000000005</v>
      </c>
      <c r="CF355">
        <v>4.0500000000000001E-2</v>
      </c>
      <c r="CG355">
        <v>1.0537000000000001</v>
      </c>
      <c r="CH355">
        <v>5.33E-2</v>
      </c>
      <c r="CI355">
        <v>0</v>
      </c>
      <c r="CJ355">
        <v>0</v>
      </c>
      <c r="CK355">
        <v>0.9718</v>
      </c>
      <c r="CL355">
        <v>0.20899999999999999</v>
      </c>
      <c r="CM355">
        <v>2.6328999999999998</v>
      </c>
      <c r="CN355">
        <v>4.48E-2</v>
      </c>
      <c r="CO355">
        <v>0</v>
      </c>
      <c r="CP355">
        <v>0</v>
      </c>
      <c r="CQ355">
        <v>0</v>
      </c>
      <c r="CR355">
        <v>0</v>
      </c>
      <c r="CS355">
        <v>0</v>
      </c>
      <c r="CT355">
        <v>0</v>
      </c>
      <c r="CU355">
        <v>0</v>
      </c>
      <c r="CV355">
        <v>0</v>
      </c>
      <c r="CW355">
        <v>0</v>
      </c>
      <c r="CX355">
        <v>0</v>
      </c>
      <c r="CY355">
        <v>0</v>
      </c>
      <c r="CZ355">
        <v>0</v>
      </c>
      <c r="DA355">
        <v>0</v>
      </c>
      <c r="DB355">
        <v>0</v>
      </c>
      <c r="DC355">
        <v>1</v>
      </c>
      <c r="DD355">
        <v>0</v>
      </c>
      <c r="DE355">
        <v>0</v>
      </c>
      <c r="DF355">
        <v>0</v>
      </c>
      <c r="DG355">
        <v>0</v>
      </c>
      <c r="DH355">
        <v>1</v>
      </c>
      <c r="DI355">
        <v>1</v>
      </c>
      <c r="DJ355" t="s">
        <v>795</v>
      </c>
    </row>
    <row r="356" spans="1:114" x14ac:dyDescent="0.2">
      <c r="A356">
        <v>21671</v>
      </c>
      <c r="B356" t="s">
        <v>589</v>
      </c>
      <c r="C356">
        <v>229</v>
      </c>
      <c r="D356">
        <v>111</v>
      </c>
      <c r="E356">
        <v>31.499300000000002</v>
      </c>
      <c r="F356">
        <v>12.9411</v>
      </c>
      <c r="G356">
        <v>50</v>
      </c>
      <c r="H356">
        <v>35</v>
      </c>
      <c r="I356">
        <v>13.9665</v>
      </c>
      <c r="J356">
        <v>8.6862999999999992</v>
      </c>
      <c r="K356">
        <v>172</v>
      </c>
      <c r="L356">
        <v>80</v>
      </c>
      <c r="M356">
        <v>47.252699999999997</v>
      </c>
      <c r="N356">
        <v>18.915800000000001</v>
      </c>
      <c r="O356">
        <v>39</v>
      </c>
      <c r="P356">
        <v>30</v>
      </c>
      <c r="Q356">
        <v>6.6326999999999998</v>
      </c>
      <c r="R356">
        <v>4.8834</v>
      </c>
      <c r="S356">
        <v>17</v>
      </c>
      <c r="T356">
        <v>19</v>
      </c>
      <c r="U356">
        <v>2.3384</v>
      </c>
      <c r="V356">
        <v>2.5432999999999999</v>
      </c>
      <c r="W356">
        <v>229</v>
      </c>
      <c r="X356">
        <v>89</v>
      </c>
      <c r="Y356">
        <v>31.499300000000002</v>
      </c>
      <c r="Z356">
        <v>9.1771999999999991</v>
      </c>
      <c r="AA356">
        <v>106</v>
      </c>
      <c r="AB356">
        <v>68</v>
      </c>
      <c r="AC356">
        <v>14.580500000000001</v>
      </c>
      <c r="AD356">
        <v>8.5686999999999998</v>
      </c>
      <c r="AE356">
        <v>82</v>
      </c>
      <c r="AF356">
        <v>47</v>
      </c>
      <c r="AG356">
        <v>11.279199999999999</v>
      </c>
      <c r="AH356">
        <v>5.7774000000000001</v>
      </c>
      <c r="AI356">
        <v>0</v>
      </c>
      <c r="AJ356">
        <v>20</v>
      </c>
      <c r="AK356">
        <v>0</v>
      </c>
      <c r="AL356">
        <v>5.4393000000000002</v>
      </c>
      <c r="AM356">
        <v>3</v>
      </c>
      <c r="AN356">
        <v>54</v>
      </c>
      <c r="AO356">
        <v>0.4511</v>
      </c>
      <c r="AP356">
        <v>8.1875999999999998</v>
      </c>
      <c r="AQ356">
        <v>37</v>
      </c>
      <c r="AR356">
        <v>259</v>
      </c>
      <c r="AS356">
        <v>5.0894000000000004</v>
      </c>
      <c r="AT356">
        <v>35.582900000000002</v>
      </c>
      <c r="AU356">
        <v>0</v>
      </c>
      <c r="AV356">
        <v>20</v>
      </c>
      <c r="AW356">
        <v>0</v>
      </c>
      <c r="AX356">
        <v>3.7286000000000001</v>
      </c>
      <c r="AY356">
        <v>38</v>
      </c>
      <c r="AZ356">
        <v>34</v>
      </c>
      <c r="BA356">
        <v>7.1562999999999999</v>
      </c>
      <c r="BB356">
        <v>6.2736999999999998</v>
      </c>
      <c r="BC356">
        <v>0</v>
      </c>
      <c r="BD356">
        <v>20</v>
      </c>
      <c r="BE356">
        <v>0</v>
      </c>
      <c r="BF356">
        <v>5.4393000000000002</v>
      </c>
      <c r="BG356">
        <v>0</v>
      </c>
      <c r="BH356">
        <v>14</v>
      </c>
      <c r="BI356">
        <v>0</v>
      </c>
      <c r="BJ356">
        <v>3.8462000000000001</v>
      </c>
      <c r="BK356">
        <v>0</v>
      </c>
      <c r="BL356">
        <v>14</v>
      </c>
      <c r="BM356">
        <v>0</v>
      </c>
      <c r="BN356">
        <v>1.9257</v>
      </c>
      <c r="BO356">
        <v>0.92030000000000001</v>
      </c>
      <c r="BP356">
        <v>0.95660000000000001</v>
      </c>
      <c r="BQ356">
        <v>0.97609999999999997</v>
      </c>
      <c r="BR356">
        <v>0.52559999999999996</v>
      </c>
      <c r="BS356">
        <v>0.32329999999999998</v>
      </c>
      <c r="BT356">
        <v>0.88060000000000005</v>
      </c>
      <c r="BU356">
        <v>0.17480000000000001</v>
      </c>
      <c r="BV356">
        <v>0.47970000000000002</v>
      </c>
      <c r="BW356">
        <v>0</v>
      </c>
      <c r="BX356">
        <v>0.44140000000000001</v>
      </c>
      <c r="BY356">
        <v>0.11509999999999999</v>
      </c>
      <c r="BZ356">
        <v>0</v>
      </c>
      <c r="CA356">
        <v>0.86119999999999997</v>
      </c>
      <c r="CB356">
        <v>0</v>
      </c>
      <c r="CC356">
        <v>0</v>
      </c>
      <c r="CD356">
        <v>0</v>
      </c>
      <c r="CE356">
        <v>3.7019000000000002</v>
      </c>
      <c r="CF356">
        <v>0.85070000000000001</v>
      </c>
      <c r="CG356">
        <v>1.9764999999999999</v>
      </c>
      <c r="CH356">
        <v>0.22600000000000001</v>
      </c>
      <c r="CI356">
        <v>0.11509999999999999</v>
      </c>
      <c r="CJ356">
        <v>0.11509999999999999</v>
      </c>
      <c r="CK356">
        <v>0.86119999999999997</v>
      </c>
      <c r="CL356">
        <v>0.17480000000000001</v>
      </c>
      <c r="CM356">
        <v>6.6547000000000001</v>
      </c>
      <c r="CN356">
        <v>0.36249999999999999</v>
      </c>
      <c r="CO356">
        <v>1</v>
      </c>
      <c r="CP356">
        <v>1</v>
      </c>
      <c r="CQ356">
        <v>1</v>
      </c>
      <c r="CR356">
        <v>0</v>
      </c>
      <c r="CS356">
        <v>0</v>
      </c>
      <c r="CT356">
        <v>0</v>
      </c>
      <c r="CU356">
        <v>0</v>
      </c>
      <c r="CV356">
        <v>0</v>
      </c>
      <c r="CW356">
        <v>0</v>
      </c>
      <c r="CX356">
        <v>0</v>
      </c>
      <c r="CY356">
        <v>0</v>
      </c>
      <c r="CZ356">
        <v>0</v>
      </c>
      <c r="DA356">
        <v>0</v>
      </c>
      <c r="DB356">
        <v>0</v>
      </c>
      <c r="DC356">
        <v>0</v>
      </c>
      <c r="DD356">
        <v>0</v>
      </c>
      <c r="DE356">
        <v>3</v>
      </c>
      <c r="DF356">
        <v>0</v>
      </c>
      <c r="DG356">
        <v>0</v>
      </c>
      <c r="DH356">
        <v>0</v>
      </c>
      <c r="DI356">
        <v>3</v>
      </c>
      <c r="DJ356" t="s">
        <v>796</v>
      </c>
    </row>
    <row r="357" spans="1:114" x14ac:dyDescent="0.2">
      <c r="A357">
        <v>21672</v>
      </c>
      <c r="B357" t="s">
        <v>589</v>
      </c>
      <c r="C357">
        <v>19</v>
      </c>
      <c r="D357">
        <v>22</v>
      </c>
      <c r="E357">
        <v>11.8012</v>
      </c>
      <c r="F357">
        <v>11.0854</v>
      </c>
      <c r="G357">
        <v>0</v>
      </c>
      <c r="H357">
        <v>14</v>
      </c>
      <c r="I357">
        <v>0</v>
      </c>
      <c r="J357">
        <v>20</v>
      </c>
      <c r="K357">
        <v>0</v>
      </c>
      <c r="L357">
        <v>28</v>
      </c>
      <c r="M357">
        <v>0</v>
      </c>
      <c r="N357">
        <v>38.8889</v>
      </c>
      <c r="O357">
        <v>26</v>
      </c>
      <c r="P357">
        <v>26</v>
      </c>
      <c r="Q357">
        <v>19.402999999999999</v>
      </c>
      <c r="R357">
        <v>15.456799999999999</v>
      </c>
      <c r="S357">
        <v>0</v>
      </c>
      <c r="T357">
        <v>14</v>
      </c>
      <c r="U357">
        <v>0</v>
      </c>
      <c r="V357">
        <v>8.6957000000000004</v>
      </c>
      <c r="W357">
        <v>53</v>
      </c>
      <c r="X357">
        <v>51</v>
      </c>
      <c r="Y357">
        <v>32.9193</v>
      </c>
      <c r="Z357">
        <v>22.5106</v>
      </c>
      <c r="AA357">
        <v>0</v>
      </c>
      <c r="AB357">
        <v>14</v>
      </c>
      <c r="AC357">
        <v>0</v>
      </c>
      <c r="AD357">
        <v>8.6957000000000004</v>
      </c>
      <c r="AE357">
        <v>62</v>
      </c>
      <c r="AF357">
        <v>55</v>
      </c>
      <c r="AG357">
        <v>38.509300000000003</v>
      </c>
      <c r="AH357">
        <v>22.0745</v>
      </c>
      <c r="AI357">
        <v>0</v>
      </c>
      <c r="AJ357">
        <v>20</v>
      </c>
      <c r="AK357">
        <v>0</v>
      </c>
      <c r="AL357">
        <v>27.4986</v>
      </c>
      <c r="AM357">
        <v>0</v>
      </c>
      <c r="AN357">
        <v>56</v>
      </c>
      <c r="AO357">
        <v>0</v>
      </c>
      <c r="AP357">
        <v>34.782600000000002</v>
      </c>
      <c r="AQ357">
        <v>0</v>
      </c>
      <c r="AR357">
        <v>154</v>
      </c>
      <c r="AS357">
        <v>0</v>
      </c>
      <c r="AT357">
        <v>95.744900000000001</v>
      </c>
      <c r="AU357">
        <v>0</v>
      </c>
      <c r="AV357">
        <v>20</v>
      </c>
      <c r="AW357">
        <v>0</v>
      </c>
      <c r="AX357">
        <v>17.068100000000001</v>
      </c>
      <c r="AY357">
        <v>13</v>
      </c>
      <c r="AZ357">
        <v>22</v>
      </c>
      <c r="BA357">
        <v>11.206899999999999</v>
      </c>
      <c r="BB357">
        <v>18.026599999999998</v>
      </c>
      <c r="BC357">
        <v>0</v>
      </c>
      <c r="BD357">
        <v>20</v>
      </c>
      <c r="BE357">
        <v>0</v>
      </c>
      <c r="BF357">
        <v>27.4986</v>
      </c>
      <c r="BG357">
        <v>0</v>
      </c>
      <c r="BH357">
        <v>14</v>
      </c>
      <c r="BI357">
        <v>0</v>
      </c>
      <c r="BJ357">
        <v>19.444400000000002</v>
      </c>
      <c r="BK357">
        <v>0</v>
      </c>
      <c r="BL357">
        <v>14</v>
      </c>
      <c r="BM357">
        <v>0</v>
      </c>
      <c r="BN357">
        <v>8.6957000000000004</v>
      </c>
      <c r="BO357">
        <v>0.49349999999999999</v>
      </c>
      <c r="BP357">
        <v>0</v>
      </c>
      <c r="BQ357">
        <v>0</v>
      </c>
      <c r="BR357">
        <v>0.92520000000000002</v>
      </c>
      <c r="BS357">
        <v>0</v>
      </c>
      <c r="BT357">
        <v>0.89339999999999997</v>
      </c>
      <c r="BU357">
        <v>0</v>
      </c>
      <c r="BV357">
        <v>0.97860000000000003</v>
      </c>
      <c r="BW357">
        <v>0</v>
      </c>
      <c r="BX357">
        <v>0</v>
      </c>
      <c r="BY357">
        <v>0</v>
      </c>
      <c r="BZ357">
        <v>0</v>
      </c>
      <c r="CA357">
        <v>0.9284</v>
      </c>
      <c r="CB357">
        <v>0</v>
      </c>
      <c r="CC357">
        <v>0</v>
      </c>
      <c r="CD357">
        <v>0</v>
      </c>
      <c r="CE357">
        <v>1.4187000000000001</v>
      </c>
      <c r="CF357">
        <v>0.1812</v>
      </c>
      <c r="CG357">
        <v>1.8720000000000001</v>
      </c>
      <c r="CH357">
        <v>0.17699999999999999</v>
      </c>
      <c r="CI357">
        <v>0</v>
      </c>
      <c r="CJ357">
        <v>0</v>
      </c>
      <c r="CK357">
        <v>0.9284</v>
      </c>
      <c r="CL357">
        <v>0.19620000000000001</v>
      </c>
      <c r="CM357">
        <v>4.2191000000000001</v>
      </c>
      <c r="CN357">
        <v>0.13650000000000001</v>
      </c>
      <c r="CO357">
        <v>0</v>
      </c>
      <c r="CP357">
        <v>0</v>
      </c>
      <c r="CQ357">
        <v>0</v>
      </c>
      <c r="CR357">
        <v>1</v>
      </c>
      <c r="CS357">
        <v>0</v>
      </c>
      <c r="CT357">
        <v>0</v>
      </c>
      <c r="CU357">
        <v>0</v>
      </c>
      <c r="CV357">
        <v>1</v>
      </c>
      <c r="CW357">
        <v>0</v>
      </c>
      <c r="CX357">
        <v>0</v>
      </c>
      <c r="CY357">
        <v>0</v>
      </c>
      <c r="CZ357">
        <v>0</v>
      </c>
      <c r="DA357">
        <v>1</v>
      </c>
      <c r="DB357">
        <v>0</v>
      </c>
      <c r="DC357">
        <v>0</v>
      </c>
      <c r="DD357">
        <v>0</v>
      </c>
      <c r="DE357">
        <v>1</v>
      </c>
      <c r="DF357">
        <v>1</v>
      </c>
      <c r="DG357">
        <v>0</v>
      </c>
      <c r="DH357">
        <v>1</v>
      </c>
      <c r="DI357">
        <v>3</v>
      </c>
      <c r="DJ357" t="s">
        <v>795</v>
      </c>
    </row>
    <row r="358" spans="1:114" x14ac:dyDescent="0.2">
      <c r="A358">
        <v>21673</v>
      </c>
      <c r="B358" t="s">
        <v>589</v>
      </c>
      <c r="C358">
        <v>777</v>
      </c>
      <c r="D358">
        <v>245</v>
      </c>
      <c r="E358">
        <v>27.7302</v>
      </c>
      <c r="F358">
        <v>7.8311000000000002</v>
      </c>
      <c r="G358">
        <v>83</v>
      </c>
      <c r="H358">
        <v>78</v>
      </c>
      <c r="I358">
        <v>5.4858000000000002</v>
      </c>
      <c r="J358">
        <v>5.0522</v>
      </c>
      <c r="K358">
        <v>389</v>
      </c>
      <c r="L358">
        <v>112</v>
      </c>
      <c r="M358">
        <v>32.335799999999999</v>
      </c>
      <c r="N358">
        <v>8.1898</v>
      </c>
      <c r="O358">
        <v>104</v>
      </c>
      <c r="P358">
        <v>57</v>
      </c>
      <c r="Q358">
        <v>5.0510000000000002</v>
      </c>
      <c r="R358">
        <v>2.6597</v>
      </c>
      <c r="S358">
        <v>92</v>
      </c>
      <c r="T358">
        <v>71</v>
      </c>
      <c r="U358">
        <v>3.2509000000000001</v>
      </c>
      <c r="V358">
        <v>2.4662000000000002</v>
      </c>
      <c r="W358">
        <v>487</v>
      </c>
      <c r="X358">
        <v>114</v>
      </c>
      <c r="Y358">
        <v>17.129799999999999</v>
      </c>
      <c r="Z358">
        <v>3.2002000000000002</v>
      </c>
      <c r="AA358">
        <v>691</v>
      </c>
      <c r="AB358">
        <v>154</v>
      </c>
      <c r="AC358">
        <v>24.305299999999999</v>
      </c>
      <c r="AD358">
        <v>4.1939000000000002</v>
      </c>
      <c r="AE358">
        <v>305</v>
      </c>
      <c r="AF358">
        <v>94</v>
      </c>
      <c r="AG358">
        <v>10.7774</v>
      </c>
      <c r="AH358">
        <v>2.9497</v>
      </c>
      <c r="AI358">
        <v>106</v>
      </c>
      <c r="AJ358">
        <v>62</v>
      </c>
      <c r="AK358">
        <v>8.8112999999999992</v>
      </c>
      <c r="AL358">
        <v>4.9751000000000003</v>
      </c>
      <c r="AM358">
        <v>11</v>
      </c>
      <c r="AN358">
        <v>52</v>
      </c>
      <c r="AO358">
        <v>0.4148</v>
      </c>
      <c r="AP358">
        <v>1.9661</v>
      </c>
      <c r="AQ358">
        <v>689</v>
      </c>
      <c r="AR358">
        <v>511</v>
      </c>
      <c r="AS358">
        <v>24.234999999999999</v>
      </c>
      <c r="AT358">
        <v>17.6297</v>
      </c>
      <c r="AU358">
        <v>15</v>
      </c>
      <c r="AV358">
        <v>24</v>
      </c>
      <c r="AW358">
        <v>0.97470000000000001</v>
      </c>
      <c r="AX358">
        <v>1.5293000000000001</v>
      </c>
      <c r="AY358">
        <v>18</v>
      </c>
      <c r="AZ358">
        <v>26</v>
      </c>
      <c r="BA358">
        <v>1.1696</v>
      </c>
      <c r="BB358">
        <v>1.6839</v>
      </c>
      <c r="BC358">
        <v>33</v>
      </c>
      <c r="BD358">
        <v>33</v>
      </c>
      <c r="BE358">
        <v>2.7431000000000001</v>
      </c>
      <c r="BF358">
        <v>2.7258</v>
      </c>
      <c r="BG358">
        <v>64</v>
      </c>
      <c r="BH358">
        <v>60</v>
      </c>
      <c r="BI358">
        <v>5.32</v>
      </c>
      <c r="BJ358">
        <v>4.9332000000000003</v>
      </c>
      <c r="BK358">
        <v>16</v>
      </c>
      <c r="BL358">
        <v>5</v>
      </c>
      <c r="BM358">
        <v>0.56279999999999997</v>
      </c>
      <c r="BN358">
        <v>0.15690000000000001</v>
      </c>
      <c r="BO358">
        <v>0.87070000000000003</v>
      </c>
      <c r="BP358">
        <v>0.69850000000000001</v>
      </c>
      <c r="BQ358">
        <v>0.83950000000000002</v>
      </c>
      <c r="BR358">
        <v>0.38890000000000002</v>
      </c>
      <c r="BS358">
        <v>0.46899999999999997</v>
      </c>
      <c r="BT358">
        <v>0.435</v>
      </c>
      <c r="BU358">
        <v>0.7399</v>
      </c>
      <c r="BV358">
        <v>0.42180000000000001</v>
      </c>
      <c r="BW358">
        <v>0.86119999999999997</v>
      </c>
      <c r="BX358">
        <v>0.43070000000000003</v>
      </c>
      <c r="BY358">
        <v>0.46479999999999999</v>
      </c>
      <c r="BZ358">
        <v>0.46850000000000003</v>
      </c>
      <c r="CA358">
        <v>0.63560000000000005</v>
      </c>
      <c r="CB358">
        <v>0.82</v>
      </c>
      <c r="CC358">
        <v>0.65290000000000004</v>
      </c>
      <c r="CD358">
        <v>0.59909999999999997</v>
      </c>
      <c r="CE358">
        <v>3.2665999999999999</v>
      </c>
      <c r="CF358">
        <v>0.77610000000000001</v>
      </c>
      <c r="CG358">
        <v>2.8885999999999998</v>
      </c>
      <c r="CH358">
        <v>0.7591</v>
      </c>
      <c r="CI358">
        <v>0.46479999999999999</v>
      </c>
      <c r="CJ358">
        <v>0.46479999999999999</v>
      </c>
      <c r="CK358">
        <v>3.1760999999999999</v>
      </c>
      <c r="CL358">
        <v>0.72919999999999996</v>
      </c>
      <c r="CM358">
        <v>9.7960999999999991</v>
      </c>
      <c r="CN358">
        <v>0.78039999999999998</v>
      </c>
      <c r="CO358">
        <v>0</v>
      </c>
      <c r="CP358">
        <v>0</v>
      </c>
      <c r="CQ358">
        <v>0</v>
      </c>
      <c r="CR358">
        <v>0</v>
      </c>
      <c r="CS358">
        <v>0</v>
      </c>
      <c r="CT358">
        <v>0</v>
      </c>
      <c r="CU358">
        <v>0</v>
      </c>
      <c r="CV358">
        <v>0</v>
      </c>
      <c r="CW358">
        <v>0</v>
      </c>
      <c r="CX358">
        <v>0</v>
      </c>
      <c r="CY358">
        <v>0</v>
      </c>
      <c r="CZ358">
        <v>0</v>
      </c>
      <c r="DA358">
        <v>0</v>
      </c>
      <c r="DB358">
        <v>0</v>
      </c>
      <c r="DC358">
        <v>0</v>
      </c>
      <c r="DD358">
        <v>0</v>
      </c>
      <c r="DE358">
        <v>0</v>
      </c>
      <c r="DF358">
        <v>0</v>
      </c>
      <c r="DG358">
        <v>0</v>
      </c>
      <c r="DH358">
        <v>0</v>
      </c>
      <c r="DI358">
        <v>0</v>
      </c>
      <c r="DJ358" t="s">
        <v>794</v>
      </c>
    </row>
    <row r="359" spans="1:114" x14ac:dyDescent="0.2">
      <c r="A359">
        <v>21675</v>
      </c>
      <c r="B359" t="s">
        <v>589</v>
      </c>
      <c r="C359">
        <v>15</v>
      </c>
      <c r="D359">
        <v>17</v>
      </c>
      <c r="E359">
        <v>39.473700000000001</v>
      </c>
      <c r="F359">
        <v>27.4588</v>
      </c>
      <c r="G359">
        <v>0</v>
      </c>
      <c r="H359">
        <v>14</v>
      </c>
      <c r="I359">
        <v>0</v>
      </c>
      <c r="J359">
        <v>100</v>
      </c>
      <c r="K359">
        <v>0</v>
      </c>
      <c r="L359">
        <v>28</v>
      </c>
      <c r="M359">
        <v>0</v>
      </c>
      <c r="N359">
        <v>100</v>
      </c>
      <c r="O359">
        <v>5</v>
      </c>
      <c r="P359">
        <v>9</v>
      </c>
      <c r="Q359">
        <v>13.1579</v>
      </c>
      <c r="R359">
        <v>20.550999999999998</v>
      </c>
      <c r="S359">
        <v>0</v>
      </c>
      <c r="T359">
        <v>14</v>
      </c>
      <c r="U359">
        <v>0</v>
      </c>
      <c r="V359">
        <v>36.842100000000002</v>
      </c>
      <c r="W359">
        <v>20</v>
      </c>
      <c r="X359">
        <v>23</v>
      </c>
      <c r="Y359">
        <v>52.631599999999999</v>
      </c>
      <c r="Z359">
        <v>38.024099999999997</v>
      </c>
      <c r="AA359">
        <v>0</v>
      </c>
      <c r="AB359">
        <v>14</v>
      </c>
      <c r="AC359">
        <v>0</v>
      </c>
      <c r="AD359">
        <v>36.842100000000002</v>
      </c>
      <c r="AE359">
        <v>8</v>
      </c>
      <c r="AF359">
        <v>11</v>
      </c>
      <c r="AG359">
        <v>21.052600000000002</v>
      </c>
      <c r="AH359">
        <v>21.9803</v>
      </c>
      <c r="AI359">
        <v>0</v>
      </c>
      <c r="AJ359">
        <v>20</v>
      </c>
      <c r="AK359">
        <v>0</v>
      </c>
      <c r="AL359">
        <v>73.329599999999999</v>
      </c>
      <c r="AM359">
        <v>0</v>
      </c>
      <c r="AN359">
        <v>56</v>
      </c>
      <c r="AO359">
        <v>0</v>
      </c>
      <c r="AP359">
        <v>100</v>
      </c>
      <c r="AQ359">
        <v>0</v>
      </c>
      <c r="AR359">
        <v>48</v>
      </c>
      <c r="AS359">
        <v>0</v>
      </c>
      <c r="AT359">
        <v>100</v>
      </c>
      <c r="AU359">
        <v>0</v>
      </c>
      <c r="AV359">
        <v>20</v>
      </c>
      <c r="AW359">
        <v>0</v>
      </c>
      <c r="AX359">
        <v>19.603000000000002</v>
      </c>
      <c r="AY359">
        <v>20</v>
      </c>
      <c r="AZ359">
        <v>31</v>
      </c>
      <c r="BA359">
        <v>19.802</v>
      </c>
      <c r="BB359">
        <v>29.214700000000001</v>
      </c>
      <c r="BC359">
        <v>0</v>
      </c>
      <c r="BD359">
        <v>20</v>
      </c>
      <c r="BE359">
        <v>0</v>
      </c>
      <c r="BF359">
        <v>73.329599999999999</v>
      </c>
      <c r="BG359">
        <v>7</v>
      </c>
      <c r="BH359">
        <v>11</v>
      </c>
      <c r="BI359">
        <v>25.925899999999999</v>
      </c>
      <c r="BJ359">
        <v>33.596499999999999</v>
      </c>
      <c r="BK359">
        <v>0</v>
      </c>
      <c r="BL359">
        <v>14</v>
      </c>
      <c r="BM359">
        <v>0</v>
      </c>
      <c r="BN359">
        <v>36.842100000000002</v>
      </c>
      <c r="BO359">
        <v>0.95689999999999997</v>
      </c>
      <c r="BP359">
        <v>0</v>
      </c>
      <c r="BQ359">
        <v>0</v>
      </c>
      <c r="BR359">
        <v>0.82050000000000001</v>
      </c>
      <c r="BS359">
        <v>0</v>
      </c>
      <c r="BT359">
        <v>0.96799999999999997</v>
      </c>
      <c r="BU359">
        <v>0</v>
      </c>
      <c r="BV359">
        <v>0.89290000000000003</v>
      </c>
      <c r="BW359">
        <v>0</v>
      </c>
      <c r="BX359">
        <v>0</v>
      </c>
      <c r="BY359">
        <v>0</v>
      </c>
      <c r="BZ359">
        <v>0</v>
      </c>
      <c r="CA359">
        <v>0.96960000000000002</v>
      </c>
      <c r="CB359">
        <v>0</v>
      </c>
      <c r="CC359">
        <v>0.96960000000000002</v>
      </c>
      <c r="CD359">
        <v>0</v>
      </c>
      <c r="CE359">
        <v>1.7774000000000001</v>
      </c>
      <c r="CF359">
        <v>0.27929999999999999</v>
      </c>
      <c r="CG359">
        <v>1.8609</v>
      </c>
      <c r="CH359">
        <v>0.17269999999999999</v>
      </c>
      <c r="CI359">
        <v>0</v>
      </c>
      <c r="CJ359">
        <v>0</v>
      </c>
      <c r="CK359">
        <v>1.9392</v>
      </c>
      <c r="CL359">
        <v>0.3881</v>
      </c>
      <c r="CM359">
        <v>5.5775000000000006</v>
      </c>
      <c r="CN359">
        <v>0.23669999999999999</v>
      </c>
      <c r="CO359">
        <v>1</v>
      </c>
      <c r="CP359">
        <v>0</v>
      </c>
      <c r="CQ359">
        <v>0</v>
      </c>
      <c r="CR359">
        <v>0</v>
      </c>
      <c r="CS359">
        <v>0</v>
      </c>
      <c r="CT359">
        <v>1</v>
      </c>
      <c r="CU359">
        <v>0</v>
      </c>
      <c r="CV359">
        <v>0</v>
      </c>
      <c r="CW359">
        <v>0</v>
      </c>
      <c r="CX359">
        <v>0</v>
      </c>
      <c r="CY359">
        <v>0</v>
      </c>
      <c r="CZ359">
        <v>0</v>
      </c>
      <c r="DA359">
        <v>1</v>
      </c>
      <c r="DB359">
        <v>0</v>
      </c>
      <c r="DC359">
        <v>1</v>
      </c>
      <c r="DD359">
        <v>0</v>
      </c>
      <c r="DE359">
        <v>1</v>
      </c>
      <c r="DF359">
        <v>1</v>
      </c>
      <c r="DG359">
        <v>0</v>
      </c>
      <c r="DH359">
        <v>2</v>
      </c>
      <c r="DI359">
        <v>4</v>
      </c>
      <c r="DJ359" t="s">
        <v>795</v>
      </c>
    </row>
    <row r="360" spans="1:114" x14ac:dyDescent="0.2">
      <c r="A360">
        <v>21676</v>
      </c>
      <c r="B360" t="s">
        <v>589</v>
      </c>
      <c r="C360">
        <v>82</v>
      </c>
      <c r="D360">
        <v>69</v>
      </c>
      <c r="E360">
        <v>18.678799999999999</v>
      </c>
      <c r="F360">
        <v>13.6533</v>
      </c>
      <c r="G360">
        <v>7</v>
      </c>
      <c r="H360">
        <v>12</v>
      </c>
      <c r="I360">
        <v>4.6980000000000004</v>
      </c>
      <c r="J360">
        <v>7.5720999999999998</v>
      </c>
      <c r="K360">
        <v>100</v>
      </c>
      <c r="L360">
        <v>97</v>
      </c>
      <c r="M360">
        <v>36.900399999999998</v>
      </c>
      <c r="N360">
        <v>31.534700000000001</v>
      </c>
      <c r="O360">
        <v>59</v>
      </c>
      <c r="P360">
        <v>88</v>
      </c>
      <c r="Q360">
        <v>14.460800000000001</v>
      </c>
      <c r="R360">
        <v>20.750699999999998</v>
      </c>
      <c r="S360">
        <v>14</v>
      </c>
      <c r="T360">
        <v>17</v>
      </c>
      <c r="U360">
        <v>3.1890999999999998</v>
      </c>
      <c r="V360">
        <v>3.6371000000000002</v>
      </c>
      <c r="W360">
        <v>257</v>
      </c>
      <c r="X360">
        <v>129</v>
      </c>
      <c r="Y360">
        <v>58.542099999999998</v>
      </c>
      <c r="Z360">
        <v>16.3688</v>
      </c>
      <c r="AA360">
        <v>31</v>
      </c>
      <c r="AB360">
        <v>33</v>
      </c>
      <c r="AC360">
        <v>7.0614999999999997</v>
      </c>
      <c r="AD360">
        <v>6.9168000000000003</v>
      </c>
      <c r="AE360">
        <v>119</v>
      </c>
      <c r="AF360">
        <v>102</v>
      </c>
      <c r="AG360">
        <v>27.107099999999999</v>
      </c>
      <c r="AH360">
        <v>20.3018</v>
      </c>
      <c r="AI360">
        <v>0</v>
      </c>
      <c r="AJ360">
        <v>20</v>
      </c>
      <c r="AK360">
        <v>0</v>
      </c>
      <c r="AL360">
        <v>7.3059000000000003</v>
      </c>
      <c r="AM360">
        <v>23</v>
      </c>
      <c r="AN360">
        <v>63</v>
      </c>
      <c r="AO360">
        <v>5.4762000000000004</v>
      </c>
      <c r="AP360">
        <v>14.9476</v>
      </c>
      <c r="AQ360">
        <v>36</v>
      </c>
      <c r="AR360">
        <v>255</v>
      </c>
      <c r="AS360">
        <v>8.2004999999999999</v>
      </c>
      <c r="AT360">
        <v>58.052100000000003</v>
      </c>
      <c r="AU360">
        <v>0</v>
      </c>
      <c r="AV360">
        <v>20</v>
      </c>
      <c r="AW360">
        <v>0</v>
      </c>
      <c r="AX360">
        <v>5.6087999999999996</v>
      </c>
      <c r="AY360">
        <v>0</v>
      </c>
      <c r="AZ360">
        <v>14</v>
      </c>
      <c r="BA360">
        <v>0</v>
      </c>
      <c r="BB360">
        <v>3.9660000000000002</v>
      </c>
      <c r="BC360">
        <v>0</v>
      </c>
      <c r="BD360">
        <v>20</v>
      </c>
      <c r="BE360">
        <v>0</v>
      </c>
      <c r="BF360">
        <v>7.3059000000000003</v>
      </c>
      <c r="BG360">
        <v>17</v>
      </c>
      <c r="BH360">
        <v>28</v>
      </c>
      <c r="BI360">
        <v>6.2731000000000003</v>
      </c>
      <c r="BJ360">
        <v>9.9118999999999993</v>
      </c>
      <c r="BK360">
        <v>0</v>
      </c>
      <c r="BL360">
        <v>14</v>
      </c>
      <c r="BM360">
        <v>0</v>
      </c>
      <c r="BN360">
        <v>3.1890999999999998</v>
      </c>
      <c r="BO360">
        <v>0.71550000000000002</v>
      </c>
      <c r="BP360">
        <v>0.61170000000000002</v>
      </c>
      <c r="BQ360">
        <v>0.91759999999999997</v>
      </c>
      <c r="BR360">
        <v>0.85260000000000002</v>
      </c>
      <c r="BS360">
        <v>0.45400000000000001</v>
      </c>
      <c r="BT360">
        <v>0.97650000000000003</v>
      </c>
      <c r="BU360">
        <v>9.8100000000000007E-2</v>
      </c>
      <c r="BV360">
        <v>0.95289999999999997</v>
      </c>
      <c r="BW360">
        <v>0</v>
      </c>
      <c r="BX360">
        <v>0.89129999999999998</v>
      </c>
      <c r="BY360">
        <v>0.17699999999999999</v>
      </c>
      <c r="BZ360">
        <v>0</v>
      </c>
      <c r="CA360">
        <v>0</v>
      </c>
      <c r="CB360">
        <v>0</v>
      </c>
      <c r="CC360">
        <v>0.71579999999999999</v>
      </c>
      <c r="CD360">
        <v>0</v>
      </c>
      <c r="CE360">
        <v>3.5514000000000001</v>
      </c>
      <c r="CF360">
        <v>0.8337</v>
      </c>
      <c r="CG360">
        <v>2.9188000000000001</v>
      </c>
      <c r="CH360">
        <v>0.78680000000000005</v>
      </c>
      <c r="CI360">
        <v>0.17699999999999999</v>
      </c>
      <c r="CJ360">
        <v>0.17699999999999999</v>
      </c>
      <c r="CK360">
        <v>0.71579999999999999</v>
      </c>
      <c r="CL360">
        <v>0.15140000000000001</v>
      </c>
      <c r="CM360">
        <v>7.3630000000000004</v>
      </c>
      <c r="CN360">
        <v>0.45200000000000001</v>
      </c>
      <c r="CO360">
        <v>0</v>
      </c>
      <c r="CP360">
        <v>0</v>
      </c>
      <c r="CQ360">
        <v>1</v>
      </c>
      <c r="CR360">
        <v>0</v>
      </c>
      <c r="CS360">
        <v>0</v>
      </c>
      <c r="CT360">
        <v>1</v>
      </c>
      <c r="CU360">
        <v>0</v>
      </c>
      <c r="CV360">
        <v>1</v>
      </c>
      <c r="CW360">
        <v>0</v>
      </c>
      <c r="CX360">
        <v>0</v>
      </c>
      <c r="CY360">
        <v>0</v>
      </c>
      <c r="CZ360">
        <v>0</v>
      </c>
      <c r="DA360">
        <v>0</v>
      </c>
      <c r="DB360">
        <v>0</v>
      </c>
      <c r="DC360">
        <v>0</v>
      </c>
      <c r="DD360">
        <v>0</v>
      </c>
      <c r="DE360">
        <v>1</v>
      </c>
      <c r="DF360">
        <v>2</v>
      </c>
      <c r="DG360">
        <v>0</v>
      </c>
      <c r="DH360">
        <v>0</v>
      </c>
      <c r="DI360">
        <v>3</v>
      </c>
      <c r="DJ360" t="s">
        <v>796</v>
      </c>
    </row>
    <row r="361" spans="1:114" x14ac:dyDescent="0.2">
      <c r="A361">
        <v>21677</v>
      </c>
      <c r="B361" t="s">
        <v>589</v>
      </c>
      <c r="C361">
        <v>167</v>
      </c>
      <c r="D361">
        <v>164</v>
      </c>
      <c r="E361">
        <v>38.657400000000003</v>
      </c>
      <c r="F361">
        <v>34.119799999999998</v>
      </c>
      <c r="G361">
        <v>14</v>
      </c>
      <c r="H361">
        <v>23</v>
      </c>
      <c r="I361">
        <v>6.9306999999999999</v>
      </c>
      <c r="J361">
        <v>10.8889</v>
      </c>
      <c r="K361">
        <v>29</v>
      </c>
      <c r="L361">
        <v>44</v>
      </c>
      <c r="M361">
        <v>15.934100000000001</v>
      </c>
      <c r="N361">
        <v>23.566199999999998</v>
      </c>
      <c r="O361">
        <v>18</v>
      </c>
      <c r="P361">
        <v>26</v>
      </c>
      <c r="Q361">
        <v>5.3254000000000001</v>
      </c>
      <c r="R361">
        <v>7.4759000000000002</v>
      </c>
      <c r="S361">
        <v>7</v>
      </c>
      <c r="T361">
        <v>9</v>
      </c>
      <c r="U361">
        <v>1.6204000000000001</v>
      </c>
      <c r="V361">
        <v>1.9630000000000001</v>
      </c>
      <c r="W361">
        <v>115</v>
      </c>
      <c r="X361">
        <v>66</v>
      </c>
      <c r="Y361">
        <v>26.376100000000001</v>
      </c>
      <c r="Z361">
        <v>10.058299999999999</v>
      </c>
      <c r="AA361">
        <v>92</v>
      </c>
      <c r="AB361">
        <v>93</v>
      </c>
      <c r="AC361">
        <v>21.100899999999999</v>
      </c>
      <c r="AD361">
        <v>19.315200000000001</v>
      </c>
      <c r="AE361">
        <v>46</v>
      </c>
      <c r="AF361">
        <v>29</v>
      </c>
      <c r="AG361">
        <v>10.648099999999999</v>
      </c>
      <c r="AH361">
        <v>4.9036</v>
      </c>
      <c r="AI361">
        <v>0</v>
      </c>
      <c r="AJ361">
        <v>20</v>
      </c>
      <c r="AK361">
        <v>0</v>
      </c>
      <c r="AL361">
        <v>10.8786</v>
      </c>
      <c r="AM361">
        <v>0</v>
      </c>
      <c r="AN361">
        <v>56</v>
      </c>
      <c r="AO361">
        <v>0</v>
      </c>
      <c r="AP361">
        <v>12.843999999999999</v>
      </c>
      <c r="AQ361">
        <v>8</v>
      </c>
      <c r="AR361">
        <v>264</v>
      </c>
      <c r="AS361">
        <v>1.8349</v>
      </c>
      <c r="AT361">
        <v>60.488399999999999</v>
      </c>
      <c r="AU361">
        <v>0</v>
      </c>
      <c r="AV361">
        <v>20</v>
      </c>
      <c r="AW361">
        <v>0</v>
      </c>
      <c r="AX361">
        <v>8.5709999999999997</v>
      </c>
      <c r="AY361">
        <v>28</v>
      </c>
      <c r="AZ361">
        <v>34</v>
      </c>
      <c r="BA361">
        <v>12.1212</v>
      </c>
      <c r="BB361">
        <v>14.0756</v>
      </c>
      <c r="BC361">
        <v>0</v>
      </c>
      <c r="BD361">
        <v>20</v>
      </c>
      <c r="BE361">
        <v>0</v>
      </c>
      <c r="BF361">
        <v>10.8786</v>
      </c>
      <c r="BG361">
        <v>7</v>
      </c>
      <c r="BH361">
        <v>9</v>
      </c>
      <c r="BI361">
        <v>3.8462000000000001</v>
      </c>
      <c r="BJ361">
        <v>4.7317</v>
      </c>
      <c r="BK361">
        <v>4</v>
      </c>
      <c r="BL361">
        <v>21</v>
      </c>
      <c r="BM361">
        <v>0.91739999999999999</v>
      </c>
      <c r="BN361">
        <v>4.8003999999999998</v>
      </c>
      <c r="BO361">
        <v>0.95469999999999999</v>
      </c>
      <c r="BP361">
        <v>0.80689999999999995</v>
      </c>
      <c r="BQ361">
        <v>0.3926</v>
      </c>
      <c r="BR361">
        <v>0.42309999999999998</v>
      </c>
      <c r="BS361">
        <v>0.2505</v>
      </c>
      <c r="BT361">
        <v>0.82730000000000004</v>
      </c>
      <c r="BU361">
        <v>0.47120000000000001</v>
      </c>
      <c r="BV361">
        <v>0.4047</v>
      </c>
      <c r="BW361">
        <v>0</v>
      </c>
      <c r="BX361">
        <v>0</v>
      </c>
      <c r="BY361">
        <v>7.6799999999999993E-2</v>
      </c>
      <c r="BZ361">
        <v>0</v>
      </c>
      <c r="CA361">
        <v>0.93489999999999995</v>
      </c>
      <c r="CB361">
        <v>0</v>
      </c>
      <c r="CC361">
        <v>0.55530000000000002</v>
      </c>
      <c r="CD361">
        <v>0.68869999999999998</v>
      </c>
      <c r="CE361">
        <v>2.8277999999999999</v>
      </c>
      <c r="CF361">
        <v>0.60550000000000004</v>
      </c>
      <c r="CG361">
        <v>1.7032</v>
      </c>
      <c r="CH361">
        <v>0.1343</v>
      </c>
      <c r="CI361">
        <v>7.6799999999999993E-2</v>
      </c>
      <c r="CJ361">
        <v>7.6799999999999993E-2</v>
      </c>
      <c r="CK361">
        <v>2.1789000000000001</v>
      </c>
      <c r="CL361">
        <v>0.46700000000000003</v>
      </c>
      <c r="CM361">
        <v>6.7866999999999997</v>
      </c>
      <c r="CN361">
        <v>0.38379999999999997</v>
      </c>
      <c r="CO361">
        <v>1</v>
      </c>
      <c r="CP361">
        <v>0</v>
      </c>
      <c r="CQ361">
        <v>0</v>
      </c>
      <c r="CR361">
        <v>0</v>
      </c>
      <c r="CS361">
        <v>0</v>
      </c>
      <c r="CT361">
        <v>0</v>
      </c>
      <c r="CU361">
        <v>0</v>
      </c>
      <c r="CV361">
        <v>0</v>
      </c>
      <c r="CW361">
        <v>0</v>
      </c>
      <c r="CX361">
        <v>0</v>
      </c>
      <c r="CY361">
        <v>0</v>
      </c>
      <c r="CZ361">
        <v>0</v>
      </c>
      <c r="DA361">
        <v>1</v>
      </c>
      <c r="DB361">
        <v>0</v>
      </c>
      <c r="DC361">
        <v>0</v>
      </c>
      <c r="DD361">
        <v>0</v>
      </c>
      <c r="DE361">
        <v>1</v>
      </c>
      <c r="DF361">
        <v>0</v>
      </c>
      <c r="DG361">
        <v>0</v>
      </c>
      <c r="DH361">
        <v>1</v>
      </c>
      <c r="DI361">
        <v>2</v>
      </c>
      <c r="DJ361" t="s">
        <v>796</v>
      </c>
    </row>
    <row r="362" spans="1:114" x14ac:dyDescent="0.2">
      <c r="A362">
        <v>21678</v>
      </c>
      <c r="B362" t="s">
        <v>589</v>
      </c>
      <c r="C362">
        <v>332</v>
      </c>
      <c r="D362">
        <v>156</v>
      </c>
      <c r="E362">
        <v>20.280999999999999</v>
      </c>
      <c r="F362">
        <v>8.8612000000000002</v>
      </c>
      <c r="G362">
        <v>7</v>
      </c>
      <c r="H362">
        <v>10</v>
      </c>
      <c r="I362">
        <v>0.81020000000000003</v>
      </c>
      <c r="J362">
        <v>1.1432</v>
      </c>
      <c r="K362">
        <v>285</v>
      </c>
      <c r="L362">
        <v>111</v>
      </c>
      <c r="M362">
        <v>36.121699999999997</v>
      </c>
      <c r="N362">
        <v>12.491300000000001</v>
      </c>
      <c r="O362">
        <v>41</v>
      </c>
      <c r="P362">
        <v>36</v>
      </c>
      <c r="Q362">
        <v>2.9796999999999998</v>
      </c>
      <c r="R362">
        <v>2.5632999999999999</v>
      </c>
      <c r="S362">
        <v>23</v>
      </c>
      <c r="T362">
        <v>43</v>
      </c>
      <c r="U362">
        <v>1.4557</v>
      </c>
      <c r="V362">
        <v>2.7094</v>
      </c>
      <c r="W362">
        <v>475</v>
      </c>
      <c r="X362">
        <v>132</v>
      </c>
      <c r="Y362">
        <v>28.649000000000001</v>
      </c>
      <c r="Z362">
        <v>6.2691999999999997</v>
      </c>
      <c r="AA362">
        <v>236</v>
      </c>
      <c r="AB362">
        <v>124</v>
      </c>
      <c r="AC362">
        <v>14.234</v>
      </c>
      <c r="AD362">
        <v>7.0702999999999996</v>
      </c>
      <c r="AE362">
        <v>220</v>
      </c>
      <c r="AF362">
        <v>78</v>
      </c>
      <c r="AG362">
        <v>13.924099999999999</v>
      </c>
      <c r="AH362">
        <v>4.2808999999999999</v>
      </c>
      <c r="AI362">
        <v>13</v>
      </c>
      <c r="AJ362">
        <v>28</v>
      </c>
      <c r="AK362">
        <v>1.6476999999999999</v>
      </c>
      <c r="AL362">
        <v>3.5087000000000002</v>
      </c>
      <c r="AM362">
        <v>0</v>
      </c>
      <c r="AN362">
        <v>56</v>
      </c>
      <c r="AO362">
        <v>0</v>
      </c>
      <c r="AP362">
        <v>3.4525000000000001</v>
      </c>
      <c r="AQ362">
        <v>634</v>
      </c>
      <c r="AR362">
        <v>363</v>
      </c>
      <c r="AS362">
        <v>38.238799999999998</v>
      </c>
      <c r="AT362">
        <v>20.887899999999998</v>
      </c>
      <c r="AU362">
        <v>0</v>
      </c>
      <c r="AV362">
        <v>20</v>
      </c>
      <c r="AW362">
        <v>0</v>
      </c>
      <c r="AX362">
        <v>2.0059999999999998</v>
      </c>
      <c r="AY362">
        <v>68</v>
      </c>
      <c r="AZ362">
        <v>58</v>
      </c>
      <c r="BA362">
        <v>6.8895999999999997</v>
      </c>
      <c r="BB362">
        <v>5.7480000000000002</v>
      </c>
      <c r="BC362">
        <v>12</v>
      </c>
      <c r="BD362">
        <v>27</v>
      </c>
      <c r="BE362">
        <v>1.5208999999999999</v>
      </c>
      <c r="BF362">
        <v>3.4013</v>
      </c>
      <c r="BG362">
        <v>29</v>
      </c>
      <c r="BH362">
        <v>32</v>
      </c>
      <c r="BI362">
        <v>3.6755</v>
      </c>
      <c r="BJ362">
        <v>3.9998999999999998</v>
      </c>
      <c r="BK362">
        <v>44</v>
      </c>
      <c r="BL362">
        <v>45</v>
      </c>
      <c r="BM362">
        <v>2.6537999999999999</v>
      </c>
      <c r="BN362">
        <v>2.6758000000000002</v>
      </c>
      <c r="BO362">
        <v>0.76080000000000003</v>
      </c>
      <c r="BP362">
        <v>0.16489999999999999</v>
      </c>
      <c r="BQ362">
        <v>0.90669999999999995</v>
      </c>
      <c r="BR362">
        <v>0.22650000000000001</v>
      </c>
      <c r="BS362">
        <v>0.2291</v>
      </c>
      <c r="BT362">
        <v>0.85289999999999999</v>
      </c>
      <c r="BU362">
        <v>0.16420000000000001</v>
      </c>
      <c r="BV362">
        <v>0.68740000000000001</v>
      </c>
      <c r="BW362">
        <v>0.2863</v>
      </c>
      <c r="BX362">
        <v>0</v>
      </c>
      <c r="BY362">
        <v>0.61829999999999996</v>
      </c>
      <c r="BZ362">
        <v>0</v>
      </c>
      <c r="CA362">
        <v>0.85250000000000004</v>
      </c>
      <c r="CB362">
        <v>0.65510000000000002</v>
      </c>
      <c r="CC362">
        <v>0.54010000000000002</v>
      </c>
      <c r="CD362">
        <v>0.87209999999999999</v>
      </c>
      <c r="CE362">
        <v>2.2879999999999998</v>
      </c>
      <c r="CF362">
        <v>0.43919999999999998</v>
      </c>
      <c r="CG362">
        <v>1.9907999999999999</v>
      </c>
      <c r="CH362">
        <v>0.23880000000000001</v>
      </c>
      <c r="CI362">
        <v>0.61829999999999996</v>
      </c>
      <c r="CJ362">
        <v>0.61829999999999996</v>
      </c>
      <c r="CK362">
        <v>2.9198</v>
      </c>
      <c r="CL362">
        <v>0.66949999999999998</v>
      </c>
      <c r="CM362">
        <v>7.8169000000000004</v>
      </c>
      <c r="CN362">
        <v>0.52029999999999998</v>
      </c>
      <c r="CO362">
        <v>0</v>
      </c>
      <c r="CP362">
        <v>0</v>
      </c>
      <c r="CQ362">
        <v>1</v>
      </c>
      <c r="CR362">
        <v>0</v>
      </c>
      <c r="CS362">
        <v>0</v>
      </c>
      <c r="CT362">
        <v>0</v>
      </c>
      <c r="CU362">
        <v>0</v>
      </c>
      <c r="CV362">
        <v>0</v>
      </c>
      <c r="CW362">
        <v>0</v>
      </c>
      <c r="CX362">
        <v>0</v>
      </c>
      <c r="CY362">
        <v>0</v>
      </c>
      <c r="CZ362">
        <v>0</v>
      </c>
      <c r="DA362">
        <v>0</v>
      </c>
      <c r="DB362">
        <v>0</v>
      </c>
      <c r="DC362">
        <v>0</v>
      </c>
      <c r="DD362">
        <v>0</v>
      </c>
      <c r="DE362">
        <v>1</v>
      </c>
      <c r="DF362">
        <v>0</v>
      </c>
      <c r="DG362">
        <v>0</v>
      </c>
      <c r="DH362">
        <v>0</v>
      </c>
      <c r="DI362">
        <v>1</v>
      </c>
      <c r="DJ362" t="s">
        <v>793</v>
      </c>
    </row>
    <row r="363" spans="1:114" x14ac:dyDescent="0.2">
      <c r="A363">
        <v>21679</v>
      </c>
      <c r="B363" t="s">
        <v>589</v>
      </c>
      <c r="C363">
        <v>56</v>
      </c>
      <c r="D363">
        <v>62</v>
      </c>
      <c r="E363">
        <v>18.300699999999999</v>
      </c>
      <c r="F363">
        <v>18.783899999999999</v>
      </c>
      <c r="G363">
        <v>11</v>
      </c>
      <c r="H363">
        <v>17</v>
      </c>
      <c r="I363">
        <v>10.5769</v>
      </c>
      <c r="J363">
        <v>15.2448</v>
      </c>
      <c r="K363">
        <v>45</v>
      </c>
      <c r="L363">
        <v>62</v>
      </c>
      <c r="M363">
        <v>28.662400000000002</v>
      </c>
      <c r="N363">
        <v>37.327500000000001</v>
      </c>
      <c r="O363">
        <v>12</v>
      </c>
      <c r="P363">
        <v>14</v>
      </c>
      <c r="Q363">
        <v>4.2705000000000002</v>
      </c>
      <c r="R363">
        <v>4.6364000000000001</v>
      </c>
      <c r="S363">
        <v>0</v>
      </c>
      <c r="T363">
        <v>14</v>
      </c>
      <c r="U363">
        <v>0</v>
      </c>
      <c r="V363">
        <v>4.5751999999999997</v>
      </c>
      <c r="W363">
        <v>169</v>
      </c>
      <c r="X363">
        <v>82</v>
      </c>
      <c r="Y363">
        <v>55.2288</v>
      </c>
      <c r="Z363">
        <v>13.881399999999999</v>
      </c>
      <c r="AA363">
        <v>14</v>
      </c>
      <c r="AB363">
        <v>26</v>
      </c>
      <c r="AC363">
        <v>4.5751999999999997</v>
      </c>
      <c r="AD363">
        <v>8.2818000000000005</v>
      </c>
      <c r="AE363">
        <v>88</v>
      </c>
      <c r="AF363">
        <v>77</v>
      </c>
      <c r="AG363">
        <v>28.758199999999999</v>
      </c>
      <c r="AH363">
        <v>22.1526</v>
      </c>
      <c r="AI363">
        <v>0</v>
      </c>
      <c r="AJ363">
        <v>20</v>
      </c>
      <c r="AK363">
        <v>0</v>
      </c>
      <c r="AL363">
        <v>12.610799999999999</v>
      </c>
      <c r="AM363">
        <v>0</v>
      </c>
      <c r="AN363">
        <v>56</v>
      </c>
      <c r="AO363">
        <v>0</v>
      </c>
      <c r="AP363">
        <v>18.300699999999999</v>
      </c>
      <c r="AQ363">
        <v>0</v>
      </c>
      <c r="AR363">
        <v>180</v>
      </c>
      <c r="AS363">
        <v>0</v>
      </c>
      <c r="AT363">
        <v>58.694499999999998</v>
      </c>
      <c r="AU363">
        <v>0</v>
      </c>
      <c r="AV363">
        <v>20</v>
      </c>
      <c r="AW363">
        <v>0</v>
      </c>
      <c r="AX363">
        <v>11.855700000000001</v>
      </c>
      <c r="AY363">
        <v>0</v>
      </c>
      <c r="AZ363">
        <v>14</v>
      </c>
      <c r="BA363">
        <v>0</v>
      </c>
      <c r="BB363">
        <v>8.3832000000000004</v>
      </c>
      <c r="BC363">
        <v>0</v>
      </c>
      <c r="BD363">
        <v>20</v>
      </c>
      <c r="BE363">
        <v>0</v>
      </c>
      <c r="BF363">
        <v>12.610799999999999</v>
      </c>
      <c r="BG363">
        <v>0</v>
      </c>
      <c r="BH363">
        <v>14</v>
      </c>
      <c r="BI363">
        <v>0</v>
      </c>
      <c r="BJ363">
        <v>8.9171999999999993</v>
      </c>
      <c r="BK363">
        <v>0</v>
      </c>
      <c r="BL363">
        <v>14</v>
      </c>
      <c r="BM363">
        <v>0</v>
      </c>
      <c r="BN363">
        <v>4.5751999999999997</v>
      </c>
      <c r="BO363">
        <v>0.69830000000000003</v>
      </c>
      <c r="BP363">
        <v>0.93059999999999998</v>
      </c>
      <c r="BQ363">
        <v>0.76359999999999995</v>
      </c>
      <c r="BR363">
        <v>0.32479999999999998</v>
      </c>
      <c r="BS363">
        <v>0</v>
      </c>
      <c r="BT363">
        <v>0.97009999999999996</v>
      </c>
      <c r="BU363">
        <v>8.1000000000000003E-2</v>
      </c>
      <c r="BV363">
        <v>0.95930000000000004</v>
      </c>
      <c r="BW363">
        <v>0</v>
      </c>
      <c r="BX363">
        <v>0</v>
      </c>
      <c r="BY363">
        <v>0</v>
      </c>
      <c r="BZ363">
        <v>0</v>
      </c>
      <c r="CA363">
        <v>0</v>
      </c>
      <c r="CB363">
        <v>0</v>
      </c>
      <c r="CC363">
        <v>0</v>
      </c>
      <c r="CD363">
        <v>0</v>
      </c>
      <c r="CE363">
        <v>2.7172999999999998</v>
      </c>
      <c r="CF363">
        <v>0.5736</v>
      </c>
      <c r="CG363">
        <v>2.0104000000000002</v>
      </c>
      <c r="CH363">
        <v>0.25800000000000001</v>
      </c>
      <c r="CI363">
        <v>0</v>
      </c>
      <c r="CJ363">
        <v>0</v>
      </c>
      <c r="CK363">
        <v>0</v>
      </c>
      <c r="CL363">
        <v>0</v>
      </c>
      <c r="CM363">
        <v>4.7276999999999996</v>
      </c>
      <c r="CN363">
        <v>0.17480000000000001</v>
      </c>
      <c r="CO363">
        <v>0</v>
      </c>
      <c r="CP363">
        <v>1</v>
      </c>
      <c r="CQ363">
        <v>0</v>
      </c>
      <c r="CR363">
        <v>0</v>
      </c>
      <c r="CS363">
        <v>0</v>
      </c>
      <c r="CT363">
        <v>1</v>
      </c>
      <c r="CU363">
        <v>0</v>
      </c>
      <c r="CV363">
        <v>1</v>
      </c>
      <c r="CW363">
        <v>0</v>
      </c>
      <c r="CX363">
        <v>0</v>
      </c>
      <c r="CY363">
        <v>0</v>
      </c>
      <c r="CZ363">
        <v>0</v>
      </c>
      <c r="DA363">
        <v>0</v>
      </c>
      <c r="DB363">
        <v>0</v>
      </c>
      <c r="DC363">
        <v>0</v>
      </c>
      <c r="DD363">
        <v>0</v>
      </c>
      <c r="DE363">
        <v>1</v>
      </c>
      <c r="DF363">
        <v>2</v>
      </c>
      <c r="DG363">
        <v>0</v>
      </c>
      <c r="DH363">
        <v>0</v>
      </c>
      <c r="DI363">
        <v>3</v>
      </c>
      <c r="DJ363" t="s">
        <v>795</v>
      </c>
    </row>
    <row r="364" spans="1:114" x14ac:dyDescent="0.2">
      <c r="A364">
        <v>21701</v>
      </c>
      <c r="B364" t="s">
        <v>589</v>
      </c>
      <c r="C364">
        <v>4399</v>
      </c>
      <c r="D364">
        <v>715</v>
      </c>
      <c r="E364">
        <v>10.464600000000001</v>
      </c>
      <c r="F364">
        <v>1.6573</v>
      </c>
      <c r="G364">
        <v>952</v>
      </c>
      <c r="H364">
        <v>262</v>
      </c>
      <c r="I364">
        <v>3.8117000000000001</v>
      </c>
      <c r="J364">
        <v>1.0368999999999999</v>
      </c>
      <c r="K364">
        <v>3904</v>
      </c>
      <c r="L364">
        <v>451</v>
      </c>
      <c r="M364">
        <v>20.931899999999999</v>
      </c>
      <c r="N364">
        <v>2.2970999999999999</v>
      </c>
      <c r="O364">
        <v>1969</v>
      </c>
      <c r="P364">
        <v>385</v>
      </c>
      <c r="Q364">
        <v>6.2544000000000004</v>
      </c>
      <c r="R364">
        <v>1.1990000000000001</v>
      </c>
      <c r="S364">
        <v>1453</v>
      </c>
      <c r="T364">
        <v>436</v>
      </c>
      <c r="U364">
        <v>3.4331999999999998</v>
      </c>
      <c r="V364">
        <v>1.0224</v>
      </c>
      <c r="W364">
        <v>7835</v>
      </c>
      <c r="X364">
        <v>526</v>
      </c>
      <c r="Y364">
        <v>18.200600000000001</v>
      </c>
      <c r="Z364">
        <v>1.0342</v>
      </c>
      <c r="AA364">
        <v>7919</v>
      </c>
      <c r="AB364">
        <v>645</v>
      </c>
      <c r="AC364">
        <v>18.395700000000001</v>
      </c>
      <c r="AD364">
        <v>1.3463000000000001</v>
      </c>
      <c r="AE364">
        <v>5467</v>
      </c>
      <c r="AF364">
        <v>563</v>
      </c>
      <c r="AG364">
        <v>12.9176</v>
      </c>
      <c r="AH364">
        <v>1.2418</v>
      </c>
      <c r="AI364">
        <v>935</v>
      </c>
      <c r="AJ364">
        <v>252</v>
      </c>
      <c r="AK364">
        <v>5.0130999999999997</v>
      </c>
      <c r="AL364">
        <v>1.3379000000000001</v>
      </c>
      <c r="AM364">
        <v>404</v>
      </c>
      <c r="AN364">
        <v>160</v>
      </c>
      <c r="AO364">
        <v>0.98380000000000001</v>
      </c>
      <c r="AP364">
        <v>0.38769999999999999</v>
      </c>
      <c r="AQ364">
        <v>13504</v>
      </c>
      <c r="AR364">
        <v>1980</v>
      </c>
      <c r="AS364">
        <v>31.369599999999998</v>
      </c>
      <c r="AT364">
        <v>4.4596</v>
      </c>
      <c r="AU364">
        <v>3539</v>
      </c>
      <c r="AV364">
        <v>413</v>
      </c>
      <c r="AW364">
        <v>18.136600000000001</v>
      </c>
      <c r="AX364">
        <v>2.0314000000000001</v>
      </c>
      <c r="AY364">
        <v>43</v>
      </c>
      <c r="AZ364">
        <v>51</v>
      </c>
      <c r="BA364">
        <v>0.22040000000000001</v>
      </c>
      <c r="BB364">
        <v>0.26129999999999998</v>
      </c>
      <c r="BC364">
        <v>110</v>
      </c>
      <c r="BD364">
        <v>71</v>
      </c>
      <c r="BE364">
        <v>0.58979999999999999</v>
      </c>
      <c r="BF364">
        <v>0.3775</v>
      </c>
      <c r="BG364">
        <v>1364</v>
      </c>
      <c r="BH364">
        <v>302</v>
      </c>
      <c r="BI364">
        <v>7.3132999999999999</v>
      </c>
      <c r="BJ364">
        <v>1.5975999999999999</v>
      </c>
      <c r="BK364">
        <v>1178</v>
      </c>
      <c r="BL364">
        <v>34</v>
      </c>
      <c r="BM364">
        <v>2.7364999999999999</v>
      </c>
      <c r="BN364">
        <v>0.12570000000000001</v>
      </c>
      <c r="BO364">
        <v>0.43969999999999998</v>
      </c>
      <c r="BP364">
        <v>0.48809999999999998</v>
      </c>
      <c r="BQ364">
        <v>0.5575</v>
      </c>
      <c r="BR364">
        <v>0.5</v>
      </c>
      <c r="BS364">
        <v>0.4839</v>
      </c>
      <c r="BT364">
        <v>0.51600000000000001</v>
      </c>
      <c r="BU364">
        <v>0.30280000000000001</v>
      </c>
      <c r="BV364">
        <v>0.621</v>
      </c>
      <c r="BW364">
        <v>0.56179999999999997</v>
      </c>
      <c r="BX364">
        <v>0.5736</v>
      </c>
      <c r="BY364">
        <v>0.54800000000000004</v>
      </c>
      <c r="BZ364">
        <v>0.83079999999999998</v>
      </c>
      <c r="CA364">
        <v>0.47939999999999999</v>
      </c>
      <c r="CB364">
        <v>0.48159999999999997</v>
      </c>
      <c r="CC364">
        <v>0.76139999999999997</v>
      </c>
      <c r="CD364">
        <v>0.87419999999999998</v>
      </c>
      <c r="CE364">
        <v>2.4691999999999998</v>
      </c>
      <c r="CF364">
        <v>0.49249999999999999</v>
      </c>
      <c r="CG364">
        <v>2.5752000000000002</v>
      </c>
      <c r="CH364">
        <v>0.54579999999999995</v>
      </c>
      <c r="CI364">
        <v>0.54800000000000004</v>
      </c>
      <c r="CJ364">
        <v>0.54800000000000004</v>
      </c>
      <c r="CK364">
        <v>3.4274</v>
      </c>
      <c r="CL364">
        <v>0.81659999999999999</v>
      </c>
      <c r="CM364">
        <v>9.0198</v>
      </c>
      <c r="CN364">
        <v>0.71640000000000004</v>
      </c>
      <c r="CO364">
        <v>0</v>
      </c>
      <c r="CP364">
        <v>0</v>
      </c>
      <c r="CQ364">
        <v>0</v>
      </c>
      <c r="CR364">
        <v>0</v>
      </c>
      <c r="CS364">
        <v>0</v>
      </c>
      <c r="CT364">
        <v>0</v>
      </c>
      <c r="CU364">
        <v>0</v>
      </c>
      <c r="CV364">
        <v>0</v>
      </c>
      <c r="CW364">
        <v>0</v>
      </c>
      <c r="CX364">
        <v>0</v>
      </c>
      <c r="CY364">
        <v>0</v>
      </c>
      <c r="CZ364">
        <v>0</v>
      </c>
      <c r="DA364">
        <v>0</v>
      </c>
      <c r="DB364">
        <v>0</v>
      </c>
      <c r="DC364">
        <v>0</v>
      </c>
      <c r="DD364">
        <v>0</v>
      </c>
      <c r="DE364">
        <v>0</v>
      </c>
      <c r="DF364">
        <v>0</v>
      </c>
      <c r="DG364">
        <v>0</v>
      </c>
      <c r="DH364">
        <v>0</v>
      </c>
      <c r="DI364">
        <v>0</v>
      </c>
      <c r="DJ364" t="s">
        <v>793</v>
      </c>
    </row>
    <row r="365" spans="1:114" x14ac:dyDescent="0.2">
      <c r="A365">
        <v>21702</v>
      </c>
      <c r="B365" t="s">
        <v>589</v>
      </c>
      <c r="C365">
        <v>6800</v>
      </c>
      <c r="D365">
        <v>1226</v>
      </c>
      <c r="E365">
        <v>13.9556</v>
      </c>
      <c r="F365">
        <v>2.4563999999999999</v>
      </c>
      <c r="G365">
        <v>853</v>
      </c>
      <c r="H365">
        <v>301</v>
      </c>
      <c r="I365">
        <v>3.2667000000000002</v>
      </c>
      <c r="J365">
        <v>1.1440999999999999</v>
      </c>
      <c r="K365">
        <v>4790</v>
      </c>
      <c r="L365">
        <v>653</v>
      </c>
      <c r="M365">
        <v>25.856999999999999</v>
      </c>
      <c r="N365">
        <v>3.4321000000000002</v>
      </c>
      <c r="O365">
        <v>3723</v>
      </c>
      <c r="P365">
        <v>654</v>
      </c>
      <c r="Q365">
        <v>10.9099</v>
      </c>
      <c r="R365">
        <v>1.8673999999999999</v>
      </c>
      <c r="S365">
        <v>4636</v>
      </c>
      <c r="T365">
        <v>1101</v>
      </c>
      <c r="U365">
        <v>9.5541999999999998</v>
      </c>
      <c r="V365">
        <v>2.2376</v>
      </c>
      <c r="W365">
        <v>7426</v>
      </c>
      <c r="X365">
        <v>520</v>
      </c>
      <c r="Y365">
        <v>14.9703</v>
      </c>
      <c r="Z365">
        <v>0.87460000000000004</v>
      </c>
      <c r="AA365">
        <v>11309</v>
      </c>
      <c r="AB365">
        <v>818</v>
      </c>
      <c r="AC365">
        <v>22.798100000000002</v>
      </c>
      <c r="AD365">
        <v>1.3945000000000001</v>
      </c>
      <c r="AE365">
        <v>5346</v>
      </c>
      <c r="AF365">
        <v>669</v>
      </c>
      <c r="AG365">
        <v>11.0175</v>
      </c>
      <c r="AH365">
        <v>1.3086</v>
      </c>
      <c r="AI365">
        <v>1458</v>
      </c>
      <c r="AJ365">
        <v>356</v>
      </c>
      <c r="AK365">
        <v>7.8704000000000001</v>
      </c>
      <c r="AL365">
        <v>1.9033</v>
      </c>
      <c r="AM365">
        <v>1867</v>
      </c>
      <c r="AN365">
        <v>464</v>
      </c>
      <c r="AO365">
        <v>3.9792000000000001</v>
      </c>
      <c r="AP365">
        <v>0.97709999999999997</v>
      </c>
      <c r="AQ365">
        <v>24297</v>
      </c>
      <c r="AR365">
        <v>2435</v>
      </c>
      <c r="AS365">
        <v>48.980899999999998</v>
      </c>
      <c r="AT365">
        <v>4.53</v>
      </c>
      <c r="AU365">
        <v>3913</v>
      </c>
      <c r="AV365">
        <v>494</v>
      </c>
      <c r="AW365">
        <v>20.105799999999999</v>
      </c>
      <c r="AX365">
        <v>2.4542000000000002</v>
      </c>
      <c r="AY365">
        <v>16</v>
      </c>
      <c r="AZ365">
        <v>27</v>
      </c>
      <c r="BA365">
        <v>8.2199999999999995E-2</v>
      </c>
      <c r="BB365">
        <v>0.13869999999999999</v>
      </c>
      <c r="BC365">
        <v>253</v>
      </c>
      <c r="BD365">
        <v>158</v>
      </c>
      <c r="BE365">
        <v>1.3656999999999999</v>
      </c>
      <c r="BF365">
        <v>0.85260000000000002</v>
      </c>
      <c r="BG365">
        <v>1179</v>
      </c>
      <c r="BH365">
        <v>277</v>
      </c>
      <c r="BI365">
        <v>6.3643999999999998</v>
      </c>
      <c r="BJ365">
        <v>1.4818</v>
      </c>
      <c r="BK365">
        <v>904</v>
      </c>
      <c r="BL365">
        <v>75</v>
      </c>
      <c r="BM365">
        <v>1.8224</v>
      </c>
      <c r="BN365">
        <v>0.1338</v>
      </c>
      <c r="BO365">
        <v>0.58620000000000005</v>
      </c>
      <c r="BP365">
        <v>0.3861</v>
      </c>
      <c r="BQ365">
        <v>0.69630000000000003</v>
      </c>
      <c r="BR365">
        <v>0.76280000000000003</v>
      </c>
      <c r="BS365">
        <v>0.89510000000000001</v>
      </c>
      <c r="BT365">
        <v>0.29849999999999999</v>
      </c>
      <c r="BU365">
        <v>0.62690000000000001</v>
      </c>
      <c r="BV365">
        <v>0.44750000000000001</v>
      </c>
      <c r="BW365">
        <v>0.79830000000000001</v>
      </c>
      <c r="BX365">
        <v>0.85070000000000001</v>
      </c>
      <c r="BY365">
        <v>0.7228</v>
      </c>
      <c r="BZ365">
        <v>0.85680000000000001</v>
      </c>
      <c r="CA365">
        <v>0.42299999999999999</v>
      </c>
      <c r="CB365">
        <v>0.62470000000000003</v>
      </c>
      <c r="CC365">
        <v>0.72230000000000005</v>
      </c>
      <c r="CD365">
        <v>0.81659999999999999</v>
      </c>
      <c r="CE365">
        <v>3.3264999999999998</v>
      </c>
      <c r="CF365">
        <v>0.79959999999999998</v>
      </c>
      <c r="CG365">
        <v>3.0219</v>
      </c>
      <c r="CH365">
        <v>0.83579999999999999</v>
      </c>
      <c r="CI365">
        <v>0.7228</v>
      </c>
      <c r="CJ365">
        <v>0.7228</v>
      </c>
      <c r="CK365">
        <v>3.4434</v>
      </c>
      <c r="CL365">
        <v>0.82089999999999996</v>
      </c>
      <c r="CM365">
        <v>10.5146</v>
      </c>
      <c r="CN365">
        <v>0.84009999999999996</v>
      </c>
      <c r="CO365">
        <v>0</v>
      </c>
      <c r="CP365">
        <v>0</v>
      </c>
      <c r="CQ365">
        <v>0</v>
      </c>
      <c r="CR365">
        <v>0</v>
      </c>
      <c r="CS365">
        <v>0</v>
      </c>
      <c r="CT365">
        <v>0</v>
      </c>
      <c r="CU365">
        <v>0</v>
      </c>
      <c r="CV365">
        <v>0</v>
      </c>
      <c r="CW365">
        <v>0</v>
      </c>
      <c r="CX365">
        <v>0</v>
      </c>
      <c r="CY365">
        <v>0</v>
      </c>
      <c r="CZ365">
        <v>0</v>
      </c>
      <c r="DA365">
        <v>0</v>
      </c>
      <c r="DB365">
        <v>0</v>
      </c>
      <c r="DC365">
        <v>0</v>
      </c>
      <c r="DD365">
        <v>0</v>
      </c>
      <c r="DE365">
        <v>0</v>
      </c>
      <c r="DF365">
        <v>0</v>
      </c>
      <c r="DG365">
        <v>0</v>
      </c>
      <c r="DH365">
        <v>0</v>
      </c>
      <c r="DI365">
        <v>0</v>
      </c>
      <c r="DJ365" t="s">
        <v>794</v>
      </c>
    </row>
    <row r="366" spans="1:114" x14ac:dyDescent="0.2">
      <c r="A366">
        <v>21703</v>
      </c>
      <c r="B366" t="s">
        <v>589</v>
      </c>
      <c r="C366">
        <v>5941</v>
      </c>
      <c r="D366">
        <v>1360</v>
      </c>
      <c r="E366">
        <v>14.222799999999999</v>
      </c>
      <c r="F366">
        <v>3.1917</v>
      </c>
      <c r="G366">
        <v>690</v>
      </c>
      <c r="H366">
        <v>220</v>
      </c>
      <c r="I366">
        <v>2.9828000000000001</v>
      </c>
      <c r="J366">
        <v>0.94230000000000003</v>
      </c>
      <c r="K366">
        <v>4020</v>
      </c>
      <c r="L366">
        <v>647</v>
      </c>
      <c r="M366">
        <v>25.9071</v>
      </c>
      <c r="N366">
        <v>4.0068999999999999</v>
      </c>
      <c r="O366">
        <v>2022</v>
      </c>
      <c r="P366">
        <v>598</v>
      </c>
      <c r="Q366">
        <v>7.3341000000000003</v>
      </c>
      <c r="R366">
        <v>2.1423000000000001</v>
      </c>
      <c r="S366">
        <v>2577</v>
      </c>
      <c r="T366">
        <v>765</v>
      </c>
      <c r="U366">
        <v>6.1679000000000004</v>
      </c>
      <c r="V366">
        <v>1.8096000000000001</v>
      </c>
      <c r="W366">
        <v>4618</v>
      </c>
      <c r="X366">
        <v>571</v>
      </c>
      <c r="Y366">
        <v>11.005699999999999</v>
      </c>
      <c r="Z366">
        <v>1.2674000000000001</v>
      </c>
      <c r="AA366">
        <v>10966</v>
      </c>
      <c r="AB366">
        <v>858</v>
      </c>
      <c r="AC366">
        <v>26.134399999999999</v>
      </c>
      <c r="AD366">
        <v>1.6724000000000001</v>
      </c>
      <c r="AE366">
        <v>3679</v>
      </c>
      <c r="AF366">
        <v>569</v>
      </c>
      <c r="AG366">
        <v>8.8054000000000006</v>
      </c>
      <c r="AH366">
        <v>1.3023</v>
      </c>
      <c r="AI366">
        <v>1771</v>
      </c>
      <c r="AJ366">
        <v>503</v>
      </c>
      <c r="AK366">
        <v>11.4133</v>
      </c>
      <c r="AL366">
        <v>3.1989000000000001</v>
      </c>
      <c r="AM366">
        <v>1356</v>
      </c>
      <c r="AN366">
        <v>452</v>
      </c>
      <c r="AO366">
        <v>3.5604</v>
      </c>
      <c r="AP366">
        <v>1.1754</v>
      </c>
      <c r="AQ366">
        <v>22534</v>
      </c>
      <c r="AR366">
        <v>2564</v>
      </c>
      <c r="AS366">
        <v>53.703499999999998</v>
      </c>
      <c r="AT366">
        <v>5.6106999999999996</v>
      </c>
      <c r="AU366">
        <v>3102</v>
      </c>
      <c r="AV366">
        <v>420</v>
      </c>
      <c r="AW366">
        <v>19.304300000000001</v>
      </c>
      <c r="AX366">
        <v>2.5068000000000001</v>
      </c>
      <c r="AY366">
        <v>141</v>
      </c>
      <c r="AZ366">
        <v>88</v>
      </c>
      <c r="BA366">
        <v>0.87749999999999995</v>
      </c>
      <c r="BB366">
        <v>0.54659999999999997</v>
      </c>
      <c r="BC366">
        <v>575</v>
      </c>
      <c r="BD366">
        <v>238</v>
      </c>
      <c r="BE366">
        <v>3.7056</v>
      </c>
      <c r="BF366">
        <v>1.5233000000000001</v>
      </c>
      <c r="BG366">
        <v>426</v>
      </c>
      <c r="BH366">
        <v>181</v>
      </c>
      <c r="BI366">
        <v>2.7454000000000001</v>
      </c>
      <c r="BJ366">
        <v>1.1600999999999999</v>
      </c>
      <c r="BK366">
        <v>182</v>
      </c>
      <c r="BL366">
        <v>15</v>
      </c>
      <c r="BM366">
        <v>0.43369999999999997</v>
      </c>
      <c r="BN366">
        <v>2.9899999999999999E-2</v>
      </c>
      <c r="BO366">
        <v>0.59699999999999998</v>
      </c>
      <c r="BP366">
        <v>0.35570000000000002</v>
      </c>
      <c r="BQ366">
        <v>0.69850000000000001</v>
      </c>
      <c r="BR366">
        <v>0.57479999999999998</v>
      </c>
      <c r="BS366">
        <v>0.75590000000000002</v>
      </c>
      <c r="BT366">
        <v>0.1087</v>
      </c>
      <c r="BU366">
        <v>0.85070000000000001</v>
      </c>
      <c r="BV366">
        <v>0.24410000000000001</v>
      </c>
      <c r="BW366">
        <v>0.93710000000000004</v>
      </c>
      <c r="BX366">
        <v>0.8337</v>
      </c>
      <c r="BY366">
        <v>0.75270000000000004</v>
      </c>
      <c r="BZ366">
        <v>0.84819999999999995</v>
      </c>
      <c r="CA366">
        <v>0.60089999999999999</v>
      </c>
      <c r="CB366">
        <v>0.87849999999999995</v>
      </c>
      <c r="CC366">
        <v>0.46639999999999998</v>
      </c>
      <c r="CD366">
        <v>0.55220000000000002</v>
      </c>
      <c r="CE366">
        <v>2.9819</v>
      </c>
      <c r="CF366">
        <v>0.67379999999999995</v>
      </c>
      <c r="CG366">
        <v>2.9742999999999999</v>
      </c>
      <c r="CH366">
        <v>0.8145</v>
      </c>
      <c r="CI366">
        <v>0.75270000000000004</v>
      </c>
      <c r="CJ366">
        <v>0.75270000000000004</v>
      </c>
      <c r="CK366">
        <v>3.3462000000000001</v>
      </c>
      <c r="CL366">
        <v>0.78039999999999998</v>
      </c>
      <c r="CM366">
        <v>10.055099999999999</v>
      </c>
      <c r="CN366">
        <v>0.80600000000000005</v>
      </c>
      <c r="CO366">
        <v>0</v>
      </c>
      <c r="CP366">
        <v>0</v>
      </c>
      <c r="CQ366">
        <v>0</v>
      </c>
      <c r="CR366">
        <v>0</v>
      </c>
      <c r="CS366">
        <v>0</v>
      </c>
      <c r="CT366">
        <v>0</v>
      </c>
      <c r="CU366">
        <v>0</v>
      </c>
      <c r="CV366">
        <v>0</v>
      </c>
      <c r="CW366">
        <v>1</v>
      </c>
      <c r="CX366">
        <v>0</v>
      </c>
      <c r="CY366">
        <v>0</v>
      </c>
      <c r="CZ366">
        <v>0</v>
      </c>
      <c r="DA366">
        <v>0</v>
      </c>
      <c r="DB366">
        <v>0</v>
      </c>
      <c r="DC366">
        <v>0</v>
      </c>
      <c r="DD366">
        <v>0</v>
      </c>
      <c r="DE366">
        <v>0</v>
      </c>
      <c r="DF366">
        <v>1</v>
      </c>
      <c r="DG366">
        <v>0</v>
      </c>
      <c r="DH366">
        <v>0</v>
      </c>
      <c r="DI366">
        <v>1</v>
      </c>
      <c r="DJ366" t="s">
        <v>794</v>
      </c>
    </row>
    <row r="367" spans="1:114" x14ac:dyDescent="0.2">
      <c r="A367">
        <v>21704</v>
      </c>
      <c r="B367" t="s">
        <v>589</v>
      </c>
      <c r="C367">
        <v>922</v>
      </c>
      <c r="D367">
        <v>435</v>
      </c>
      <c r="E367">
        <v>4.6768999999999998</v>
      </c>
      <c r="F367">
        <v>2.1882999999999999</v>
      </c>
      <c r="G367">
        <v>333</v>
      </c>
      <c r="H367">
        <v>154</v>
      </c>
      <c r="I367">
        <v>3.3128000000000002</v>
      </c>
      <c r="J367">
        <v>1.5143</v>
      </c>
      <c r="K367">
        <v>691</v>
      </c>
      <c r="L367">
        <v>184</v>
      </c>
      <c r="M367">
        <v>11.2614</v>
      </c>
      <c r="N367">
        <v>2.9308999999999998</v>
      </c>
      <c r="O367">
        <v>574</v>
      </c>
      <c r="P367">
        <v>163</v>
      </c>
      <c r="Q367">
        <v>4.6189999999999998</v>
      </c>
      <c r="R367">
        <v>1.2819</v>
      </c>
      <c r="S367">
        <v>620</v>
      </c>
      <c r="T367">
        <v>271</v>
      </c>
      <c r="U367">
        <v>3.1673</v>
      </c>
      <c r="V367">
        <v>1.3708</v>
      </c>
      <c r="W367">
        <v>2172</v>
      </c>
      <c r="X367">
        <v>294</v>
      </c>
      <c r="Y367">
        <v>10.8567</v>
      </c>
      <c r="Z367">
        <v>1.3187</v>
      </c>
      <c r="AA367">
        <v>6534</v>
      </c>
      <c r="AB367">
        <v>592</v>
      </c>
      <c r="AC367">
        <v>32.660200000000003</v>
      </c>
      <c r="AD367">
        <v>2.2250000000000001</v>
      </c>
      <c r="AE367">
        <v>1246</v>
      </c>
      <c r="AF367">
        <v>249</v>
      </c>
      <c r="AG367">
        <v>6.3653000000000004</v>
      </c>
      <c r="AH367">
        <v>1.2112000000000001</v>
      </c>
      <c r="AI367">
        <v>509</v>
      </c>
      <c r="AJ367">
        <v>143</v>
      </c>
      <c r="AK367">
        <v>8.2952999999999992</v>
      </c>
      <c r="AL367">
        <v>2.2711999999999999</v>
      </c>
      <c r="AM367">
        <v>349</v>
      </c>
      <c r="AN367">
        <v>141</v>
      </c>
      <c r="AO367">
        <v>1.8625</v>
      </c>
      <c r="AP367">
        <v>0.74429999999999996</v>
      </c>
      <c r="AQ367">
        <v>9965</v>
      </c>
      <c r="AR367">
        <v>1466</v>
      </c>
      <c r="AS367">
        <v>49.810099999999998</v>
      </c>
      <c r="AT367">
        <v>6.6959999999999997</v>
      </c>
      <c r="AU367">
        <v>550</v>
      </c>
      <c r="AV367">
        <v>170</v>
      </c>
      <c r="AW367">
        <v>8.7902000000000005</v>
      </c>
      <c r="AX367">
        <v>2.6696</v>
      </c>
      <c r="AY367">
        <v>20</v>
      </c>
      <c r="AZ367">
        <v>28</v>
      </c>
      <c r="BA367">
        <v>0.3196</v>
      </c>
      <c r="BB367">
        <v>0.4471</v>
      </c>
      <c r="BC367">
        <v>122</v>
      </c>
      <c r="BD367">
        <v>67</v>
      </c>
      <c r="BE367">
        <v>1.9883</v>
      </c>
      <c r="BF367">
        <v>1.0831999999999999</v>
      </c>
      <c r="BG367">
        <v>305</v>
      </c>
      <c r="BH367">
        <v>126</v>
      </c>
      <c r="BI367">
        <v>4.9706999999999999</v>
      </c>
      <c r="BJ367">
        <v>2.0326</v>
      </c>
      <c r="BK367">
        <v>296</v>
      </c>
      <c r="BL367">
        <v>23</v>
      </c>
      <c r="BM367">
        <v>1.4796</v>
      </c>
      <c r="BN367">
        <v>7.3499999999999996E-2</v>
      </c>
      <c r="BO367">
        <v>0.1789</v>
      </c>
      <c r="BP367">
        <v>0.39700000000000002</v>
      </c>
      <c r="BQ367">
        <v>0.2364</v>
      </c>
      <c r="BR367">
        <v>0.35260000000000002</v>
      </c>
      <c r="BS367">
        <v>0.44540000000000002</v>
      </c>
      <c r="BT367">
        <v>0.1066</v>
      </c>
      <c r="BU367">
        <v>0.97870000000000001</v>
      </c>
      <c r="BV367">
        <v>9.64E-2</v>
      </c>
      <c r="BW367">
        <v>0.8286</v>
      </c>
      <c r="BX367">
        <v>0.71</v>
      </c>
      <c r="BY367">
        <v>0.72919999999999996</v>
      </c>
      <c r="BZ367">
        <v>0.70069999999999999</v>
      </c>
      <c r="CA367">
        <v>0.50980000000000003</v>
      </c>
      <c r="CB367">
        <v>0.72230000000000005</v>
      </c>
      <c r="CC367">
        <v>0.63339999999999996</v>
      </c>
      <c r="CD367">
        <v>0.78459999999999996</v>
      </c>
      <c r="CE367">
        <v>1.6103000000000001</v>
      </c>
      <c r="CF367">
        <v>0.22170000000000001</v>
      </c>
      <c r="CG367">
        <v>2.7202999999999999</v>
      </c>
      <c r="CH367">
        <v>0.63329999999999997</v>
      </c>
      <c r="CI367">
        <v>0.72919999999999996</v>
      </c>
      <c r="CJ367">
        <v>0.72919999999999996</v>
      </c>
      <c r="CK367">
        <v>3.3508</v>
      </c>
      <c r="CL367">
        <v>0.78249999999999997</v>
      </c>
      <c r="CM367">
        <v>8.4106000000000005</v>
      </c>
      <c r="CN367">
        <v>0.61409999999999998</v>
      </c>
      <c r="CO367">
        <v>0</v>
      </c>
      <c r="CP367">
        <v>0</v>
      </c>
      <c r="CQ367">
        <v>0</v>
      </c>
      <c r="CR367">
        <v>0</v>
      </c>
      <c r="CS367">
        <v>0</v>
      </c>
      <c r="CT367">
        <v>0</v>
      </c>
      <c r="CU367">
        <v>1</v>
      </c>
      <c r="CV367">
        <v>0</v>
      </c>
      <c r="CW367">
        <v>0</v>
      </c>
      <c r="CX367">
        <v>0</v>
      </c>
      <c r="CY367">
        <v>0</v>
      </c>
      <c r="CZ367">
        <v>0</v>
      </c>
      <c r="DA367">
        <v>0</v>
      </c>
      <c r="DB367">
        <v>0</v>
      </c>
      <c r="DC367">
        <v>0</v>
      </c>
      <c r="DD367">
        <v>0</v>
      </c>
      <c r="DE367">
        <v>0</v>
      </c>
      <c r="DF367">
        <v>1</v>
      </c>
      <c r="DG367">
        <v>0</v>
      </c>
      <c r="DH367">
        <v>0</v>
      </c>
      <c r="DI367">
        <v>1</v>
      </c>
      <c r="DJ367" t="s">
        <v>793</v>
      </c>
    </row>
    <row r="368" spans="1:114" x14ac:dyDescent="0.2">
      <c r="A368">
        <v>21705</v>
      </c>
      <c r="B368" t="s">
        <v>589</v>
      </c>
      <c r="C368">
        <v>4</v>
      </c>
      <c r="D368">
        <v>23</v>
      </c>
      <c r="E368">
        <v>100</v>
      </c>
      <c r="F368">
        <v>0</v>
      </c>
      <c r="G368">
        <v>1</v>
      </c>
      <c r="H368">
        <v>7</v>
      </c>
      <c r="I368">
        <v>100</v>
      </c>
      <c r="J368">
        <v>0</v>
      </c>
      <c r="K368">
        <v>0</v>
      </c>
      <c r="L368">
        <v>28</v>
      </c>
      <c r="O368">
        <v>0</v>
      </c>
      <c r="P368">
        <v>14</v>
      </c>
      <c r="Q368">
        <v>0</v>
      </c>
      <c r="R368">
        <v>100</v>
      </c>
      <c r="S368">
        <v>0</v>
      </c>
      <c r="T368">
        <v>14</v>
      </c>
      <c r="U368">
        <v>0</v>
      </c>
      <c r="V368">
        <v>100</v>
      </c>
      <c r="W368">
        <v>3</v>
      </c>
      <c r="X368">
        <v>20</v>
      </c>
      <c r="Y368">
        <v>50</v>
      </c>
      <c r="Z368">
        <v>100</v>
      </c>
      <c r="AA368">
        <v>1</v>
      </c>
      <c r="AB368">
        <v>2</v>
      </c>
      <c r="AC368">
        <v>16.666699999999999</v>
      </c>
      <c r="AD368">
        <v>72.061800000000005</v>
      </c>
      <c r="AE368">
        <v>3</v>
      </c>
      <c r="AF368">
        <v>20</v>
      </c>
      <c r="AG368">
        <v>75</v>
      </c>
      <c r="AH368">
        <v>100</v>
      </c>
      <c r="AI368">
        <v>0</v>
      </c>
      <c r="AJ368">
        <v>20</v>
      </c>
      <c r="AM368">
        <v>0</v>
      </c>
      <c r="AN368">
        <v>56</v>
      </c>
      <c r="AO368">
        <v>0</v>
      </c>
      <c r="AP368">
        <v>100</v>
      </c>
      <c r="AQ368">
        <v>4</v>
      </c>
      <c r="AR368">
        <v>24</v>
      </c>
      <c r="AS368">
        <v>66.666700000000006</v>
      </c>
      <c r="AT368">
        <v>100</v>
      </c>
      <c r="AU368">
        <v>0</v>
      </c>
      <c r="AV368">
        <v>20</v>
      </c>
      <c r="AY368">
        <v>0</v>
      </c>
      <c r="AZ368">
        <v>14</v>
      </c>
      <c r="BC368">
        <v>0</v>
      </c>
      <c r="BD368">
        <v>20</v>
      </c>
      <c r="BG368">
        <v>0</v>
      </c>
      <c r="BH368">
        <v>14</v>
      </c>
      <c r="BK368">
        <v>6</v>
      </c>
      <c r="BL368">
        <v>23</v>
      </c>
      <c r="BM368">
        <v>100</v>
      </c>
      <c r="BN368">
        <v>0</v>
      </c>
      <c r="BO368">
        <v>0.98919999999999997</v>
      </c>
      <c r="BP368">
        <v>0.99570000000000003</v>
      </c>
      <c r="BR368">
        <v>0</v>
      </c>
      <c r="BS368">
        <v>0</v>
      </c>
      <c r="BT368">
        <v>0.96160000000000001</v>
      </c>
      <c r="BU368">
        <v>0.22389999999999999</v>
      </c>
      <c r="BV368">
        <v>0.99570000000000003</v>
      </c>
      <c r="BX368">
        <v>0</v>
      </c>
      <c r="BY368">
        <v>0.83160000000000001</v>
      </c>
      <c r="CD368">
        <v>0.98509999999999998</v>
      </c>
      <c r="CE368">
        <v>1.9849000000000001</v>
      </c>
      <c r="CF368">
        <v>0.35389999999999999</v>
      </c>
      <c r="CG368">
        <v>2.1812</v>
      </c>
      <c r="CH368">
        <v>0.33260000000000001</v>
      </c>
      <c r="CI368">
        <v>0.83160000000000001</v>
      </c>
      <c r="CJ368">
        <v>0.83160000000000001</v>
      </c>
      <c r="CK368">
        <v>0.98509999999999998</v>
      </c>
      <c r="CL368">
        <v>0.21959999999999999</v>
      </c>
      <c r="CM368">
        <v>5.9828000000000001</v>
      </c>
      <c r="CN368">
        <v>0.28999999999999998</v>
      </c>
      <c r="CO368">
        <v>1</v>
      </c>
      <c r="CP368">
        <v>1</v>
      </c>
      <c r="CR368">
        <v>0</v>
      </c>
      <c r="CS368">
        <v>0</v>
      </c>
      <c r="CT368">
        <v>1</v>
      </c>
      <c r="CU368">
        <v>0</v>
      </c>
      <c r="CV368">
        <v>1</v>
      </c>
      <c r="CX368">
        <v>0</v>
      </c>
      <c r="CY368">
        <v>0</v>
      </c>
      <c r="DD368">
        <v>1</v>
      </c>
      <c r="DE368">
        <v>2</v>
      </c>
      <c r="DF368">
        <v>2</v>
      </c>
      <c r="DG368">
        <v>0</v>
      </c>
      <c r="DH368">
        <v>1</v>
      </c>
      <c r="DI368">
        <v>5</v>
      </c>
      <c r="DJ368" t="s">
        <v>796</v>
      </c>
    </row>
    <row r="369" spans="1:114" x14ac:dyDescent="0.2">
      <c r="A369">
        <v>21710</v>
      </c>
      <c r="B369" t="s">
        <v>589</v>
      </c>
      <c r="C369">
        <v>232</v>
      </c>
      <c r="D369">
        <v>102</v>
      </c>
      <c r="E369">
        <v>5.1361999999999997</v>
      </c>
      <c r="F369">
        <v>2.1387999999999998</v>
      </c>
      <c r="G369">
        <v>24</v>
      </c>
      <c r="H369">
        <v>27</v>
      </c>
      <c r="I369">
        <v>0.94340000000000002</v>
      </c>
      <c r="J369">
        <v>1.0537000000000001</v>
      </c>
      <c r="K369">
        <v>166</v>
      </c>
      <c r="L369">
        <v>75</v>
      </c>
      <c r="M369">
        <v>9.9282000000000004</v>
      </c>
      <c r="N369">
        <v>4.3494000000000002</v>
      </c>
      <c r="O369">
        <v>198</v>
      </c>
      <c r="P369">
        <v>111</v>
      </c>
      <c r="Q369">
        <v>5.6361999999999997</v>
      </c>
      <c r="R369">
        <v>3.0886999999999998</v>
      </c>
      <c r="S369">
        <v>49</v>
      </c>
      <c r="T369">
        <v>34</v>
      </c>
      <c r="U369">
        <v>1.1052999999999999</v>
      </c>
      <c r="V369">
        <v>0.75429999999999997</v>
      </c>
      <c r="W369">
        <v>1100</v>
      </c>
      <c r="X369">
        <v>175</v>
      </c>
      <c r="Y369">
        <v>23.600100000000001</v>
      </c>
      <c r="Z369">
        <v>1.9219999999999999</v>
      </c>
      <c r="AA369">
        <v>762</v>
      </c>
      <c r="AB369">
        <v>194</v>
      </c>
      <c r="AC369">
        <v>16.348400000000002</v>
      </c>
      <c r="AD369">
        <v>3.5116999999999998</v>
      </c>
      <c r="AE369">
        <v>500</v>
      </c>
      <c r="AF369">
        <v>125</v>
      </c>
      <c r="AG369">
        <v>11.279</v>
      </c>
      <c r="AH369">
        <v>2.4392</v>
      </c>
      <c r="AI369">
        <v>40</v>
      </c>
      <c r="AJ369">
        <v>34</v>
      </c>
      <c r="AK369">
        <v>2.3923000000000001</v>
      </c>
      <c r="AL369">
        <v>2.0217999999999998</v>
      </c>
      <c r="AM369">
        <v>105</v>
      </c>
      <c r="AN369">
        <v>115</v>
      </c>
      <c r="AO369">
        <v>2.3047</v>
      </c>
      <c r="AP369">
        <v>2.5047999999999999</v>
      </c>
      <c r="AQ369">
        <v>1184</v>
      </c>
      <c r="AR369">
        <v>960</v>
      </c>
      <c r="AS369">
        <v>25.4023</v>
      </c>
      <c r="AT369">
        <v>20.298300000000001</v>
      </c>
      <c r="AU369">
        <v>133</v>
      </c>
      <c r="AV369">
        <v>70</v>
      </c>
      <c r="AW369">
        <v>7.5014000000000003</v>
      </c>
      <c r="AX369">
        <v>3.8826000000000001</v>
      </c>
      <c r="AY369">
        <v>11</v>
      </c>
      <c r="AZ369">
        <v>18</v>
      </c>
      <c r="BA369">
        <v>0.62039999999999995</v>
      </c>
      <c r="BB369">
        <v>1.0128999999999999</v>
      </c>
      <c r="BC369">
        <v>50</v>
      </c>
      <c r="BD369">
        <v>47</v>
      </c>
      <c r="BE369">
        <v>2.9904000000000002</v>
      </c>
      <c r="BF369">
        <v>2.7965</v>
      </c>
      <c r="BG369">
        <v>87</v>
      </c>
      <c r="BH369">
        <v>56</v>
      </c>
      <c r="BI369">
        <v>5.2032999999999996</v>
      </c>
      <c r="BJ369">
        <v>3.2927</v>
      </c>
      <c r="BK369">
        <v>170</v>
      </c>
      <c r="BL369">
        <v>8</v>
      </c>
      <c r="BM369">
        <v>3.6473</v>
      </c>
      <c r="BN369">
        <v>0.5272</v>
      </c>
      <c r="BO369">
        <v>0.2026</v>
      </c>
      <c r="BP369">
        <v>0.16700000000000001</v>
      </c>
      <c r="BQ369">
        <v>0.18870000000000001</v>
      </c>
      <c r="BR369">
        <v>0.4466</v>
      </c>
      <c r="BS369">
        <v>0.1991</v>
      </c>
      <c r="BT369">
        <v>0.76970000000000005</v>
      </c>
      <c r="BU369">
        <v>0.21110000000000001</v>
      </c>
      <c r="BV369">
        <v>0.47749999999999998</v>
      </c>
      <c r="BW369">
        <v>0.3362</v>
      </c>
      <c r="BX369">
        <v>0.76329999999999998</v>
      </c>
      <c r="BY369">
        <v>0.47760000000000002</v>
      </c>
      <c r="BZ369">
        <v>0.67679999999999996</v>
      </c>
      <c r="CA369">
        <v>0.5575</v>
      </c>
      <c r="CB369">
        <v>0.83730000000000004</v>
      </c>
      <c r="CC369">
        <v>0.64639999999999997</v>
      </c>
      <c r="CD369">
        <v>0.89770000000000005</v>
      </c>
      <c r="CE369">
        <v>1.204</v>
      </c>
      <c r="CF369">
        <v>0.1429</v>
      </c>
      <c r="CG369">
        <v>2.5577999999999999</v>
      </c>
      <c r="CH369">
        <v>0.52880000000000005</v>
      </c>
      <c r="CI369">
        <v>0.47760000000000002</v>
      </c>
      <c r="CJ369">
        <v>0.47760000000000002</v>
      </c>
      <c r="CK369">
        <v>3.6156999999999999</v>
      </c>
      <c r="CL369">
        <v>0.86780000000000002</v>
      </c>
      <c r="CM369">
        <v>7.8551000000000002</v>
      </c>
      <c r="CN369">
        <v>0.52880000000000005</v>
      </c>
      <c r="CO369">
        <v>0</v>
      </c>
      <c r="CP369">
        <v>0</v>
      </c>
      <c r="CQ369">
        <v>0</v>
      </c>
      <c r="CR369">
        <v>0</v>
      </c>
      <c r="CS369">
        <v>0</v>
      </c>
      <c r="CT369">
        <v>0</v>
      </c>
      <c r="CU369">
        <v>0</v>
      </c>
      <c r="CV369">
        <v>0</v>
      </c>
      <c r="CW369">
        <v>0</v>
      </c>
      <c r="CX369">
        <v>0</v>
      </c>
      <c r="CY369">
        <v>0</v>
      </c>
      <c r="CZ369">
        <v>0</v>
      </c>
      <c r="DA369">
        <v>0</v>
      </c>
      <c r="DB369">
        <v>0</v>
      </c>
      <c r="DC369">
        <v>0</v>
      </c>
      <c r="DD369">
        <v>0</v>
      </c>
      <c r="DE369">
        <v>0</v>
      </c>
      <c r="DF369">
        <v>0</v>
      </c>
      <c r="DG369">
        <v>0</v>
      </c>
      <c r="DH369">
        <v>0</v>
      </c>
      <c r="DI369">
        <v>0</v>
      </c>
      <c r="DJ369" t="s">
        <v>793</v>
      </c>
    </row>
    <row r="370" spans="1:114" x14ac:dyDescent="0.2">
      <c r="A370">
        <v>21711</v>
      </c>
      <c r="B370" t="s">
        <v>589</v>
      </c>
      <c r="C370">
        <v>128</v>
      </c>
      <c r="D370">
        <v>102</v>
      </c>
      <c r="E370">
        <v>13.7783</v>
      </c>
      <c r="F370">
        <v>10.0701</v>
      </c>
      <c r="G370">
        <v>26</v>
      </c>
      <c r="H370">
        <v>31</v>
      </c>
      <c r="I370">
        <v>5.4622000000000002</v>
      </c>
      <c r="J370">
        <v>6.0683999999999996</v>
      </c>
      <c r="K370">
        <v>97</v>
      </c>
      <c r="L370">
        <v>95</v>
      </c>
      <c r="M370">
        <v>22.350200000000001</v>
      </c>
      <c r="N370">
        <v>20.635200000000001</v>
      </c>
      <c r="O370">
        <v>29</v>
      </c>
      <c r="P370">
        <v>32</v>
      </c>
      <c r="Q370">
        <v>3.8822000000000001</v>
      </c>
      <c r="R370">
        <v>4.1166999999999998</v>
      </c>
      <c r="S370">
        <v>162</v>
      </c>
      <c r="T370">
        <v>147</v>
      </c>
      <c r="U370">
        <v>17.438099999999999</v>
      </c>
      <c r="V370">
        <v>14.822900000000001</v>
      </c>
      <c r="W370">
        <v>203</v>
      </c>
      <c r="X370">
        <v>91</v>
      </c>
      <c r="Y370">
        <v>21.851500000000001</v>
      </c>
      <c r="Z370">
        <v>6.9139999999999997</v>
      </c>
      <c r="AA370">
        <v>156</v>
      </c>
      <c r="AB370">
        <v>111</v>
      </c>
      <c r="AC370">
        <v>16.792200000000001</v>
      </c>
      <c r="AD370">
        <v>10.692500000000001</v>
      </c>
      <c r="AE370">
        <v>100</v>
      </c>
      <c r="AF370">
        <v>54</v>
      </c>
      <c r="AG370">
        <v>10.7643</v>
      </c>
      <c r="AH370">
        <v>4.7015000000000002</v>
      </c>
      <c r="AI370">
        <v>8</v>
      </c>
      <c r="AJ370">
        <v>20</v>
      </c>
      <c r="AK370">
        <v>1.8432999999999999</v>
      </c>
      <c r="AL370">
        <v>4.5247000000000002</v>
      </c>
      <c r="AM370">
        <v>0</v>
      </c>
      <c r="AN370">
        <v>56</v>
      </c>
      <c r="AO370">
        <v>0</v>
      </c>
      <c r="AP370">
        <v>6.5041000000000002</v>
      </c>
      <c r="AQ370">
        <v>0</v>
      </c>
      <c r="AR370">
        <v>417</v>
      </c>
      <c r="AS370">
        <v>0</v>
      </c>
      <c r="AT370">
        <v>44.907800000000002</v>
      </c>
      <c r="AU370">
        <v>0</v>
      </c>
      <c r="AV370">
        <v>20</v>
      </c>
      <c r="AW370">
        <v>0</v>
      </c>
      <c r="AX370">
        <v>4.4194000000000004</v>
      </c>
      <c r="AY370">
        <v>16</v>
      </c>
      <c r="AZ370">
        <v>18</v>
      </c>
      <c r="BA370">
        <v>3.5714000000000001</v>
      </c>
      <c r="BB370">
        <v>3.8666</v>
      </c>
      <c r="BC370">
        <v>9</v>
      </c>
      <c r="BD370">
        <v>20</v>
      </c>
      <c r="BE370">
        <v>2.0737000000000001</v>
      </c>
      <c r="BF370">
        <v>4.5148000000000001</v>
      </c>
      <c r="BG370">
        <v>0</v>
      </c>
      <c r="BH370">
        <v>14</v>
      </c>
      <c r="BI370">
        <v>0</v>
      </c>
      <c r="BJ370">
        <v>3.2258</v>
      </c>
      <c r="BK370">
        <v>0</v>
      </c>
      <c r="BL370">
        <v>14</v>
      </c>
      <c r="BM370">
        <v>0</v>
      </c>
      <c r="BN370">
        <v>1.5069999999999999</v>
      </c>
      <c r="BO370">
        <v>0.5776</v>
      </c>
      <c r="BP370">
        <v>0.69199999999999995</v>
      </c>
      <c r="BQ370">
        <v>0.60089999999999999</v>
      </c>
      <c r="BR370">
        <v>0.28420000000000001</v>
      </c>
      <c r="BS370">
        <v>0.96150000000000002</v>
      </c>
      <c r="BT370">
        <v>0.69720000000000004</v>
      </c>
      <c r="BU370">
        <v>0.2281</v>
      </c>
      <c r="BV370">
        <v>0.41760000000000003</v>
      </c>
      <c r="BW370">
        <v>0.30149999999999999</v>
      </c>
      <c r="BX370">
        <v>0</v>
      </c>
      <c r="BY370">
        <v>0</v>
      </c>
      <c r="BZ370">
        <v>0</v>
      </c>
      <c r="CA370">
        <v>0.77010000000000001</v>
      </c>
      <c r="CB370">
        <v>0.73540000000000005</v>
      </c>
      <c r="CC370">
        <v>0</v>
      </c>
      <c r="CD370">
        <v>0</v>
      </c>
      <c r="CE370">
        <v>3.1162000000000001</v>
      </c>
      <c r="CF370">
        <v>0.7228</v>
      </c>
      <c r="CG370">
        <v>1.6444000000000001</v>
      </c>
      <c r="CH370">
        <v>0.1173</v>
      </c>
      <c r="CI370">
        <v>0</v>
      </c>
      <c r="CJ370">
        <v>0</v>
      </c>
      <c r="CK370">
        <v>1.5055000000000001</v>
      </c>
      <c r="CL370">
        <v>0.31769999999999998</v>
      </c>
      <c r="CM370">
        <v>6.2660999999999998</v>
      </c>
      <c r="CN370">
        <v>0.31769999999999998</v>
      </c>
      <c r="CO370">
        <v>0</v>
      </c>
      <c r="CP370">
        <v>0</v>
      </c>
      <c r="CQ370">
        <v>0</v>
      </c>
      <c r="CR370">
        <v>0</v>
      </c>
      <c r="CS370">
        <v>1</v>
      </c>
      <c r="CT370">
        <v>0</v>
      </c>
      <c r="CU370">
        <v>0</v>
      </c>
      <c r="CV370">
        <v>0</v>
      </c>
      <c r="CW370">
        <v>0</v>
      </c>
      <c r="CX370">
        <v>0</v>
      </c>
      <c r="CY370">
        <v>0</v>
      </c>
      <c r="CZ370">
        <v>0</v>
      </c>
      <c r="DA370">
        <v>0</v>
      </c>
      <c r="DB370">
        <v>0</v>
      </c>
      <c r="DC370">
        <v>0</v>
      </c>
      <c r="DD370">
        <v>0</v>
      </c>
      <c r="DE370">
        <v>1</v>
      </c>
      <c r="DF370">
        <v>0</v>
      </c>
      <c r="DG370">
        <v>0</v>
      </c>
      <c r="DH370">
        <v>0</v>
      </c>
      <c r="DI370">
        <v>1</v>
      </c>
      <c r="DJ370" t="s">
        <v>796</v>
      </c>
    </row>
    <row r="371" spans="1:114" x14ac:dyDescent="0.2">
      <c r="A371">
        <v>21713</v>
      </c>
      <c r="B371" t="s">
        <v>589</v>
      </c>
      <c r="C371">
        <v>1427</v>
      </c>
      <c r="D371">
        <v>473</v>
      </c>
      <c r="E371">
        <v>14.827500000000001</v>
      </c>
      <c r="F371">
        <v>4.8319999999999999</v>
      </c>
      <c r="G371">
        <v>117</v>
      </c>
      <c r="H371">
        <v>66</v>
      </c>
      <c r="I371">
        <v>2.4914999999999998</v>
      </c>
      <c r="J371">
        <v>1.3738999999999999</v>
      </c>
      <c r="K371">
        <v>724</v>
      </c>
      <c r="L371">
        <v>231</v>
      </c>
      <c r="M371">
        <v>18.568899999999999</v>
      </c>
      <c r="N371">
        <v>5.7769000000000004</v>
      </c>
      <c r="O371">
        <v>440</v>
      </c>
      <c r="P371">
        <v>170</v>
      </c>
      <c r="Q371">
        <v>6.2973999999999997</v>
      </c>
      <c r="R371">
        <v>2.3872</v>
      </c>
      <c r="S371">
        <v>490</v>
      </c>
      <c r="T371">
        <v>228</v>
      </c>
      <c r="U371">
        <v>5.1180000000000003</v>
      </c>
      <c r="V371">
        <v>2.3597999999999999</v>
      </c>
      <c r="W371">
        <v>2303</v>
      </c>
      <c r="X371">
        <v>335</v>
      </c>
      <c r="Y371">
        <v>23.3902</v>
      </c>
      <c r="Z371">
        <v>3.1078000000000001</v>
      </c>
      <c r="AA371">
        <v>2225</v>
      </c>
      <c r="AB371">
        <v>402</v>
      </c>
      <c r="AC371">
        <v>22.597999999999999</v>
      </c>
      <c r="AD371">
        <v>3.8574000000000002</v>
      </c>
      <c r="AE371">
        <v>999</v>
      </c>
      <c r="AF371">
        <v>249</v>
      </c>
      <c r="AG371">
        <v>10.4345</v>
      </c>
      <c r="AH371">
        <v>2.5171999999999999</v>
      </c>
      <c r="AI371">
        <v>313</v>
      </c>
      <c r="AJ371">
        <v>251</v>
      </c>
      <c r="AK371">
        <v>8.0276999999999994</v>
      </c>
      <c r="AL371">
        <v>6.3975999999999997</v>
      </c>
      <c r="AM371">
        <v>40</v>
      </c>
      <c r="AN371">
        <v>88</v>
      </c>
      <c r="AO371">
        <v>0.4274</v>
      </c>
      <c r="AP371">
        <v>0.94320000000000004</v>
      </c>
      <c r="AQ371">
        <v>533</v>
      </c>
      <c r="AR371">
        <v>834</v>
      </c>
      <c r="AS371">
        <v>5.4134000000000002</v>
      </c>
      <c r="AT371">
        <v>8.4688999999999997</v>
      </c>
      <c r="AU371">
        <v>19</v>
      </c>
      <c r="AV371">
        <v>40</v>
      </c>
      <c r="AW371">
        <v>0.47289999999999999</v>
      </c>
      <c r="AX371">
        <v>0.99050000000000005</v>
      </c>
      <c r="AY371">
        <v>114</v>
      </c>
      <c r="AZ371">
        <v>64</v>
      </c>
      <c r="BA371">
        <v>2.8372000000000002</v>
      </c>
      <c r="BB371">
        <v>1.5774999999999999</v>
      </c>
      <c r="BC371">
        <v>72</v>
      </c>
      <c r="BD371">
        <v>78</v>
      </c>
      <c r="BE371">
        <v>1.8466</v>
      </c>
      <c r="BF371">
        <v>2.0045999999999999</v>
      </c>
      <c r="BG371">
        <v>172</v>
      </c>
      <c r="BH371">
        <v>111</v>
      </c>
      <c r="BI371">
        <v>4.4114000000000004</v>
      </c>
      <c r="BJ371">
        <v>2.8283</v>
      </c>
      <c r="BK371">
        <v>245</v>
      </c>
      <c r="BL371">
        <v>10</v>
      </c>
      <c r="BM371">
        <v>2.4883000000000002</v>
      </c>
      <c r="BN371">
        <v>0.17899999999999999</v>
      </c>
      <c r="BO371">
        <v>0.62280000000000002</v>
      </c>
      <c r="BP371">
        <v>0.30370000000000003</v>
      </c>
      <c r="BQ371">
        <v>0.47070000000000001</v>
      </c>
      <c r="BR371">
        <v>0.50429999999999997</v>
      </c>
      <c r="BS371">
        <v>0.6724</v>
      </c>
      <c r="BT371">
        <v>0.75690000000000002</v>
      </c>
      <c r="BU371">
        <v>0.59489999999999998</v>
      </c>
      <c r="BV371">
        <v>0.38540000000000002</v>
      </c>
      <c r="BW371">
        <v>0.81559999999999999</v>
      </c>
      <c r="BX371">
        <v>0.43280000000000002</v>
      </c>
      <c r="BY371">
        <v>0.1215</v>
      </c>
      <c r="BZ371">
        <v>0.436</v>
      </c>
      <c r="CA371">
        <v>0.7419</v>
      </c>
      <c r="CB371">
        <v>0.71150000000000002</v>
      </c>
      <c r="CC371">
        <v>0.60299999999999998</v>
      </c>
      <c r="CD371">
        <v>0.86140000000000005</v>
      </c>
      <c r="CE371">
        <v>2.5739000000000001</v>
      </c>
      <c r="CF371">
        <v>0.53090000000000004</v>
      </c>
      <c r="CG371">
        <v>2.9855999999999998</v>
      </c>
      <c r="CH371">
        <v>0.82520000000000004</v>
      </c>
      <c r="CI371">
        <v>0.1215</v>
      </c>
      <c r="CJ371">
        <v>0.1215</v>
      </c>
      <c r="CK371">
        <v>3.3538000000000001</v>
      </c>
      <c r="CL371">
        <v>0.78680000000000005</v>
      </c>
      <c r="CM371">
        <v>9.0348000000000006</v>
      </c>
      <c r="CN371">
        <v>0.71860000000000002</v>
      </c>
      <c r="CO371">
        <v>0</v>
      </c>
      <c r="CP371">
        <v>0</v>
      </c>
      <c r="CQ371">
        <v>0</v>
      </c>
      <c r="CR371">
        <v>0</v>
      </c>
      <c r="CS371">
        <v>0</v>
      </c>
      <c r="CT371">
        <v>0</v>
      </c>
      <c r="CU371">
        <v>0</v>
      </c>
      <c r="CV371">
        <v>0</v>
      </c>
      <c r="CW371">
        <v>0</v>
      </c>
      <c r="CX371">
        <v>0</v>
      </c>
      <c r="CY371">
        <v>0</v>
      </c>
      <c r="CZ371">
        <v>0</v>
      </c>
      <c r="DA371">
        <v>0</v>
      </c>
      <c r="DB371">
        <v>0</v>
      </c>
      <c r="DC371">
        <v>0</v>
      </c>
      <c r="DD371">
        <v>0</v>
      </c>
      <c r="DE371">
        <v>0</v>
      </c>
      <c r="DF371">
        <v>0</v>
      </c>
      <c r="DG371">
        <v>0</v>
      </c>
      <c r="DH371">
        <v>0</v>
      </c>
      <c r="DI371">
        <v>0</v>
      </c>
      <c r="DJ371" t="s">
        <v>793</v>
      </c>
    </row>
    <row r="372" spans="1:114" x14ac:dyDescent="0.2">
      <c r="A372">
        <v>21714</v>
      </c>
      <c r="B372" t="s">
        <v>589</v>
      </c>
      <c r="C372">
        <v>0</v>
      </c>
      <c r="D372">
        <v>14</v>
      </c>
      <c r="E372">
        <v>0</v>
      </c>
      <c r="F372">
        <v>14.736800000000001</v>
      </c>
      <c r="G372">
        <v>0</v>
      </c>
      <c r="H372">
        <v>14</v>
      </c>
      <c r="I372">
        <v>0</v>
      </c>
      <c r="J372">
        <v>28.571400000000001</v>
      </c>
      <c r="K372">
        <v>9</v>
      </c>
      <c r="L372">
        <v>29</v>
      </c>
      <c r="M372">
        <v>20</v>
      </c>
      <c r="N372">
        <v>62.128500000000003</v>
      </c>
      <c r="O372">
        <v>0</v>
      </c>
      <c r="P372">
        <v>14</v>
      </c>
      <c r="Q372">
        <v>0</v>
      </c>
      <c r="R372">
        <v>17.0732</v>
      </c>
      <c r="S372">
        <v>0</v>
      </c>
      <c r="T372">
        <v>14</v>
      </c>
      <c r="U372">
        <v>0</v>
      </c>
      <c r="V372">
        <v>14.736800000000001</v>
      </c>
      <c r="W372">
        <v>43</v>
      </c>
      <c r="X372">
        <v>40</v>
      </c>
      <c r="Y372">
        <v>45.263199999999998</v>
      </c>
      <c r="Z372">
        <v>30.9131</v>
      </c>
      <c r="AA372">
        <v>0</v>
      </c>
      <c r="AB372">
        <v>14</v>
      </c>
      <c r="AC372">
        <v>0</v>
      </c>
      <c r="AD372">
        <v>14.736800000000001</v>
      </c>
      <c r="AE372">
        <v>7</v>
      </c>
      <c r="AF372">
        <v>13</v>
      </c>
      <c r="AG372">
        <v>7.3684000000000003</v>
      </c>
      <c r="AH372">
        <v>12.868600000000001</v>
      </c>
      <c r="AI372">
        <v>0</v>
      </c>
      <c r="AJ372">
        <v>20</v>
      </c>
      <c r="AK372">
        <v>0</v>
      </c>
      <c r="AL372">
        <v>43.997799999999998</v>
      </c>
      <c r="AM372">
        <v>0</v>
      </c>
      <c r="AN372">
        <v>56</v>
      </c>
      <c r="AO372">
        <v>0</v>
      </c>
      <c r="AP372">
        <v>58.947400000000002</v>
      </c>
      <c r="AQ372">
        <v>0</v>
      </c>
      <c r="AR372">
        <v>85</v>
      </c>
      <c r="AS372">
        <v>0</v>
      </c>
      <c r="AT372">
        <v>89.318799999999996</v>
      </c>
      <c r="AU372">
        <v>0</v>
      </c>
      <c r="AV372">
        <v>20</v>
      </c>
      <c r="AW372">
        <v>0</v>
      </c>
      <c r="AX372">
        <v>43.997799999999998</v>
      </c>
      <c r="AY372">
        <v>0</v>
      </c>
      <c r="AZ372">
        <v>14</v>
      </c>
      <c r="BA372">
        <v>0</v>
      </c>
      <c r="BB372">
        <v>31.1111</v>
      </c>
      <c r="BC372">
        <v>0</v>
      </c>
      <c r="BD372">
        <v>20</v>
      </c>
      <c r="BE372">
        <v>0</v>
      </c>
      <c r="BF372">
        <v>43.997799999999998</v>
      </c>
      <c r="BG372">
        <v>0</v>
      </c>
      <c r="BH372">
        <v>14</v>
      </c>
      <c r="BI372">
        <v>0</v>
      </c>
      <c r="BJ372">
        <v>31.1111</v>
      </c>
      <c r="BK372">
        <v>0</v>
      </c>
      <c r="BL372">
        <v>14</v>
      </c>
      <c r="BM372">
        <v>0</v>
      </c>
      <c r="BN372">
        <v>14.736800000000001</v>
      </c>
      <c r="BO372">
        <v>0</v>
      </c>
      <c r="BP372">
        <v>0</v>
      </c>
      <c r="BQ372">
        <v>0.52059999999999995</v>
      </c>
      <c r="BR372">
        <v>0</v>
      </c>
      <c r="BS372">
        <v>0</v>
      </c>
      <c r="BT372">
        <v>0.95099999999999996</v>
      </c>
      <c r="BU372">
        <v>0</v>
      </c>
      <c r="BV372">
        <v>0.15629999999999999</v>
      </c>
      <c r="BW372">
        <v>0</v>
      </c>
      <c r="BX372">
        <v>0</v>
      </c>
      <c r="BY372">
        <v>0</v>
      </c>
      <c r="BZ372">
        <v>0</v>
      </c>
      <c r="CA372">
        <v>0</v>
      </c>
      <c r="CB372">
        <v>0</v>
      </c>
      <c r="CC372">
        <v>0</v>
      </c>
      <c r="CD372">
        <v>0</v>
      </c>
      <c r="CE372">
        <v>0.52059999999999995</v>
      </c>
      <c r="CF372">
        <v>3.6200000000000003E-2</v>
      </c>
      <c r="CG372">
        <v>1.1073</v>
      </c>
      <c r="CH372">
        <v>6.4000000000000001E-2</v>
      </c>
      <c r="CI372">
        <v>0</v>
      </c>
      <c r="CJ372">
        <v>0</v>
      </c>
      <c r="CK372">
        <v>0</v>
      </c>
      <c r="CL372">
        <v>0</v>
      </c>
      <c r="CM372">
        <v>1.6278999999999999</v>
      </c>
      <c r="CN372">
        <v>8.5000000000000006E-3</v>
      </c>
      <c r="CO372">
        <v>0</v>
      </c>
      <c r="CP372">
        <v>0</v>
      </c>
      <c r="CQ372">
        <v>0</v>
      </c>
      <c r="CR372">
        <v>0</v>
      </c>
      <c r="CS372">
        <v>0</v>
      </c>
      <c r="CT372">
        <v>1</v>
      </c>
      <c r="CU372">
        <v>0</v>
      </c>
      <c r="CV372">
        <v>0</v>
      </c>
      <c r="CW372">
        <v>0</v>
      </c>
      <c r="CX372">
        <v>0</v>
      </c>
      <c r="CY372">
        <v>0</v>
      </c>
      <c r="CZ372">
        <v>0</v>
      </c>
      <c r="DA372">
        <v>0</v>
      </c>
      <c r="DB372">
        <v>0</v>
      </c>
      <c r="DC372">
        <v>0</v>
      </c>
      <c r="DD372">
        <v>0</v>
      </c>
      <c r="DE372">
        <v>0</v>
      </c>
      <c r="DF372">
        <v>1</v>
      </c>
      <c r="DG372">
        <v>0</v>
      </c>
      <c r="DH372">
        <v>0</v>
      </c>
      <c r="DI372">
        <v>1</v>
      </c>
      <c r="DJ372" t="s">
        <v>795</v>
      </c>
    </row>
    <row r="373" spans="1:114" x14ac:dyDescent="0.2">
      <c r="A373">
        <v>21715</v>
      </c>
      <c r="B373" t="s">
        <v>589</v>
      </c>
      <c r="C373">
        <v>0</v>
      </c>
      <c r="D373">
        <v>14</v>
      </c>
      <c r="E373">
        <v>0</v>
      </c>
      <c r="F373">
        <v>70</v>
      </c>
      <c r="G373">
        <v>0</v>
      </c>
      <c r="H373">
        <v>14</v>
      </c>
      <c r="I373">
        <v>0</v>
      </c>
      <c r="J373">
        <v>100</v>
      </c>
      <c r="K373">
        <v>0</v>
      </c>
      <c r="L373">
        <v>28</v>
      </c>
      <c r="M373">
        <v>0</v>
      </c>
      <c r="N373">
        <v>100</v>
      </c>
      <c r="O373">
        <v>7</v>
      </c>
      <c r="P373">
        <v>11</v>
      </c>
      <c r="Q373">
        <v>35</v>
      </c>
      <c r="R373">
        <v>30.899000000000001</v>
      </c>
      <c r="S373">
        <v>0</v>
      </c>
      <c r="T373">
        <v>14</v>
      </c>
      <c r="U373">
        <v>0</v>
      </c>
      <c r="V373">
        <v>70</v>
      </c>
      <c r="W373">
        <v>13</v>
      </c>
      <c r="X373">
        <v>17</v>
      </c>
      <c r="Y373">
        <v>65</v>
      </c>
      <c r="Z373">
        <v>9.2059999999999995</v>
      </c>
      <c r="AA373">
        <v>0</v>
      </c>
      <c r="AB373">
        <v>14</v>
      </c>
      <c r="AC373">
        <v>0</v>
      </c>
      <c r="AD373">
        <v>70</v>
      </c>
      <c r="AE373">
        <v>0</v>
      </c>
      <c r="AF373">
        <v>14</v>
      </c>
      <c r="AG373">
        <v>0</v>
      </c>
      <c r="AH373">
        <v>70</v>
      </c>
      <c r="AI373">
        <v>0</v>
      </c>
      <c r="AJ373">
        <v>20</v>
      </c>
      <c r="AK373">
        <v>0</v>
      </c>
      <c r="AL373">
        <v>100</v>
      </c>
      <c r="AM373">
        <v>0</v>
      </c>
      <c r="AN373">
        <v>56</v>
      </c>
      <c r="AO373">
        <v>0</v>
      </c>
      <c r="AP373">
        <v>100</v>
      </c>
      <c r="AQ373">
        <v>0</v>
      </c>
      <c r="AR373">
        <v>37</v>
      </c>
      <c r="AS373">
        <v>0</v>
      </c>
      <c r="AT373">
        <v>100</v>
      </c>
      <c r="AU373">
        <v>0</v>
      </c>
      <c r="AV373">
        <v>20</v>
      </c>
      <c r="AW373">
        <v>0</v>
      </c>
      <c r="AX373">
        <v>100</v>
      </c>
      <c r="AY373">
        <v>0</v>
      </c>
      <c r="AZ373">
        <v>14</v>
      </c>
      <c r="BA373">
        <v>0</v>
      </c>
      <c r="BB373">
        <v>100</v>
      </c>
      <c r="BC373">
        <v>0</v>
      </c>
      <c r="BD373">
        <v>20</v>
      </c>
      <c r="BE373">
        <v>0</v>
      </c>
      <c r="BF373">
        <v>100</v>
      </c>
      <c r="BG373">
        <v>0</v>
      </c>
      <c r="BH373">
        <v>14</v>
      </c>
      <c r="BI373">
        <v>0</v>
      </c>
      <c r="BJ373">
        <v>100</v>
      </c>
      <c r="BK373">
        <v>0</v>
      </c>
      <c r="BL373">
        <v>14</v>
      </c>
      <c r="BM373">
        <v>0</v>
      </c>
      <c r="BN373">
        <v>70</v>
      </c>
      <c r="BO373">
        <v>0</v>
      </c>
      <c r="BP373">
        <v>0</v>
      </c>
      <c r="BQ373">
        <v>0</v>
      </c>
      <c r="BR373">
        <v>0.98719999999999997</v>
      </c>
      <c r="BS373">
        <v>0</v>
      </c>
      <c r="BT373">
        <v>0.9829</v>
      </c>
      <c r="BU373">
        <v>0</v>
      </c>
      <c r="BV373">
        <v>0</v>
      </c>
      <c r="BW373">
        <v>0</v>
      </c>
      <c r="BX373">
        <v>0</v>
      </c>
      <c r="BY373">
        <v>0</v>
      </c>
      <c r="BZ373">
        <v>0</v>
      </c>
      <c r="CA373">
        <v>0</v>
      </c>
      <c r="CB373">
        <v>0</v>
      </c>
      <c r="CC373">
        <v>0</v>
      </c>
      <c r="CD373">
        <v>0</v>
      </c>
      <c r="CE373">
        <v>0.98719999999999997</v>
      </c>
      <c r="CF373">
        <v>9.5899999999999999E-2</v>
      </c>
      <c r="CG373">
        <v>0.9829</v>
      </c>
      <c r="CH373">
        <v>3.4099999999999998E-2</v>
      </c>
      <c r="CI373">
        <v>0</v>
      </c>
      <c r="CJ373">
        <v>0</v>
      </c>
      <c r="CK373">
        <v>0</v>
      </c>
      <c r="CL373">
        <v>0</v>
      </c>
      <c r="CM373">
        <v>1.9701</v>
      </c>
      <c r="CN373">
        <v>1.9199999999999998E-2</v>
      </c>
      <c r="CO373">
        <v>0</v>
      </c>
      <c r="CP373">
        <v>0</v>
      </c>
      <c r="CQ373">
        <v>0</v>
      </c>
      <c r="CR373">
        <v>1</v>
      </c>
      <c r="CS373">
        <v>0</v>
      </c>
      <c r="CT373">
        <v>1</v>
      </c>
      <c r="CU373">
        <v>0</v>
      </c>
      <c r="CV373">
        <v>0</v>
      </c>
      <c r="CW373">
        <v>0</v>
      </c>
      <c r="CX373">
        <v>0</v>
      </c>
      <c r="CY373">
        <v>0</v>
      </c>
      <c r="CZ373">
        <v>0</v>
      </c>
      <c r="DA373">
        <v>0</v>
      </c>
      <c r="DB373">
        <v>0</v>
      </c>
      <c r="DC373">
        <v>0</v>
      </c>
      <c r="DD373">
        <v>0</v>
      </c>
      <c r="DE373">
        <v>1</v>
      </c>
      <c r="DF373">
        <v>1</v>
      </c>
      <c r="DG373">
        <v>0</v>
      </c>
      <c r="DH373">
        <v>0</v>
      </c>
      <c r="DI373">
        <v>2</v>
      </c>
      <c r="DJ373" t="s">
        <v>795</v>
      </c>
    </row>
    <row r="374" spans="1:114" x14ac:dyDescent="0.2">
      <c r="A374">
        <v>21716</v>
      </c>
      <c r="B374" t="s">
        <v>589</v>
      </c>
      <c r="C374">
        <v>734</v>
      </c>
      <c r="D374">
        <v>288</v>
      </c>
      <c r="E374">
        <v>10.2044</v>
      </c>
      <c r="F374">
        <v>3.9496000000000002</v>
      </c>
      <c r="G374">
        <v>195</v>
      </c>
      <c r="H374">
        <v>174</v>
      </c>
      <c r="I374">
        <v>4.6044999999999998</v>
      </c>
      <c r="J374">
        <v>4.0834999999999999</v>
      </c>
      <c r="K374">
        <v>626</v>
      </c>
      <c r="L374">
        <v>215</v>
      </c>
      <c r="M374">
        <v>21.408999999999999</v>
      </c>
      <c r="N374">
        <v>7.2050000000000001</v>
      </c>
      <c r="O374">
        <v>355</v>
      </c>
      <c r="P374">
        <v>151</v>
      </c>
      <c r="Q374">
        <v>6.9241000000000001</v>
      </c>
      <c r="R374">
        <v>2.91</v>
      </c>
      <c r="S374">
        <v>229</v>
      </c>
      <c r="T374">
        <v>102</v>
      </c>
      <c r="U374">
        <v>3.1876000000000002</v>
      </c>
      <c r="V374">
        <v>1.4054</v>
      </c>
      <c r="W374">
        <v>1036</v>
      </c>
      <c r="X374">
        <v>241</v>
      </c>
      <c r="Y374">
        <v>14.3889</v>
      </c>
      <c r="Z374">
        <v>3.2162000000000002</v>
      </c>
      <c r="AA374">
        <v>1559</v>
      </c>
      <c r="AB374">
        <v>271</v>
      </c>
      <c r="AC374">
        <v>21.652799999999999</v>
      </c>
      <c r="AD374">
        <v>3.4956999999999998</v>
      </c>
      <c r="AE374">
        <v>1026</v>
      </c>
      <c r="AF374">
        <v>223</v>
      </c>
      <c r="AG374">
        <v>14.281700000000001</v>
      </c>
      <c r="AH374">
        <v>2.9693999999999998</v>
      </c>
      <c r="AI374">
        <v>100</v>
      </c>
      <c r="AJ374">
        <v>67</v>
      </c>
      <c r="AK374">
        <v>3.42</v>
      </c>
      <c r="AL374">
        <v>2.2698999999999998</v>
      </c>
      <c r="AM374">
        <v>87</v>
      </c>
      <c r="AN374">
        <v>94</v>
      </c>
      <c r="AO374">
        <v>1.2850999999999999</v>
      </c>
      <c r="AP374">
        <v>1.3842000000000001</v>
      </c>
      <c r="AQ374">
        <v>2118</v>
      </c>
      <c r="AR374">
        <v>653</v>
      </c>
      <c r="AS374">
        <v>29.416699999999999</v>
      </c>
      <c r="AT374">
        <v>8.8643999999999998</v>
      </c>
      <c r="AU374">
        <v>37</v>
      </c>
      <c r="AV374">
        <v>49</v>
      </c>
      <c r="AW374">
        <v>1.2024999999999999</v>
      </c>
      <c r="AX374">
        <v>1.585</v>
      </c>
      <c r="AY374">
        <v>21</v>
      </c>
      <c r="AZ374">
        <v>31</v>
      </c>
      <c r="BA374">
        <v>0.6825</v>
      </c>
      <c r="BB374">
        <v>1.0062</v>
      </c>
      <c r="BC374">
        <v>15</v>
      </c>
      <c r="BD374">
        <v>31</v>
      </c>
      <c r="BE374">
        <v>0.51300000000000001</v>
      </c>
      <c r="BF374">
        <v>1.0462</v>
      </c>
      <c r="BG374">
        <v>120</v>
      </c>
      <c r="BH374">
        <v>90</v>
      </c>
      <c r="BI374">
        <v>4.1040000000000001</v>
      </c>
      <c r="BJ374">
        <v>3.0638000000000001</v>
      </c>
      <c r="BK374">
        <v>0</v>
      </c>
      <c r="BL374">
        <v>19</v>
      </c>
      <c r="BM374">
        <v>0</v>
      </c>
      <c r="BN374">
        <v>0.26390000000000002</v>
      </c>
      <c r="BO374">
        <v>0.42459999999999998</v>
      </c>
      <c r="BP374">
        <v>0.59440000000000004</v>
      </c>
      <c r="BQ374">
        <v>0.56620000000000004</v>
      </c>
      <c r="BR374">
        <v>0.53849999999999998</v>
      </c>
      <c r="BS374">
        <v>0.45179999999999998</v>
      </c>
      <c r="BT374">
        <v>0.26229999999999998</v>
      </c>
      <c r="BU374">
        <v>0.51170000000000004</v>
      </c>
      <c r="BV374">
        <v>0.70879999999999999</v>
      </c>
      <c r="BW374">
        <v>0.4078</v>
      </c>
      <c r="BX374">
        <v>0.63539999999999996</v>
      </c>
      <c r="BY374">
        <v>0.51390000000000002</v>
      </c>
      <c r="BZ374">
        <v>0.48370000000000002</v>
      </c>
      <c r="CA374">
        <v>0.57699999999999996</v>
      </c>
      <c r="CB374">
        <v>0.4577</v>
      </c>
      <c r="CC374">
        <v>0.57920000000000005</v>
      </c>
      <c r="CD374">
        <v>0</v>
      </c>
      <c r="CE374">
        <v>2.5754999999999999</v>
      </c>
      <c r="CF374">
        <v>0.53300000000000003</v>
      </c>
      <c r="CG374">
        <v>2.5259999999999998</v>
      </c>
      <c r="CH374">
        <v>0.51600000000000001</v>
      </c>
      <c r="CI374">
        <v>0.51390000000000002</v>
      </c>
      <c r="CJ374">
        <v>0.51390000000000002</v>
      </c>
      <c r="CK374">
        <v>2.0975999999999999</v>
      </c>
      <c r="CL374">
        <v>0.44779999999999998</v>
      </c>
      <c r="CM374">
        <v>7.7129999999999992</v>
      </c>
      <c r="CN374">
        <v>0.50749999999999995</v>
      </c>
      <c r="CO374">
        <v>0</v>
      </c>
      <c r="CP374">
        <v>0</v>
      </c>
      <c r="CQ374">
        <v>0</v>
      </c>
      <c r="CR374">
        <v>0</v>
      </c>
      <c r="CS374">
        <v>0</v>
      </c>
      <c r="CT374">
        <v>0</v>
      </c>
      <c r="CU374">
        <v>0</v>
      </c>
      <c r="CV374">
        <v>0</v>
      </c>
      <c r="CW374">
        <v>0</v>
      </c>
      <c r="CX374">
        <v>0</v>
      </c>
      <c r="CY374">
        <v>0</v>
      </c>
      <c r="CZ374">
        <v>0</v>
      </c>
      <c r="DA374">
        <v>0</v>
      </c>
      <c r="DB374">
        <v>0</v>
      </c>
      <c r="DC374">
        <v>0</v>
      </c>
      <c r="DD374">
        <v>0</v>
      </c>
      <c r="DE374">
        <v>0</v>
      </c>
      <c r="DF374">
        <v>0</v>
      </c>
      <c r="DG374">
        <v>0</v>
      </c>
      <c r="DH374">
        <v>0</v>
      </c>
      <c r="DI374">
        <v>0</v>
      </c>
      <c r="DJ374" t="s">
        <v>793</v>
      </c>
    </row>
    <row r="375" spans="1:114" x14ac:dyDescent="0.2">
      <c r="A375">
        <v>21717</v>
      </c>
      <c r="B375" t="s">
        <v>589</v>
      </c>
      <c r="C375">
        <v>0</v>
      </c>
      <c r="D375">
        <v>14</v>
      </c>
      <c r="E375">
        <v>0</v>
      </c>
      <c r="F375">
        <v>5.7142999999999997</v>
      </c>
      <c r="G375">
        <v>0</v>
      </c>
      <c r="H375">
        <v>14</v>
      </c>
      <c r="I375">
        <v>0</v>
      </c>
      <c r="J375">
        <v>9.9291</v>
      </c>
      <c r="K375">
        <v>0</v>
      </c>
      <c r="L375">
        <v>28</v>
      </c>
      <c r="M375">
        <v>0</v>
      </c>
      <c r="N375">
        <v>34.567900000000002</v>
      </c>
      <c r="O375">
        <v>22</v>
      </c>
      <c r="P375">
        <v>33</v>
      </c>
      <c r="Q375">
        <v>12.0219</v>
      </c>
      <c r="R375">
        <v>15.882300000000001</v>
      </c>
      <c r="S375">
        <v>0</v>
      </c>
      <c r="T375">
        <v>14</v>
      </c>
      <c r="U375">
        <v>0</v>
      </c>
      <c r="V375">
        <v>6.3926999999999996</v>
      </c>
      <c r="W375">
        <v>31</v>
      </c>
      <c r="X375">
        <v>35</v>
      </c>
      <c r="Y375">
        <v>12.6531</v>
      </c>
      <c r="Z375">
        <v>10.757899999999999</v>
      </c>
      <c r="AA375">
        <v>62</v>
      </c>
      <c r="AB375">
        <v>80</v>
      </c>
      <c r="AC375">
        <v>25.306100000000001</v>
      </c>
      <c r="AD375">
        <v>26.698799999999999</v>
      </c>
      <c r="AE375">
        <v>34</v>
      </c>
      <c r="AF375">
        <v>38</v>
      </c>
      <c r="AG375">
        <v>15.5251</v>
      </c>
      <c r="AH375">
        <v>13.600300000000001</v>
      </c>
      <c r="AI375">
        <v>0</v>
      </c>
      <c r="AJ375">
        <v>20</v>
      </c>
      <c r="AK375">
        <v>0</v>
      </c>
      <c r="AL375">
        <v>24.443200000000001</v>
      </c>
      <c r="AM375">
        <v>0</v>
      </c>
      <c r="AN375">
        <v>56</v>
      </c>
      <c r="AO375">
        <v>0</v>
      </c>
      <c r="AP375">
        <v>26.7943</v>
      </c>
      <c r="AQ375">
        <v>87</v>
      </c>
      <c r="AR375">
        <v>219</v>
      </c>
      <c r="AS375">
        <v>35.510199999999998</v>
      </c>
      <c r="AT375">
        <v>85.452600000000004</v>
      </c>
      <c r="AU375">
        <v>0</v>
      </c>
      <c r="AV375">
        <v>20</v>
      </c>
      <c r="AW375">
        <v>0</v>
      </c>
      <c r="AX375">
        <v>24.443200000000001</v>
      </c>
      <c r="AY375">
        <v>22</v>
      </c>
      <c r="AZ375">
        <v>33</v>
      </c>
      <c r="BA375">
        <v>27.160499999999999</v>
      </c>
      <c r="BB375">
        <v>36.660299999999999</v>
      </c>
      <c r="BC375">
        <v>0</v>
      </c>
      <c r="BD375">
        <v>20</v>
      </c>
      <c r="BE375">
        <v>0</v>
      </c>
      <c r="BF375">
        <v>24.443200000000001</v>
      </c>
      <c r="BG375">
        <v>0</v>
      </c>
      <c r="BH375">
        <v>14</v>
      </c>
      <c r="BI375">
        <v>0</v>
      </c>
      <c r="BJ375">
        <v>17.283999999999999</v>
      </c>
      <c r="BK375">
        <v>0</v>
      </c>
      <c r="BL375">
        <v>14</v>
      </c>
      <c r="BM375">
        <v>0</v>
      </c>
      <c r="BN375">
        <v>5.7142999999999997</v>
      </c>
      <c r="BO375">
        <v>0</v>
      </c>
      <c r="BP375">
        <v>0</v>
      </c>
      <c r="BQ375">
        <v>0</v>
      </c>
      <c r="BR375">
        <v>0.80130000000000001</v>
      </c>
      <c r="BS375">
        <v>0</v>
      </c>
      <c r="BT375">
        <v>0.17480000000000001</v>
      </c>
      <c r="BU375">
        <v>0.81879999999999997</v>
      </c>
      <c r="BV375">
        <v>0.75800000000000001</v>
      </c>
      <c r="BW375">
        <v>0</v>
      </c>
      <c r="BX375">
        <v>0</v>
      </c>
      <c r="BY375">
        <v>0.59699999999999998</v>
      </c>
      <c r="BZ375">
        <v>0</v>
      </c>
      <c r="CA375">
        <v>0.98699999999999999</v>
      </c>
      <c r="CB375">
        <v>0</v>
      </c>
      <c r="CC375">
        <v>0</v>
      </c>
      <c r="CD375">
        <v>0</v>
      </c>
      <c r="CE375">
        <v>0.80130000000000001</v>
      </c>
      <c r="CF375">
        <v>5.5399999999999998E-2</v>
      </c>
      <c r="CG375">
        <v>1.7516</v>
      </c>
      <c r="CH375">
        <v>0.15570000000000001</v>
      </c>
      <c r="CI375">
        <v>0.59699999999999998</v>
      </c>
      <c r="CJ375">
        <v>0.59699999999999998</v>
      </c>
      <c r="CK375">
        <v>0.98699999999999999</v>
      </c>
      <c r="CL375">
        <v>0.23669999999999999</v>
      </c>
      <c r="CM375">
        <v>4.1368999999999998</v>
      </c>
      <c r="CN375">
        <v>0.1258</v>
      </c>
      <c r="CO375">
        <v>0</v>
      </c>
      <c r="CP375">
        <v>0</v>
      </c>
      <c r="CQ375">
        <v>0</v>
      </c>
      <c r="CR375">
        <v>0</v>
      </c>
      <c r="CS375">
        <v>0</v>
      </c>
      <c r="CT375">
        <v>0</v>
      </c>
      <c r="CU375">
        <v>0</v>
      </c>
      <c r="CV375">
        <v>0</v>
      </c>
      <c r="CW375">
        <v>0</v>
      </c>
      <c r="CX375">
        <v>0</v>
      </c>
      <c r="CY375">
        <v>0</v>
      </c>
      <c r="CZ375">
        <v>0</v>
      </c>
      <c r="DA375">
        <v>1</v>
      </c>
      <c r="DB375">
        <v>0</v>
      </c>
      <c r="DC375">
        <v>0</v>
      </c>
      <c r="DD375">
        <v>0</v>
      </c>
      <c r="DE375">
        <v>0</v>
      </c>
      <c r="DF375">
        <v>0</v>
      </c>
      <c r="DG375">
        <v>0</v>
      </c>
      <c r="DH375">
        <v>1</v>
      </c>
      <c r="DI375">
        <v>1</v>
      </c>
      <c r="DJ375" t="s">
        <v>795</v>
      </c>
    </row>
    <row r="376" spans="1:114" x14ac:dyDescent="0.2">
      <c r="A376">
        <v>21718</v>
      </c>
      <c r="B376" t="s">
        <v>589</v>
      </c>
      <c r="C376">
        <v>14</v>
      </c>
      <c r="D376">
        <v>14</v>
      </c>
      <c r="E376">
        <v>10.447800000000001</v>
      </c>
      <c r="F376">
        <v>9.7840000000000007</v>
      </c>
      <c r="G376">
        <v>12</v>
      </c>
      <c r="H376">
        <v>11</v>
      </c>
      <c r="I376">
        <v>14.8148</v>
      </c>
      <c r="J376">
        <v>12.1653</v>
      </c>
      <c r="K376">
        <v>20</v>
      </c>
      <c r="L376">
        <v>15</v>
      </c>
      <c r="M376">
        <v>31.25</v>
      </c>
      <c r="N376">
        <v>21.305900000000001</v>
      </c>
      <c r="O376">
        <v>4</v>
      </c>
      <c r="P376">
        <v>4</v>
      </c>
      <c r="Q376">
        <v>3.6697000000000002</v>
      </c>
      <c r="R376">
        <v>3.4754</v>
      </c>
      <c r="S376">
        <v>3</v>
      </c>
      <c r="T376">
        <v>4</v>
      </c>
      <c r="U376">
        <v>2.2387999999999999</v>
      </c>
      <c r="V376">
        <v>2.8799000000000001</v>
      </c>
      <c r="W376">
        <v>50</v>
      </c>
      <c r="X376">
        <v>26</v>
      </c>
      <c r="Y376">
        <v>37.313400000000001</v>
      </c>
      <c r="Z376">
        <v>14.3245</v>
      </c>
      <c r="AA376">
        <v>13</v>
      </c>
      <c r="AB376">
        <v>11</v>
      </c>
      <c r="AC376">
        <v>9.7014999999999993</v>
      </c>
      <c r="AD376">
        <v>7.4705000000000004</v>
      </c>
      <c r="AE376">
        <v>29</v>
      </c>
      <c r="AF376">
        <v>18</v>
      </c>
      <c r="AG376">
        <v>21.6418</v>
      </c>
      <c r="AH376">
        <v>11.0825</v>
      </c>
      <c r="AI376">
        <v>0</v>
      </c>
      <c r="AJ376">
        <v>20</v>
      </c>
      <c r="AK376">
        <v>0</v>
      </c>
      <c r="AL376">
        <v>30.9359</v>
      </c>
      <c r="AM376">
        <v>0</v>
      </c>
      <c r="AN376">
        <v>56</v>
      </c>
      <c r="AO376">
        <v>0</v>
      </c>
      <c r="AP376">
        <v>42.1053</v>
      </c>
      <c r="AQ376">
        <v>10</v>
      </c>
      <c r="AR376">
        <v>64</v>
      </c>
      <c r="AS376">
        <v>7.4626999999999999</v>
      </c>
      <c r="AT376">
        <v>47.974699999999999</v>
      </c>
      <c r="AU376">
        <v>0</v>
      </c>
      <c r="AV376">
        <v>20</v>
      </c>
      <c r="AW376">
        <v>0</v>
      </c>
      <c r="AX376">
        <v>28.284300000000002</v>
      </c>
      <c r="AY376">
        <v>0</v>
      </c>
      <c r="AZ376">
        <v>14</v>
      </c>
      <c r="BA376">
        <v>0</v>
      </c>
      <c r="BB376">
        <v>20</v>
      </c>
      <c r="BC376">
        <v>0</v>
      </c>
      <c r="BD376">
        <v>20</v>
      </c>
      <c r="BE376">
        <v>0</v>
      </c>
      <c r="BF376">
        <v>30.9359</v>
      </c>
      <c r="BG376">
        <v>2</v>
      </c>
      <c r="BH376">
        <v>3</v>
      </c>
      <c r="BI376">
        <v>3.125</v>
      </c>
      <c r="BJ376">
        <v>4.5739999999999998</v>
      </c>
      <c r="BK376">
        <v>0</v>
      </c>
      <c r="BL376">
        <v>14</v>
      </c>
      <c r="BM376">
        <v>0</v>
      </c>
      <c r="BN376">
        <v>10.447800000000001</v>
      </c>
      <c r="BO376">
        <v>0.4375</v>
      </c>
      <c r="BP376">
        <v>0.96960000000000002</v>
      </c>
      <c r="BQ376">
        <v>0.81340000000000001</v>
      </c>
      <c r="BR376">
        <v>0.27139999999999997</v>
      </c>
      <c r="BS376">
        <v>0.31259999999999999</v>
      </c>
      <c r="BT376">
        <v>0.92110000000000003</v>
      </c>
      <c r="BU376">
        <v>0.113</v>
      </c>
      <c r="BV376">
        <v>0.89939999999999998</v>
      </c>
      <c r="BW376">
        <v>0</v>
      </c>
      <c r="BX376">
        <v>0</v>
      </c>
      <c r="BY376">
        <v>0.1706</v>
      </c>
      <c r="BZ376">
        <v>0</v>
      </c>
      <c r="CA376">
        <v>0</v>
      </c>
      <c r="CB376">
        <v>0</v>
      </c>
      <c r="CC376">
        <v>0.48809999999999998</v>
      </c>
      <c r="CD376">
        <v>0</v>
      </c>
      <c r="CE376">
        <v>2.8045</v>
      </c>
      <c r="CF376">
        <v>0.59489999999999998</v>
      </c>
      <c r="CG376">
        <v>1.9335</v>
      </c>
      <c r="CH376">
        <v>0.1983</v>
      </c>
      <c r="CI376">
        <v>0.1706</v>
      </c>
      <c r="CJ376">
        <v>0.1706</v>
      </c>
      <c r="CK376">
        <v>0.48809999999999998</v>
      </c>
      <c r="CL376">
        <v>0.12790000000000001</v>
      </c>
      <c r="CM376">
        <v>5.3967000000000001</v>
      </c>
      <c r="CN376">
        <v>0.22170000000000001</v>
      </c>
      <c r="CO376">
        <v>0</v>
      </c>
      <c r="CP376">
        <v>1</v>
      </c>
      <c r="CQ376">
        <v>0</v>
      </c>
      <c r="CR376">
        <v>0</v>
      </c>
      <c r="CS376">
        <v>0</v>
      </c>
      <c r="CT376">
        <v>1</v>
      </c>
      <c r="CU376">
        <v>0</v>
      </c>
      <c r="CV376">
        <v>0</v>
      </c>
      <c r="CW376">
        <v>0</v>
      </c>
      <c r="CX376">
        <v>0</v>
      </c>
      <c r="CY376">
        <v>0</v>
      </c>
      <c r="CZ376">
        <v>0</v>
      </c>
      <c r="DA376">
        <v>0</v>
      </c>
      <c r="DB376">
        <v>0</v>
      </c>
      <c r="DC376">
        <v>0</v>
      </c>
      <c r="DD376">
        <v>0</v>
      </c>
      <c r="DE376">
        <v>1</v>
      </c>
      <c r="DF376">
        <v>1</v>
      </c>
      <c r="DG376">
        <v>0</v>
      </c>
      <c r="DH376">
        <v>0</v>
      </c>
      <c r="DI376">
        <v>2</v>
      </c>
      <c r="DJ376" t="s">
        <v>795</v>
      </c>
    </row>
    <row r="377" spans="1:114" x14ac:dyDescent="0.2">
      <c r="A377">
        <v>21719</v>
      </c>
      <c r="B377" t="s">
        <v>589</v>
      </c>
      <c r="C377">
        <v>122</v>
      </c>
      <c r="D377">
        <v>81</v>
      </c>
      <c r="E377">
        <v>10.3918</v>
      </c>
      <c r="F377">
        <v>6.5042999999999997</v>
      </c>
      <c r="G377">
        <v>13</v>
      </c>
      <c r="H377">
        <v>21</v>
      </c>
      <c r="I377">
        <v>2</v>
      </c>
      <c r="J377">
        <v>3.1698</v>
      </c>
      <c r="K377">
        <v>135</v>
      </c>
      <c r="L377">
        <v>74</v>
      </c>
      <c r="M377">
        <v>27.3279</v>
      </c>
      <c r="N377">
        <v>14.3268</v>
      </c>
      <c r="O377">
        <v>69</v>
      </c>
      <c r="P377">
        <v>42</v>
      </c>
      <c r="Q377">
        <v>8.2933000000000003</v>
      </c>
      <c r="R377">
        <v>4.7994000000000003</v>
      </c>
      <c r="S377">
        <v>82</v>
      </c>
      <c r="T377">
        <v>71</v>
      </c>
      <c r="U377">
        <v>6.9610000000000003</v>
      </c>
      <c r="V377">
        <v>5.8281000000000001</v>
      </c>
      <c r="W377">
        <v>215</v>
      </c>
      <c r="X377">
        <v>75</v>
      </c>
      <c r="Y377">
        <v>18.251300000000001</v>
      </c>
      <c r="Z377">
        <v>4.9302999999999999</v>
      </c>
      <c r="AA377">
        <v>268</v>
      </c>
      <c r="AB377">
        <v>79</v>
      </c>
      <c r="AC377">
        <v>22.750399999999999</v>
      </c>
      <c r="AD377">
        <v>4.4452999999999996</v>
      </c>
      <c r="AE377">
        <v>150</v>
      </c>
      <c r="AF377">
        <v>74</v>
      </c>
      <c r="AG377">
        <v>12.7334</v>
      </c>
      <c r="AH377">
        <v>5.6181000000000001</v>
      </c>
      <c r="AI377">
        <v>12</v>
      </c>
      <c r="AJ377">
        <v>24</v>
      </c>
      <c r="AK377">
        <v>2.4291</v>
      </c>
      <c r="AL377">
        <v>4.7636000000000003</v>
      </c>
      <c r="AM377">
        <v>0</v>
      </c>
      <c r="AN377">
        <v>56</v>
      </c>
      <c r="AO377">
        <v>0</v>
      </c>
      <c r="AP377">
        <v>4.9688999999999997</v>
      </c>
      <c r="AQ377">
        <v>0</v>
      </c>
      <c r="AR377">
        <v>368</v>
      </c>
      <c r="AS377">
        <v>0</v>
      </c>
      <c r="AT377">
        <v>31.2135</v>
      </c>
      <c r="AU377">
        <v>0</v>
      </c>
      <c r="AV377">
        <v>20</v>
      </c>
      <c r="AW377">
        <v>0</v>
      </c>
      <c r="AX377">
        <v>3.2833999999999999</v>
      </c>
      <c r="AY377">
        <v>56</v>
      </c>
      <c r="AZ377">
        <v>47</v>
      </c>
      <c r="BA377">
        <v>9.2868999999999993</v>
      </c>
      <c r="BB377">
        <v>7.6963999999999997</v>
      </c>
      <c r="BC377">
        <v>0</v>
      </c>
      <c r="BD377">
        <v>20</v>
      </c>
      <c r="BE377">
        <v>0</v>
      </c>
      <c r="BF377">
        <v>4.0079000000000002</v>
      </c>
      <c r="BG377">
        <v>18</v>
      </c>
      <c r="BH377">
        <v>26</v>
      </c>
      <c r="BI377">
        <v>3.6436999999999999</v>
      </c>
      <c r="BJ377">
        <v>5.2347999999999999</v>
      </c>
      <c r="BK377">
        <v>0</v>
      </c>
      <c r="BL377">
        <v>14</v>
      </c>
      <c r="BM377">
        <v>0</v>
      </c>
      <c r="BN377">
        <v>1.1884999999999999</v>
      </c>
      <c r="BO377">
        <v>0.43319999999999997</v>
      </c>
      <c r="BP377">
        <v>0.24079999999999999</v>
      </c>
      <c r="BQ377">
        <v>0.73970000000000002</v>
      </c>
      <c r="BR377">
        <v>0.63890000000000002</v>
      </c>
      <c r="BS377">
        <v>0.80089999999999995</v>
      </c>
      <c r="BT377">
        <v>0.52029999999999998</v>
      </c>
      <c r="BU377">
        <v>0.61619999999999997</v>
      </c>
      <c r="BV377">
        <v>0.60389999999999999</v>
      </c>
      <c r="BW377">
        <v>0.34060000000000001</v>
      </c>
      <c r="BX377">
        <v>0</v>
      </c>
      <c r="BY377">
        <v>0</v>
      </c>
      <c r="BZ377">
        <v>0</v>
      </c>
      <c r="CA377">
        <v>0.91320000000000001</v>
      </c>
      <c r="CB377">
        <v>0</v>
      </c>
      <c r="CC377">
        <v>0.53800000000000003</v>
      </c>
      <c r="CD377">
        <v>0</v>
      </c>
      <c r="CE377">
        <v>2.8534999999999999</v>
      </c>
      <c r="CF377">
        <v>0.61619999999999997</v>
      </c>
      <c r="CG377">
        <v>2.081</v>
      </c>
      <c r="CH377">
        <v>0.28360000000000002</v>
      </c>
      <c r="CI377">
        <v>0</v>
      </c>
      <c r="CJ377">
        <v>0</v>
      </c>
      <c r="CK377">
        <v>1.4512</v>
      </c>
      <c r="CL377">
        <v>0.3049</v>
      </c>
      <c r="CM377">
        <v>6.3856999999999999</v>
      </c>
      <c r="CN377">
        <v>0.33260000000000001</v>
      </c>
      <c r="CO377">
        <v>0</v>
      </c>
      <c r="CP377">
        <v>0</v>
      </c>
      <c r="CQ377">
        <v>0</v>
      </c>
      <c r="CR377">
        <v>0</v>
      </c>
      <c r="CS377">
        <v>0</v>
      </c>
      <c r="CT377">
        <v>0</v>
      </c>
      <c r="CU377">
        <v>0</v>
      </c>
      <c r="CV377">
        <v>0</v>
      </c>
      <c r="CW377">
        <v>0</v>
      </c>
      <c r="CX377">
        <v>0</v>
      </c>
      <c r="CY377">
        <v>0</v>
      </c>
      <c r="CZ377">
        <v>0</v>
      </c>
      <c r="DA377">
        <v>1</v>
      </c>
      <c r="DB377">
        <v>0</v>
      </c>
      <c r="DC377">
        <v>0</v>
      </c>
      <c r="DD377">
        <v>0</v>
      </c>
      <c r="DE377">
        <v>0</v>
      </c>
      <c r="DF377">
        <v>0</v>
      </c>
      <c r="DG377">
        <v>0</v>
      </c>
      <c r="DH377">
        <v>1</v>
      </c>
      <c r="DI377">
        <v>1</v>
      </c>
      <c r="DJ377" t="s">
        <v>796</v>
      </c>
    </row>
    <row r="378" spans="1:114" x14ac:dyDescent="0.2">
      <c r="A378">
        <v>21722</v>
      </c>
      <c r="B378" t="s">
        <v>589</v>
      </c>
      <c r="C378">
        <v>517</v>
      </c>
      <c r="D378">
        <v>262</v>
      </c>
      <c r="E378">
        <v>7.7072000000000003</v>
      </c>
      <c r="F378">
        <v>3.6126999999999998</v>
      </c>
      <c r="G378">
        <v>37</v>
      </c>
      <c r="H378">
        <v>26</v>
      </c>
      <c r="I378">
        <v>1.2056</v>
      </c>
      <c r="J378">
        <v>0.81469999999999998</v>
      </c>
      <c r="K378">
        <v>246</v>
      </c>
      <c r="L378">
        <v>110</v>
      </c>
      <c r="M378">
        <v>11.071099999999999</v>
      </c>
      <c r="N378">
        <v>4.5823999999999998</v>
      </c>
      <c r="O378">
        <v>349</v>
      </c>
      <c r="P378">
        <v>141</v>
      </c>
      <c r="Q378">
        <v>8.0100999999999996</v>
      </c>
      <c r="R378">
        <v>2.9346000000000001</v>
      </c>
      <c r="S378">
        <v>354</v>
      </c>
      <c r="T378">
        <v>232</v>
      </c>
      <c r="U378">
        <v>5.2686000000000002</v>
      </c>
      <c r="V378">
        <v>3.3014000000000001</v>
      </c>
      <c r="W378">
        <v>1112</v>
      </c>
      <c r="X378">
        <v>266</v>
      </c>
      <c r="Y378">
        <v>16.545200000000001</v>
      </c>
      <c r="Z378">
        <v>2.3620000000000001</v>
      </c>
      <c r="AA378">
        <v>1823</v>
      </c>
      <c r="AB378">
        <v>601</v>
      </c>
      <c r="AC378">
        <v>27.123899999999999</v>
      </c>
      <c r="AD378">
        <v>7.2704000000000004</v>
      </c>
      <c r="AE378">
        <v>994</v>
      </c>
      <c r="AF378">
        <v>308</v>
      </c>
      <c r="AG378">
        <v>14.793900000000001</v>
      </c>
      <c r="AH378">
        <v>3.5979999999999999</v>
      </c>
      <c r="AI378">
        <v>107</v>
      </c>
      <c r="AJ378">
        <v>77</v>
      </c>
      <c r="AK378">
        <v>4.8155000000000001</v>
      </c>
      <c r="AL378">
        <v>3.3858000000000001</v>
      </c>
      <c r="AM378">
        <v>0</v>
      </c>
      <c r="AN378">
        <v>76</v>
      </c>
      <c r="AO378">
        <v>0</v>
      </c>
      <c r="AP378">
        <v>1.1655</v>
      </c>
      <c r="AQ378">
        <v>446</v>
      </c>
      <c r="AR378">
        <v>1789</v>
      </c>
      <c r="AS378">
        <v>6.6359000000000004</v>
      </c>
      <c r="AT378">
        <v>26.592500000000001</v>
      </c>
      <c r="AU378">
        <v>4</v>
      </c>
      <c r="AV378">
        <v>20</v>
      </c>
      <c r="AW378">
        <v>0.16980000000000001</v>
      </c>
      <c r="AX378">
        <v>0.84530000000000005</v>
      </c>
      <c r="AY378">
        <v>100</v>
      </c>
      <c r="AZ378">
        <v>77</v>
      </c>
      <c r="BA378">
        <v>4.2445000000000004</v>
      </c>
      <c r="BB378">
        <v>3.1983999999999999</v>
      </c>
      <c r="BC378">
        <v>30</v>
      </c>
      <c r="BD378">
        <v>36</v>
      </c>
      <c r="BE378">
        <v>1.3501000000000001</v>
      </c>
      <c r="BF378">
        <v>1.6204000000000001</v>
      </c>
      <c r="BG378">
        <v>24</v>
      </c>
      <c r="BH378">
        <v>21</v>
      </c>
      <c r="BI378">
        <v>1.0801000000000001</v>
      </c>
      <c r="BJ378">
        <v>0.92730000000000001</v>
      </c>
      <c r="BK378">
        <v>36</v>
      </c>
      <c r="BL378">
        <v>25</v>
      </c>
      <c r="BM378">
        <v>0.53559999999999997</v>
      </c>
      <c r="BN378">
        <v>0.35749999999999998</v>
      </c>
      <c r="BO378">
        <v>0.31680000000000003</v>
      </c>
      <c r="BP378">
        <v>0.1822</v>
      </c>
      <c r="BQ378">
        <v>0.22559999999999999</v>
      </c>
      <c r="BR378">
        <v>0.62180000000000002</v>
      </c>
      <c r="BS378">
        <v>0.68310000000000004</v>
      </c>
      <c r="BT378">
        <v>0.39019999999999999</v>
      </c>
      <c r="BU378">
        <v>0.89770000000000005</v>
      </c>
      <c r="BV378">
        <v>0.73229999999999995</v>
      </c>
      <c r="BW378">
        <v>0.54879999999999995</v>
      </c>
      <c r="BX378">
        <v>0</v>
      </c>
      <c r="BY378">
        <v>0.15140000000000001</v>
      </c>
      <c r="BZ378">
        <v>0.41</v>
      </c>
      <c r="CA378">
        <v>0.78739999999999999</v>
      </c>
      <c r="CB378">
        <v>0.62260000000000004</v>
      </c>
      <c r="CC378">
        <v>0.29499999999999998</v>
      </c>
      <c r="CD378">
        <v>0.58850000000000002</v>
      </c>
      <c r="CE378">
        <v>2.0295000000000001</v>
      </c>
      <c r="CF378">
        <v>0.37530000000000002</v>
      </c>
      <c r="CG378">
        <v>2.569</v>
      </c>
      <c r="CH378">
        <v>0.54369999999999996</v>
      </c>
      <c r="CI378">
        <v>0.15140000000000001</v>
      </c>
      <c r="CJ378">
        <v>0.15140000000000001</v>
      </c>
      <c r="CK378">
        <v>2.7035</v>
      </c>
      <c r="CL378">
        <v>0.59489999999999998</v>
      </c>
      <c r="CM378">
        <v>7.4533999999999994</v>
      </c>
      <c r="CN378">
        <v>0.4627</v>
      </c>
      <c r="CO378">
        <v>0</v>
      </c>
      <c r="CP378">
        <v>0</v>
      </c>
      <c r="CQ378">
        <v>0</v>
      </c>
      <c r="CR378">
        <v>0</v>
      </c>
      <c r="CS378">
        <v>0</v>
      </c>
      <c r="CT378">
        <v>0</v>
      </c>
      <c r="CU378">
        <v>0</v>
      </c>
      <c r="CV378">
        <v>0</v>
      </c>
      <c r="CW378">
        <v>0</v>
      </c>
      <c r="CX378">
        <v>0</v>
      </c>
      <c r="CY378">
        <v>0</v>
      </c>
      <c r="CZ378">
        <v>0</v>
      </c>
      <c r="DA378">
        <v>0</v>
      </c>
      <c r="DB378">
        <v>0</v>
      </c>
      <c r="DC378">
        <v>0</v>
      </c>
      <c r="DD378">
        <v>0</v>
      </c>
      <c r="DE378">
        <v>0</v>
      </c>
      <c r="DF378">
        <v>0</v>
      </c>
      <c r="DG378">
        <v>0</v>
      </c>
      <c r="DH378">
        <v>0</v>
      </c>
      <c r="DI378">
        <v>0</v>
      </c>
      <c r="DJ378" t="s">
        <v>796</v>
      </c>
    </row>
    <row r="379" spans="1:114" x14ac:dyDescent="0.2">
      <c r="A379">
        <v>21723</v>
      </c>
      <c r="B379" t="s">
        <v>589</v>
      </c>
      <c r="C379">
        <v>0</v>
      </c>
      <c r="D379">
        <v>14</v>
      </c>
      <c r="E379">
        <v>0</v>
      </c>
      <c r="F379">
        <v>2.0926999999999998</v>
      </c>
      <c r="G379">
        <v>0</v>
      </c>
      <c r="H379">
        <v>14</v>
      </c>
      <c r="I379">
        <v>0</v>
      </c>
      <c r="J379">
        <v>3.5087999999999999</v>
      </c>
      <c r="K379">
        <v>57</v>
      </c>
      <c r="L379">
        <v>71</v>
      </c>
      <c r="M379">
        <v>24.568999999999999</v>
      </c>
      <c r="N379">
        <v>29.7393</v>
      </c>
      <c r="O379">
        <v>0</v>
      </c>
      <c r="P379">
        <v>14</v>
      </c>
      <c r="Q379">
        <v>0</v>
      </c>
      <c r="R379">
        <v>2.9851000000000001</v>
      </c>
      <c r="S379">
        <v>36</v>
      </c>
      <c r="T379">
        <v>55</v>
      </c>
      <c r="U379">
        <v>5.3811999999999998</v>
      </c>
      <c r="V379">
        <v>8.0266999999999999</v>
      </c>
      <c r="W379">
        <v>67</v>
      </c>
      <c r="X379">
        <v>62</v>
      </c>
      <c r="Y379">
        <v>10.014900000000001</v>
      </c>
      <c r="Z379">
        <v>8.6569000000000003</v>
      </c>
      <c r="AA379">
        <v>139</v>
      </c>
      <c r="AB379">
        <v>82</v>
      </c>
      <c r="AC379">
        <v>20.7773</v>
      </c>
      <c r="AD379">
        <v>10.155099999999999</v>
      </c>
      <c r="AE379">
        <v>39</v>
      </c>
      <c r="AF379">
        <v>36</v>
      </c>
      <c r="AG379">
        <v>5.8296000000000001</v>
      </c>
      <c r="AH379">
        <v>5.0247999999999999</v>
      </c>
      <c r="AI379">
        <v>0</v>
      </c>
      <c r="AJ379">
        <v>20</v>
      </c>
      <c r="AK379">
        <v>0</v>
      </c>
      <c r="AL379">
        <v>8.5340000000000007</v>
      </c>
      <c r="AM379">
        <v>0</v>
      </c>
      <c r="AN379">
        <v>56</v>
      </c>
      <c r="AO379">
        <v>0</v>
      </c>
      <c r="AP379">
        <v>8.3706999999999994</v>
      </c>
      <c r="AQ379">
        <v>456</v>
      </c>
      <c r="AR379">
        <v>262</v>
      </c>
      <c r="AS379">
        <v>68.1614</v>
      </c>
      <c r="AT379">
        <v>32.069899999999997</v>
      </c>
      <c r="AU379">
        <v>0</v>
      </c>
      <c r="AV379">
        <v>20</v>
      </c>
      <c r="AW379">
        <v>0</v>
      </c>
      <c r="AX379">
        <v>8.5340000000000007</v>
      </c>
      <c r="AY379">
        <v>0</v>
      </c>
      <c r="AZ379">
        <v>14</v>
      </c>
      <c r="BA379">
        <v>0</v>
      </c>
      <c r="BB379">
        <v>6.0345000000000004</v>
      </c>
      <c r="BC379">
        <v>0</v>
      </c>
      <c r="BD379">
        <v>20</v>
      </c>
      <c r="BE379">
        <v>0</v>
      </c>
      <c r="BF379">
        <v>8.5340000000000007</v>
      </c>
      <c r="BG379">
        <v>0</v>
      </c>
      <c r="BH379">
        <v>14</v>
      </c>
      <c r="BI379">
        <v>0</v>
      </c>
      <c r="BJ379">
        <v>6.0345000000000004</v>
      </c>
      <c r="BK379">
        <v>0</v>
      </c>
      <c r="BL379">
        <v>14</v>
      </c>
      <c r="BM379">
        <v>0</v>
      </c>
      <c r="BN379">
        <v>2.0926999999999998</v>
      </c>
      <c r="BO379">
        <v>0</v>
      </c>
      <c r="BP379">
        <v>0</v>
      </c>
      <c r="BQ379">
        <v>0.67459999999999998</v>
      </c>
      <c r="BR379">
        <v>0</v>
      </c>
      <c r="BS379">
        <v>0.69589999999999996</v>
      </c>
      <c r="BT379">
        <v>0.1045</v>
      </c>
      <c r="BU379">
        <v>0.44779999999999998</v>
      </c>
      <c r="BV379">
        <v>7.9200000000000007E-2</v>
      </c>
      <c r="BW379">
        <v>0</v>
      </c>
      <c r="BX379">
        <v>0</v>
      </c>
      <c r="BY379">
        <v>0.84009999999999996</v>
      </c>
      <c r="BZ379">
        <v>0</v>
      </c>
      <c r="CA379">
        <v>0</v>
      </c>
      <c r="CB379">
        <v>0</v>
      </c>
      <c r="CC379">
        <v>0</v>
      </c>
      <c r="CD379">
        <v>0</v>
      </c>
      <c r="CE379">
        <v>1.3705000000000001</v>
      </c>
      <c r="CF379">
        <v>0.1706</v>
      </c>
      <c r="CG379">
        <v>0.63150000000000006</v>
      </c>
      <c r="CH379">
        <v>2.35E-2</v>
      </c>
      <c r="CI379">
        <v>0.84009999999999996</v>
      </c>
      <c r="CJ379">
        <v>0.84009999999999996</v>
      </c>
      <c r="CK379">
        <v>0</v>
      </c>
      <c r="CL379">
        <v>0</v>
      </c>
      <c r="CM379">
        <v>2.8420999999999998</v>
      </c>
      <c r="CN379">
        <v>5.33E-2</v>
      </c>
      <c r="CO379">
        <v>0</v>
      </c>
      <c r="CP379">
        <v>0</v>
      </c>
      <c r="CQ379">
        <v>0</v>
      </c>
      <c r="CR379">
        <v>0</v>
      </c>
      <c r="CS379">
        <v>0</v>
      </c>
      <c r="CT379">
        <v>0</v>
      </c>
      <c r="CU379">
        <v>0</v>
      </c>
      <c r="CV379">
        <v>0</v>
      </c>
      <c r="CW379">
        <v>0</v>
      </c>
      <c r="CX379">
        <v>0</v>
      </c>
      <c r="CY379">
        <v>0</v>
      </c>
      <c r="CZ379">
        <v>0</v>
      </c>
      <c r="DA379">
        <v>0</v>
      </c>
      <c r="DB379">
        <v>0</v>
      </c>
      <c r="DC379">
        <v>0</v>
      </c>
      <c r="DD379">
        <v>0</v>
      </c>
      <c r="DE379">
        <v>0</v>
      </c>
      <c r="DF379">
        <v>0</v>
      </c>
      <c r="DG379">
        <v>0</v>
      </c>
      <c r="DH379">
        <v>0</v>
      </c>
      <c r="DI379">
        <v>0</v>
      </c>
      <c r="DJ379" t="s">
        <v>795</v>
      </c>
    </row>
    <row r="380" spans="1:114" x14ac:dyDescent="0.2">
      <c r="A380">
        <v>21727</v>
      </c>
      <c r="B380" t="s">
        <v>589</v>
      </c>
      <c r="C380">
        <v>863</v>
      </c>
      <c r="D380">
        <v>201</v>
      </c>
      <c r="E380">
        <v>19.4589</v>
      </c>
      <c r="F380">
        <v>4.1147</v>
      </c>
      <c r="G380">
        <v>77</v>
      </c>
      <c r="H380">
        <v>56</v>
      </c>
      <c r="I380">
        <v>2.7698</v>
      </c>
      <c r="J380">
        <v>1.9957</v>
      </c>
      <c r="K380">
        <v>339</v>
      </c>
      <c r="L380">
        <v>145</v>
      </c>
      <c r="M380">
        <v>20.263000000000002</v>
      </c>
      <c r="N380">
        <v>8.2645999999999997</v>
      </c>
      <c r="O380">
        <v>532</v>
      </c>
      <c r="P380">
        <v>203</v>
      </c>
      <c r="Q380">
        <v>16.309000000000001</v>
      </c>
      <c r="R380">
        <v>5.8689</v>
      </c>
      <c r="S380">
        <v>397</v>
      </c>
      <c r="T380">
        <v>177</v>
      </c>
      <c r="U380">
        <v>6.6455000000000002</v>
      </c>
      <c r="V380">
        <v>2.9230999999999998</v>
      </c>
      <c r="W380">
        <v>1152</v>
      </c>
      <c r="X380">
        <v>332</v>
      </c>
      <c r="Y380">
        <v>19.035</v>
      </c>
      <c r="Z380">
        <v>5.3164999999999996</v>
      </c>
      <c r="AA380">
        <v>861</v>
      </c>
      <c r="AB380">
        <v>204</v>
      </c>
      <c r="AC380">
        <v>14.226699999999999</v>
      </c>
      <c r="AD380">
        <v>3.2157</v>
      </c>
      <c r="AE380">
        <v>816</v>
      </c>
      <c r="AF380">
        <v>301</v>
      </c>
      <c r="AG380">
        <v>13.6592</v>
      </c>
      <c r="AH380">
        <v>4.9394</v>
      </c>
      <c r="AI380">
        <v>49</v>
      </c>
      <c r="AJ380">
        <v>35</v>
      </c>
      <c r="AK380">
        <v>2.9289000000000001</v>
      </c>
      <c r="AL380">
        <v>2.0804</v>
      </c>
      <c r="AM380">
        <v>75</v>
      </c>
      <c r="AN380">
        <v>84</v>
      </c>
      <c r="AO380">
        <v>1.284</v>
      </c>
      <c r="AP380">
        <v>1.4393</v>
      </c>
      <c r="AQ380">
        <v>1367</v>
      </c>
      <c r="AR380">
        <v>589</v>
      </c>
      <c r="AS380">
        <v>22.587599999999998</v>
      </c>
      <c r="AT380">
        <v>9.5931999999999995</v>
      </c>
      <c r="AU380">
        <v>129</v>
      </c>
      <c r="AV380">
        <v>67</v>
      </c>
      <c r="AW380">
        <v>7.1349999999999998</v>
      </c>
      <c r="AX380">
        <v>3.6052</v>
      </c>
      <c r="AY380">
        <v>0</v>
      </c>
      <c r="AZ380">
        <v>19</v>
      </c>
      <c r="BA380">
        <v>0</v>
      </c>
      <c r="BB380">
        <v>1.0508999999999999</v>
      </c>
      <c r="BC380">
        <v>0</v>
      </c>
      <c r="BD380">
        <v>27</v>
      </c>
      <c r="BE380">
        <v>0</v>
      </c>
      <c r="BF380">
        <v>1.6061000000000001</v>
      </c>
      <c r="BG380">
        <v>76</v>
      </c>
      <c r="BH380">
        <v>64</v>
      </c>
      <c r="BI380">
        <v>4.5427</v>
      </c>
      <c r="BJ380">
        <v>3.7818999999999998</v>
      </c>
      <c r="BK380">
        <v>1779</v>
      </c>
      <c r="BL380">
        <v>42</v>
      </c>
      <c r="BM380">
        <v>29.395199999999999</v>
      </c>
      <c r="BN380">
        <v>2.2008000000000001</v>
      </c>
      <c r="BO380">
        <v>0.7349</v>
      </c>
      <c r="BP380">
        <v>0.33410000000000001</v>
      </c>
      <c r="BQ380">
        <v>0.52280000000000004</v>
      </c>
      <c r="BR380">
        <v>0.89100000000000001</v>
      </c>
      <c r="BS380">
        <v>0.78159999999999996</v>
      </c>
      <c r="BT380">
        <v>0.5736</v>
      </c>
      <c r="BU380">
        <v>0.16200000000000001</v>
      </c>
      <c r="BV380">
        <v>0.66810000000000003</v>
      </c>
      <c r="BW380">
        <v>0.37309999999999999</v>
      </c>
      <c r="BX380">
        <v>0.63329999999999997</v>
      </c>
      <c r="BY380">
        <v>0.43919999999999998</v>
      </c>
      <c r="BZ380">
        <v>0.66159999999999997</v>
      </c>
      <c r="CA380">
        <v>0</v>
      </c>
      <c r="CB380">
        <v>0</v>
      </c>
      <c r="CC380">
        <v>0.61170000000000002</v>
      </c>
      <c r="CD380">
        <v>0.97009999999999996</v>
      </c>
      <c r="CE380">
        <v>3.2644000000000002</v>
      </c>
      <c r="CF380">
        <v>0.77400000000000002</v>
      </c>
      <c r="CG380">
        <v>2.4100999999999999</v>
      </c>
      <c r="CH380">
        <v>0.45200000000000001</v>
      </c>
      <c r="CI380">
        <v>0.43919999999999998</v>
      </c>
      <c r="CJ380">
        <v>0.43919999999999998</v>
      </c>
      <c r="CK380">
        <v>2.2433999999999998</v>
      </c>
      <c r="CL380">
        <v>0.4819</v>
      </c>
      <c r="CM380">
        <v>8.3570999999999991</v>
      </c>
      <c r="CN380">
        <v>0.60770000000000002</v>
      </c>
      <c r="CO380">
        <v>0</v>
      </c>
      <c r="CP380">
        <v>0</v>
      </c>
      <c r="CQ380">
        <v>0</v>
      </c>
      <c r="CR380">
        <v>0</v>
      </c>
      <c r="CS380">
        <v>0</v>
      </c>
      <c r="CT380">
        <v>0</v>
      </c>
      <c r="CU380">
        <v>0</v>
      </c>
      <c r="CV380">
        <v>0</v>
      </c>
      <c r="CW380">
        <v>0</v>
      </c>
      <c r="CX380">
        <v>0</v>
      </c>
      <c r="CY380">
        <v>0</v>
      </c>
      <c r="CZ380">
        <v>0</v>
      </c>
      <c r="DA380">
        <v>0</v>
      </c>
      <c r="DB380">
        <v>0</v>
      </c>
      <c r="DC380">
        <v>0</v>
      </c>
      <c r="DD380">
        <v>1</v>
      </c>
      <c r="DE380">
        <v>0</v>
      </c>
      <c r="DF380">
        <v>0</v>
      </c>
      <c r="DG380">
        <v>0</v>
      </c>
      <c r="DH380">
        <v>1</v>
      </c>
      <c r="DI380">
        <v>1</v>
      </c>
      <c r="DJ380" t="s">
        <v>793</v>
      </c>
    </row>
    <row r="381" spans="1:114" x14ac:dyDescent="0.2">
      <c r="A381">
        <v>21733</v>
      </c>
      <c r="B381" t="s">
        <v>589</v>
      </c>
      <c r="C381">
        <v>109</v>
      </c>
      <c r="D381">
        <v>88</v>
      </c>
      <c r="E381">
        <v>8.5489999999999995</v>
      </c>
      <c r="F381">
        <v>6.5941000000000001</v>
      </c>
      <c r="G381">
        <v>0</v>
      </c>
      <c r="H381">
        <v>14</v>
      </c>
      <c r="I381">
        <v>0</v>
      </c>
      <c r="J381">
        <v>2.3332999999999999</v>
      </c>
      <c r="K381">
        <v>143</v>
      </c>
      <c r="L381">
        <v>122</v>
      </c>
      <c r="M381">
        <v>30.360900000000001</v>
      </c>
      <c r="N381">
        <v>24.6371</v>
      </c>
      <c r="O381">
        <v>54</v>
      </c>
      <c r="P381">
        <v>41</v>
      </c>
      <c r="Q381">
        <v>5.9668999999999999</v>
      </c>
      <c r="R381">
        <v>4.3114999999999997</v>
      </c>
      <c r="S381">
        <v>32</v>
      </c>
      <c r="T381">
        <v>38</v>
      </c>
      <c r="U381">
        <v>2.5097999999999998</v>
      </c>
      <c r="V381">
        <v>2.9197000000000002</v>
      </c>
      <c r="W381">
        <v>292</v>
      </c>
      <c r="X381">
        <v>150</v>
      </c>
      <c r="Y381">
        <v>22.902000000000001</v>
      </c>
      <c r="Z381">
        <v>10.4207</v>
      </c>
      <c r="AA381">
        <v>251</v>
      </c>
      <c r="AB381">
        <v>145</v>
      </c>
      <c r="AC381">
        <v>19.686299999999999</v>
      </c>
      <c r="AD381">
        <v>10.358700000000001</v>
      </c>
      <c r="AE381">
        <v>283</v>
      </c>
      <c r="AF381">
        <v>174</v>
      </c>
      <c r="AG381">
        <v>22.196100000000001</v>
      </c>
      <c r="AH381">
        <v>12.5791</v>
      </c>
      <c r="AI381">
        <v>0</v>
      </c>
      <c r="AJ381">
        <v>20</v>
      </c>
      <c r="AK381">
        <v>0</v>
      </c>
      <c r="AL381">
        <v>4.2035999999999998</v>
      </c>
      <c r="AM381">
        <v>0</v>
      </c>
      <c r="AN381">
        <v>56</v>
      </c>
      <c r="AO381">
        <v>0</v>
      </c>
      <c r="AP381">
        <v>4.5454999999999997</v>
      </c>
      <c r="AQ381">
        <v>195</v>
      </c>
      <c r="AR381">
        <v>409</v>
      </c>
      <c r="AS381">
        <v>15.2941</v>
      </c>
      <c r="AT381">
        <v>31.890799999999999</v>
      </c>
      <c r="AU381">
        <v>0</v>
      </c>
      <c r="AV381">
        <v>20</v>
      </c>
      <c r="AW381">
        <v>0</v>
      </c>
      <c r="AX381">
        <v>4.1247999999999996</v>
      </c>
      <c r="AY381">
        <v>39</v>
      </c>
      <c r="AZ381">
        <v>45</v>
      </c>
      <c r="BA381">
        <v>8.125</v>
      </c>
      <c r="BB381">
        <v>9.1447000000000003</v>
      </c>
      <c r="BC381">
        <v>0</v>
      </c>
      <c r="BD381">
        <v>20</v>
      </c>
      <c r="BE381">
        <v>0</v>
      </c>
      <c r="BF381">
        <v>4.2035999999999998</v>
      </c>
      <c r="BG381">
        <v>0</v>
      </c>
      <c r="BH381">
        <v>14</v>
      </c>
      <c r="BI381">
        <v>0</v>
      </c>
      <c r="BJ381">
        <v>2.9723999999999999</v>
      </c>
      <c r="BK381">
        <v>14</v>
      </c>
      <c r="BL381">
        <v>2</v>
      </c>
      <c r="BM381">
        <v>1.0980000000000001</v>
      </c>
      <c r="BN381">
        <v>0.30520000000000003</v>
      </c>
      <c r="BO381">
        <v>0.34699999999999998</v>
      </c>
      <c r="BP381">
        <v>0</v>
      </c>
      <c r="BQ381">
        <v>0.8004</v>
      </c>
      <c r="BR381">
        <v>0.47860000000000003</v>
      </c>
      <c r="BS381">
        <v>0.3619</v>
      </c>
      <c r="BT381">
        <v>0.74199999999999999</v>
      </c>
      <c r="BU381">
        <v>0.36459999999999998</v>
      </c>
      <c r="BV381">
        <v>0.91220000000000001</v>
      </c>
      <c r="BW381">
        <v>0</v>
      </c>
      <c r="BX381">
        <v>0</v>
      </c>
      <c r="BY381">
        <v>0.29849999999999999</v>
      </c>
      <c r="BZ381">
        <v>0</v>
      </c>
      <c r="CA381">
        <v>0.88500000000000001</v>
      </c>
      <c r="CB381">
        <v>0</v>
      </c>
      <c r="CC381">
        <v>0</v>
      </c>
      <c r="CD381">
        <v>0.72919999999999996</v>
      </c>
      <c r="CE381">
        <v>1.9879</v>
      </c>
      <c r="CF381">
        <v>0.36030000000000001</v>
      </c>
      <c r="CG381">
        <v>2.0188000000000001</v>
      </c>
      <c r="CH381">
        <v>0.26229999999999998</v>
      </c>
      <c r="CI381">
        <v>0.29849999999999999</v>
      </c>
      <c r="CJ381">
        <v>0.29849999999999999</v>
      </c>
      <c r="CK381">
        <v>1.6142000000000001</v>
      </c>
      <c r="CL381">
        <v>0.33900000000000002</v>
      </c>
      <c r="CM381">
        <v>5.9194000000000004</v>
      </c>
      <c r="CN381">
        <v>0.27929999999999999</v>
      </c>
      <c r="CO381">
        <v>0</v>
      </c>
      <c r="CP381">
        <v>0</v>
      </c>
      <c r="CQ381">
        <v>0</v>
      </c>
      <c r="CR381">
        <v>0</v>
      </c>
      <c r="CS381">
        <v>0</v>
      </c>
      <c r="CT381">
        <v>0</v>
      </c>
      <c r="CU381">
        <v>0</v>
      </c>
      <c r="CV381">
        <v>1</v>
      </c>
      <c r="CW381">
        <v>0</v>
      </c>
      <c r="CX381">
        <v>0</v>
      </c>
      <c r="CY381">
        <v>0</v>
      </c>
      <c r="CZ381">
        <v>0</v>
      </c>
      <c r="DA381">
        <v>0</v>
      </c>
      <c r="DB381">
        <v>0</v>
      </c>
      <c r="DC381">
        <v>0</v>
      </c>
      <c r="DD381">
        <v>0</v>
      </c>
      <c r="DE381">
        <v>0</v>
      </c>
      <c r="DF381">
        <v>1</v>
      </c>
      <c r="DG381">
        <v>0</v>
      </c>
      <c r="DH381">
        <v>0</v>
      </c>
      <c r="DI381">
        <v>1</v>
      </c>
      <c r="DJ381" t="s">
        <v>796</v>
      </c>
    </row>
    <row r="382" spans="1:114" x14ac:dyDescent="0.2">
      <c r="A382">
        <v>21734</v>
      </c>
      <c r="B382" t="s">
        <v>589</v>
      </c>
      <c r="C382">
        <v>103</v>
      </c>
      <c r="D382">
        <v>53</v>
      </c>
      <c r="E382">
        <v>9.5724999999999998</v>
      </c>
      <c r="F382">
        <v>3.3490000000000002</v>
      </c>
      <c r="G382">
        <v>25</v>
      </c>
      <c r="H382">
        <v>23</v>
      </c>
      <c r="I382">
        <v>4.2735000000000003</v>
      </c>
      <c r="J382">
        <v>3.6011000000000002</v>
      </c>
      <c r="K382">
        <v>112</v>
      </c>
      <c r="L382">
        <v>63</v>
      </c>
      <c r="M382">
        <v>22.7181</v>
      </c>
      <c r="N382">
        <v>10.867800000000001</v>
      </c>
      <c r="O382">
        <v>68</v>
      </c>
      <c r="P382">
        <v>49</v>
      </c>
      <c r="Q382">
        <v>7.7272999999999996</v>
      </c>
      <c r="R382">
        <v>5.0214999999999996</v>
      </c>
      <c r="S382">
        <v>66</v>
      </c>
      <c r="T382">
        <v>50</v>
      </c>
      <c r="U382">
        <v>6.1337999999999999</v>
      </c>
      <c r="V382">
        <v>4.0294999999999996</v>
      </c>
      <c r="W382">
        <v>222</v>
      </c>
      <c r="X382">
        <v>120</v>
      </c>
      <c r="Y382">
        <v>20.632000000000001</v>
      </c>
      <c r="Z382">
        <v>7.9856999999999996</v>
      </c>
      <c r="AA382">
        <v>79</v>
      </c>
      <c r="AB382">
        <v>69</v>
      </c>
      <c r="AC382">
        <v>7.3419999999999996</v>
      </c>
      <c r="AD382">
        <v>5.7834000000000003</v>
      </c>
      <c r="AE382">
        <v>175</v>
      </c>
      <c r="AF382">
        <v>64</v>
      </c>
      <c r="AG382">
        <v>16.2639</v>
      </c>
      <c r="AH382">
        <v>8.5462000000000007</v>
      </c>
      <c r="AI382">
        <v>14</v>
      </c>
      <c r="AJ382">
        <v>20</v>
      </c>
      <c r="AK382">
        <v>2.8397999999999999</v>
      </c>
      <c r="AL382">
        <v>3.9981</v>
      </c>
      <c r="AM382">
        <v>0</v>
      </c>
      <c r="AN382">
        <v>56</v>
      </c>
      <c r="AO382">
        <v>0</v>
      </c>
      <c r="AP382">
        <v>5.3589000000000002</v>
      </c>
      <c r="AQ382">
        <v>53</v>
      </c>
      <c r="AR382">
        <v>569</v>
      </c>
      <c r="AS382">
        <v>4.9257</v>
      </c>
      <c r="AT382">
        <v>52.870899999999999</v>
      </c>
      <c r="AU382">
        <v>23</v>
      </c>
      <c r="AV382">
        <v>21</v>
      </c>
      <c r="AW382">
        <v>4.4401999999999999</v>
      </c>
      <c r="AX382">
        <v>3.9197000000000002</v>
      </c>
      <c r="AY382">
        <v>34</v>
      </c>
      <c r="AZ382">
        <v>40</v>
      </c>
      <c r="BA382">
        <v>6.5636999999999999</v>
      </c>
      <c r="BB382">
        <v>7.5095000000000001</v>
      </c>
      <c r="BC382">
        <v>0</v>
      </c>
      <c r="BD382">
        <v>20</v>
      </c>
      <c r="BE382">
        <v>0</v>
      </c>
      <c r="BF382">
        <v>4.016</v>
      </c>
      <c r="BG382">
        <v>19</v>
      </c>
      <c r="BH382">
        <v>16</v>
      </c>
      <c r="BI382">
        <v>3.8540000000000001</v>
      </c>
      <c r="BJ382">
        <v>3.0468000000000002</v>
      </c>
      <c r="BK382">
        <v>14</v>
      </c>
      <c r="BL382">
        <v>17</v>
      </c>
      <c r="BM382">
        <v>1.3010999999999999</v>
      </c>
      <c r="BN382">
        <v>1.5017</v>
      </c>
      <c r="BO382">
        <v>0.38790000000000002</v>
      </c>
      <c r="BP382">
        <v>0.55969999999999998</v>
      </c>
      <c r="BQ382">
        <v>0.62039999999999995</v>
      </c>
      <c r="BR382">
        <v>0.59830000000000005</v>
      </c>
      <c r="BS382">
        <v>0.74950000000000006</v>
      </c>
      <c r="BT382">
        <v>0.65459999999999996</v>
      </c>
      <c r="BU382">
        <v>0.1023</v>
      </c>
      <c r="BV382">
        <v>0.7944</v>
      </c>
      <c r="BW382">
        <v>0.37090000000000001</v>
      </c>
      <c r="BX382">
        <v>0</v>
      </c>
      <c r="BY382">
        <v>0.1109</v>
      </c>
      <c r="BZ382">
        <v>0.59</v>
      </c>
      <c r="CA382">
        <v>0.84379999999999999</v>
      </c>
      <c r="CB382">
        <v>0</v>
      </c>
      <c r="CC382">
        <v>0.5575</v>
      </c>
      <c r="CD382">
        <v>0.76970000000000005</v>
      </c>
      <c r="CE382">
        <v>2.9157999999999999</v>
      </c>
      <c r="CF382">
        <v>0.64390000000000003</v>
      </c>
      <c r="CG382">
        <v>1.9221999999999999</v>
      </c>
      <c r="CH382">
        <v>0.19400000000000001</v>
      </c>
      <c r="CI382">
        <v>0.1109</v>
      </c>
      <c r="CJ382">
        <v>0.1109</v>
      </c>
      <c r="CK382">
        <v>2.7610000000000001</v>
      </c>
      <c r="CL382">
        <v>0.61829999999999996</v>
      </c>
      <c r="CM382">
        <v>7.7099000000000002</v>
      </c>
      <c r="CN382">
        <v>0.50319999999999998</v>
      </c>
      <c r="CO382">
        <v>0</v>
      </c>
      <c r="CP382">
        <v>0</v>
      </c>
      <c r="CQ382">
        <v>0</v>
      </c>
      <c r="CR382">
        <v>0</v>
      </c>
      <c r="CS382">
        <v>0</v>
      </c>
      <c r="CT382">
        <v>0</v>
      </c>
      <c r="CU382">
        <v>0</v>
      </c>
      <c r="CV382">
        <v>0</v>
      </c>
      <c r="CW382">
        <v>0</v>
      </c>
      <c r="CX382">
        <v>0</v>
      </c>
      <c r="CY382">
        <v>0</v>
      </c>
      <c r="CZ382">
        <v>0</v>
      </c>
      <c r="DA382">
        <v>0</v>
      </c>
      <c r="DB382">
        <v>0</v>
      </c>
      <c r="DC382">
        <v>0</v>
      </c>
      <c r="DD382">
        <v>0</v>
      </c>
      <c r="DE382">
        <v>0</v>
      </c>
      <c r="DF382">
        <v>0</v>
      </c>
      <c r="DG382">
        <v>0</v>
      </c>
      <c r="DH382">
        <v>0</v>
      </c>
      <c r="DI382">
        <v>0</v>
      </c>
      <c r="DJ382" t="s">
        <v>793</v>
      </c>
    </row>
    <row r="383" spans="1:114" x14ac:dyDescent="0.2">
      <c r="A383">
        <v>21737</v>
      </c>
      <c r="B383" t="s">
        <v>589</v>
      </c>
      <c r="C383">
        <v>13</v>
      </c>
      <c r="D383">
        <v>16</v>
      </c>
      <c r="E383">
        <v>0.5272</v>
      </c>
      <c r="F383">
        <v>0.63270000000000004</v>
      </c>
      <c r="G383">
        <v>3</v>
      </c>
      <c r="H383">
        <v>8</v>
      </c>
      <c r="I383">
        <v>0.21490000000000001</v>
      </c>
      <c r="J383">
        <v>0.57010000000000005</v>
      </c>
      <c r="K383">
        <v>14</v>
      </c>
      <c r="L383">
        <v>26</v>
      </c>
      <c r="M383">
        <v>1.8945000000000001</v>
      </c>
      <c r="N383">
        <v>3.4969999999999999</v>
      </c>
      <c r="O383">
        <v>69</v>
      </c>
      <c r="P383">
        <v>104</v>
      </c>
      <c r="Q383">
        <v>4.2331000000000003</v>
      </c>
      <c r="R383">
        <v>6.2986000000000004</v>
      </c>
      <c r="S383">
        <v>142</v>
      </c>
      <c r="T383">
        <v>182</v>
      </c>
      <c r="U383">
        <v>5.7606000000000002</v>
      </c>
      <c r="V383">
        <v>7.2144000000000004</v>
      </c>
      <c r="W383">
        <v>232</v>
      </c>
      <c r="X383">
        <v>112</v>
      </c>
      <c r="Y383">
        <v>9.3774999999999995</v>
      </c>
      <c r="Z383">
        <v>3.7425000000000002</v>
      </c>
      <c r="AA383">
        <v>605</v>
      </c>
      <c r="AB383">
        <v>303</v>
      </c>
      <c r="AC383">
        <v>24.4543</v>
      </c>
      <c r="AD383">
        <v>10.2896</v>
      </c>
      <c r="AE383">
        <v>77</v>
      </c>
      <c r="AF383">
        <v>56</v>
      </c>
      <c r="AG383">
        <v>3.1236999999999999</v>
      </c>
      <c r="AH383">
        <v>2.1061999999999999</v>
      </c>
      <c r="AI383">
        <v>0</v>
      </c>
      <c r="AJ383">
        <v>20</v>
      </c>
      <c r="AK383">
        <v>0</v>
      </c>
      <c r="AL383">
        <v>2.6791999999999998</v>
      </c>
      <c r="AM383">
        <v>24</v>
      </c>
      <c r="AN383">
        <v>55</v>
      </c>
      <c r="AO383">
        <v>1.0318000000000001</v>
      </c>
      <c r="AP383">
        <v>2.3656000000000001</v>
      </c>
      <c r="AQ383">
        <v>984</v>
      </c>
      <c r="AR383">
        <v>913</v>
      </c>
      <c r="AS383">
        <v>39.773600000000002</v>
      </c>
      <c r="AT383">
        <v>35.285600000000002</v>
      </c>
      <c r="AU383">
        <v>0</v>
      </c>
      <c r="AV383">
        <v>20</v>
      </c>
      <c r="AW383">
        <v>0</v>
      </c>
      <c r="AX383">
        <v>2.6791999999999998</v>
      </c>
      <c r="AY383">
        <v>0</v>
      </c>
      <c r="AZ383">
        <v>14</v>
      </c>
      <c r="BA383">
        <v>0</v>
      </c>
      <c r="BB383">
        <v>1.8945000000000001</v>
      </c>
      <c r="BC383">
        <v>33</v>
      </c>
      <c r="BD383">
        <v>52</v>
      </c>
      <c r="BE383">
        <v>4.4654999999999996</v>
      </c>
      <c r="BF383">
        <v>6.9375999999999998</v>
      </c>
      <c r="BG383">
        <v>33</v>
      </c>
      <c r="BH383">
        <v>50</v>
      </c>
      <c r="BI383">
        <v>4.4654999999999996</v>
      </c>
      <c r="BJ383">
        <v>6.6738999999999997</v>
      </c>
      <c r="BK383">
        <v>6</v>
      </c>
      <c r="BL383">
        <v>10</v>
      </c>
      <c r="BM383">
        <v>0.24249999999999999</v>
      </c>
      <c r="BN383">
        <v>0.39879999999999999</v>
      </c>
      <c r="BO383">
        <v>6.4699999999999994E-2</v>
      </c>
      <c r="BP383">
        <v>0.13450000000000001</v>
      </c>
      <c r="BQ383">
        <v>7.8100000000000003E-2</v>
      </c>
      <c r="BR383">
        <v>0.31840000000000002</v>
      </c>
      <c r="BS383">
        <v>0.73019999999999996</v>
      </c>
      <c r="BT383">
        <v>9.5899999999999999E-2</v>
      </c>
      <c r="BU383">
        <v>0.75049999999999994</v>
      </c>
      <c r="BV383">
        <v>3.85E-2</v>
      </c>
      <c r="BW383">
        <v>0</v>
      </c>
      <c r="BX383">
        <v>0.58209999999999995</v>
      </c>
      <c r="BY383">
        <v>0.64180000000000004</v>
      </c>
      <c r="BZ383">
        <v>0</v>
      </c>
      <c r="CA383">
        <v>0</v>
      </c>
      <c r="CB383">
        <v>0.91539999999999999</v>
      </c>
      <c r="CC383">
        <v>0.60740000000000005</v>
      </c>
      <c r="CD383">
        <v>0.45629999999999998</v>
      </c>
      <c r="CE383">
        <v>1.3259000000000001</v>
      </c>
      <c r="CF383">
        <v>0.15989999999999999</v>
      </c>
      <c r="CG383">
        <v>1.4670000000000001</v>
      </c>
      <c r="CH383">
        <v>0.1002</v>
      </c>
      <c r="CI383">
        <v>0.64180000000000004</v>
      </c>
      <c r="CJ383">
        <v>0.64180000000000004</v>
      </c>
      <c r="CK383">
        <v>1.9791000000000001</v>
      </c>
      <c r="CL383">
        <v>0.40510000000000002</v>
      </c>
      <c r="CM383">
        <v>5.4137999999999993</v>
      </c>
      <c r="CN383">
        <v>0.22600000000000001</v>
      </c>
      <c r="CO383">
        <v>0</v>
      </c>
      <c r="CP383">
        <v>0</v>
      </c>
      <c r="CQ383">
        <v>0</v>
      </c>
      <c r="CR383">
        <v>0</v>
      </c>
      <c r="CS383">
        <v>0</v>
      </c>
      <c r="CT383">
        <v>0</v>
      </c>
      <c r="CU383">
        <v>0</v>
      </c>
      <c r="CV383">
        <v>0</v>
      </c>
      <c r="CW383">
        <v>0</v>
      </c>
      <c r="CX383">
        <v>0</v>
      </c>
      <c r="CY383">
        <v>0</v>
      </c>
      <c r="CZ383">
        <v>0</v>
      </c>
      <c r="DA383">
        <v>0</v>
      </c>
      <c r="DB383">
        <v>1</v>
      </c>
      <c r="DC383">
        <v>0</v>
      </c>
      <c r="DD383">
        <v>0</v>
      </c>
      <c r="DE383">
        <v>0</v>
      </c>
      <c r="DF383">
        <v>0</v>
      </c>
      <c r="DG383">
        <v>0</v>
      </c>
      <c r="DH383">
        <v>1</v>
      </c>
      <c r="DI383">
        <v>1</v>
      </c>
      <c r="DJ383" t="s">
        <v>795</v>
      </c>
    </row>
    <row r="384" spans="1:114" x14ac:dyDescent="0.2">
      <c r="A384">
        <v>21738</v>
      </c>
      <c r="B384" t="s">
        <v>589</v>
      </c>
      <c r="C384">
        <v>87</v>
      </c>
      <c r="D384">
        <v>77</v>
      </c>
      <c r="E384">
        <v>2.3698999999999999</v>
      </c>
      <c r="F384">
        <v>2.0659000000000001</v>
      </c>
      <c r="G384">
        <v>35</v>
      </c>
      <c r="H384">
        <v>35</v>
      </c>
      <c r="I384">
        <v>1.8909</v>
      </c>
      <c r="J384">
        <v>1.8631</v>
      </c>
      <c r="K384">
        <v>26</v>
      </c>
      <c r="L384">
        <v>36</v>
      </c>
      <c r="M384">
        <v>2.3193999999999999</v>
      </c>
      <c r="N384">
        <v>3.2349000000000001</v>
      </c>
      <c r="O384">
        <v>38</v>
      </c>
      <c r="P384">
        <v>58</v>
      </c>
      <c r="Q384">
        <v>1.6866000000000001</v>
      </c>
      <c r="R384">
        <v>2.5644</v>
      </c>
      <c r="S384">
        <v>66</v>
      </c>
      <c r="T384">
        <v>76</v>
      </c>
      <c r="U384">
        <v>1.7857000000000001</v>
      </c>
      <c r="V384">
        <v>2.0379999999999998</v>
      </c>
      <c r="W384">
        <v>635</v>
      </c>
      <c r="X384">
        <v>209</v>
      </c>
      <c r="Y384">
        <v>17.180700000000002</v>
      </c>
      <c r="Z384">
        <v>5.0053999999999998</v>
      </c>
      <c r="AA384">
        <v>1104</v>
      </c>
      <c r="AB384">
        <v>358</v>
      </c>
      <c r="AC384">
        <v>29.870100000000001</v>
      </c>
      <c r="AD384">
        <v>8.5380000000000003</v>
      </c>
      <c r="AE384">
        <v>251</v>
      </c>
      <c r="AF384">
        <v>115</v>
      </c>
      <c r="AG384">
        <v>6.7911000000000001</v>
      </c>
      <c r="AH384">
        <v>2.9325000000000001</v>
      </c>
      <c r="AI384">
        <v>74</v>
      </c>
      <c r="AJ384">
        <v>60</v>
      </c>
      <c r="AK384">
        <v>6.6012000000000004</v>
      </c>
      <c r="AL384">
        <v>5.3075999999999999</v>
      </c>
      <c r="AM384">
        <v>64</v>
      </c>
      <c r="AN384">
        <v>72</v>
      </c>
      <c r="AO384">
        <v>1.7983</v>
      </c>
      <c r="AP384">
        <v>1.9931000000000001</v>
      </c>
      <c r="AQ384">
        <v>683</v>
      </c>
      <c r="AR384">
        <v>762</v>
      </c>
      <c r="AS384">
        <v>18.479399999999998</v>
      </c>
      <c r="AT384">
        <v>20.418399999999998</v>
      </c>
      <c r="AU384">
        <v>0</v>
      </c>
      <c r="AV384">
        <v>20</v>
      </c>
      <c r="AW384">
        <v>0</v>
      </c>
      <c r="AX384">
        <v>1.7662</v>
      </c>
      <c r="AY384">
        <v>0</v>
      </c>
      <c r="AZ384">
        <v>14</v>
      </c>
      <c r="BA384">
        <v>0</v>
      </c>
      <c r="BB384">
        <v>1.2488999999999999</v>
      </c>
      <c r="BC384">
        <v>20</v>
      </c>
      <c r="BD384">
        <v>32</v>
      </c>
      <c r="BE384">
        <v>1.7841</v>
      </c>
      <c r="BF384">
        <v>2.8612000000000002</v>
      </c>
      <c r="BG384">
        <v>0</v>
      </c>
      <c r="BH384">
        <v>14</v>
      </c>
      <c r="BI384">
        <v>0</v>
      </c>
      <c r="BJ384">
        <v>1.2488999999999999</v>
      </c>
      <c r="BK384">
        <v>0</v>
      </c>
      <c r="BL384">
        <v>14</v>
      </c>
      <c r="BM384">
        <v>0</v>
      </c>
      <c r="BN384">
        <v>0.37880000000000003</v>
      </c>
      <c r="BO384">
        <v>0.10340000000000001</v>
      </c>
      <c r="BP384">
        <v>0.22989999999999999</v>
      </c>
      <c r="BQ384">
        <v>8.0299999999999996E-2</v>
      </c>
      <c r="BR384">
        <v>0.14960000000000001</v>
      </c>
      <c r="BS384">
        <v>0.26979999999999998</v>
      </c>
      <c r="BT384">
        <v>0.43709999999999999</v>
      </c>
      <c r="BU384">
        <v>0.95950000000000002</v>
      </c>
      <c r="BV384">
        <v>0.1221</v>
      </c>
      <c r="BW384">
        <v>0.69630000000000003</v>
      </c>
      <c r="BX384">
        <v>0.70150000000000001</v>
      </c>
      <c r="BY384">
        <v>0.36459999999999998</v>
      </c>
      <c r="BZ384">
        <v>0</v>
      </c>
      <c r="CA384">
        <v>0</v>
      </c>
      <c r="CB384">
        <v>0.69850000000000001</v>
      </c>
      <c r="CC384">
        <v>0</v>
      </c>
      <c r="CD384">
        <v>0</v>
      </c>
      <c r="CE384">
        <v>0.83299999999999996</v>
      </c>
      <c r="CF384">
        <v>6.1800000000000001E-2</v>
      </c>
      <c r="CG384">
        <v>2.9165000000000001</v>
      </c>
      <c r="CH384">
        <v>0.78249999999999997</v>
      </c>
      <c r="CI384">
        <v>0.36459999999999998</v>
      </c>
      <c r="CJ384">
        <v>0.36459999999999998</v>
      </c>
      <c r="CK384">
        <v>0.69850000000000001</v>
      </c>
      <c r="CL384">
        <v>0.14929999999999999</v>
      </c>
      <c r="CM384">
        <v>4.8126000000000007</v>
      </c>
      <c r="CN384">
        <v>0.18340000000000001</v>
      </c>
      <c r="CO384">
        <v>0</v>
      </c>
      <c r="CP384">
        <v>0</v>
      </c>
      <c r="CQ384">
        <v>0</v>
      </c>
      <c r="CR384">
        <v>0</v>
      </c>
      <c r="CS384">
        <v>0</v>
      </c>
      <c r="CT384">
        <v>0</v>
      </c>
      <c r="CU384">
        <v>1</v>
      </c>
      <c r="CV384">
        <v>0</v>
      </c>
      <c r="CW384">
        <v>0</v>
      </c>
      <c r="CX384">
        <v>0</v>
      </c>
      <c r="CY384">
        <v>0</v>
      </c>
      <c r="CZ384">
        <v>0</v>
      </c>
      <c r="DA384">
        <v>0</v>
      </c>
      <c r="DB384">
        <v>0</v>
      </c>
      <c r="DC384">
        <v>0</v>
      </c>
      <c r="DD384">
        <v>0</v>
      </c>
      <c r="DE384">
        <v>0</v>
      </c>
      <c r="DF384">
        <v>1</v>
      </c>
      <c r="DG384">
        <v>0</v>
      </c>
      <c r="DH384">
        <v>0</v>
      </c>
      <c r="DI384">
        <v>1</v>
      </c>
      <c r="DJ384" t="s">
        <v>795</v>
      </c>
    </row>
    <row r="385" spans="1:114" x14ac:dyDescent="0.2">
      <c r="A385">
        <v>21740</v>
      </c>
      <c r="B385" t="s">
        <v>589</v>
      </c>
      <c r="C385">
        <v>17493</v>
      </c>
      <c r="D385">
        <v>1396</v>
      </c>
      <c r="E385">
        <v>28.721299999999999</v>
      </c>
      <c r="F385">
        <v>2.0750999999999999</v>
      </c>
      <c r="G385">
        <v>1405</v>
      </c>
      <c r="H385">
        <v>400</v>
      </c>
      <c r="I385">
        <v>4.6863000000000001</v>
      </c>
      <c r="J385">
        <v>1.3183</v>
      </c>
      <c r="K385">
        <v>7627</v>
      </c>
      <c r="L385">
        <v>697</v>
      </c>
      <c r="M385">
        <v>30.174900000000001</v>
      </c>
      <c r="N385">
        <v>2.5758999999999999</v>
      </c>
      <c r="O385">
        <v>6319</v>
      </c>
      <c r="P385">
        <v>649</v>
      </c>
      <c r="Q385">
        <v>14.2744</v>
      </c>
      <c r="R385">
        <v>1.3845000000000001</v>
      </c>
      <c r="S385">
        <v>4486</v>
      </c>
      <c r="T385">
        <v>683</v>
      </c>
      <c r="U385">
        <v>7.3362999999999996</v>
      </c>
      <c r="V385">
        <v>1.0884</v>
      </c>
      <c r="W385">
        <v>10536</v>
      </c>
      <c r="X385">
        <v>506</v>
      </c>
      <c r="Y385">
        <v>16.261299999999999</v>
      </c>
      <c r="Z385">
        <v>0.5413</v>
      </c>
      <c r="AA385">
        <v>14750</v>
      </c>
      <c r="AB385">
        <v>944</v>
      </c>
      <c r="AC385">
        <v>22.7652</v>
      </c>
      <c r="AD385">
        <v>1.2254</v>
      </c>
      <c r="AE385">
        <v>10609</v>
      </c>
      <c r="AF385">
        <v>844</v>
      </c>
      <c r="AG385">
        <v>17.349699999999999</v>
      </c>
      <c r="AH385">
        <v>1.2462</v>
      </c>
      <c r="AI385">
        <v>2153</v>
      </c>
      <c r="AJ385">
        <v>445</v>
      </c>
      <c r="AK385">
        <v>8.5180000000000007</v>
      </c>
      <c r="AL385">
        <v>1.7394000000000001</v>
      </c>
      <c r="AM385">
        <v>1379</v>
      </c>
      <c r="AN385">
        <v>361</v>
      </c>
      <c r="AO385">
        <v>2.2614000000000001</v>
      </c>
      <c r="AP385">
        <v>0.58630000000000004</v>
      </c>
      <c r="AQ385">
        <v>25136</v>
      </c>
      <c r="AR385">
        <v>2800</v>
      </c>
      <c r="AS385">
        <v>38.794899999999998</v>
      </c>
      <c r="AT385">
        <v>4.1074999999999999</v>
      </c>
      <c r="AU385">
        <v>2756</v>
      </c>
      <c r="AV385">
        <v>454</v>
      </c>
      <c r="AW385">
        <v>10.0808</v>
      </c>
      <c r="AX385">
        <v>1.6375</v>
      </c>
      <c r="AY385">
        <v>521</v>
      </c>
      <c r="AZ385">
        <v>178</v>
      </c>
      <c r="BA385">
        <v>1.9056999999999999</v>
      </c>
      <c r="BB385">
        <v>0.64890000000000003</v>
      </c>
      <c r="BC385">
        <v>729</v>
      </c>
      <c r="BD385">
        <v>227</v>
      </c>
      <c r="BE385">
        <v>2.8841999999999999</v>
      </c>
      <c r="BF385">
        <v>0.89139999999999997</v>
      </c>
      <c r="BG385">
        <v>3127</v>
      </c>
      <c r="BH385">
        <v>406</v>
      </c>
      <c r="BI385">
        <v>12.3714</v>
      </c>
      <c r="BJ385">
        <v>1.5551999999999999</v>
      </c>
      <c r="BK385">
        <v>3878</v>
      </c>
      <c r="BL385">
        <v>740</v>
      </c>
      <c r="BM385">
        <v>5.9852999999999996</v>
      </c>
      <c r="BN385">
        <v>1.1232</v>
      </c>
      <c r="BO385">
        <v>0.88360000000000005</v>
      </c>
      <c r="BP385">
        <v>0.60519999999999996</v>
      </c>
      <c r="BQ385">
        <v>0.78959999999999997</v>
      </c>
      <c r="BR385">
        <v>0.84830000000000005</v>
      </c>
      <c r="BS385">
        <v>0.83079999999999998</v>
      </c>
      <c r="BT385">
        <v>0.37530000000000002</v>
      </c>
      <c r="BU385">
        <v>0.62260000000000004</v>
      </c>
      <c r="BV385">
        <v>0.83509999999999995</v>
      </c>
      <c r="BW385">
        <v>0.84379999999999999</v>
      </c>
      <c r="BX385">
        <v>0.75690000000000002</v>
      </c>
      <c r="BY385">
        <v>0.62470000000000003</v>
      </c>
      <c r="BZ385">
        <v>0.72889999999999999</v>
      </c>
      <c r="CA385">
        <v>0.70279999999999998</v>
      </c>
      <c r="CB385">
        <v>0.83299999999999996</v>
      </c>
      <c r="CC385">
        <v>0.9002</v>
      </c>
      <c r="CD385">
        <v>0.92110000000000003</v>
      </c>
      <c r="CE385">
        <v>3.9575</v>
      </c>
      <c r="CF385">
        <v>0.91259999999999997</v>
      </c>
      <c r="CG385">
        <v>3.4337</v>
      </c>
      <c r="CH385">
        <v>0.95740000000000003</v>
      </c>
      <c r="CI385">
        <v>0.62470000000000003</v>
      </c>
      <c r="CJ385">
        <v>0.62470000000000003</v>
      </c>
      <c r="CK385">
        <v>4.0860000000000003</v>
      </c>
      <c r="CL385">
        <v>0.98929999999999996</v>
      </c>
      <c r="CM385">
        <v>12.101900000000001</v>
      </c>
      <c r="CN385">
        <v>0.96589999999999998</v>
      </c>
      <c r="CO385">
        <v>0</v>
      </c>
      <c r="CP385">
        <v>0</v>
      </c>
      <c r="CQ385">
        <v>0</v>
      </c>
      <c r="CR385">
        <v>0</v>
      </c>
      <c r="CS385">
        <v>0</v>
      </c>
      <c r="CT385">
        <v>0</v>
      </c>
      <c r="CU385">
        <v>0</v>
      </c>
      <c r="CV385">
        <v>0</v>
      </c>
      <c r="CW385">
        <v>0</v>
      </c>
      <c r="CX385">
        <v>0</v>
      </c>
      <c r="CY385">
        <v>0</v>
      </c>
      <c r="CZ385">
        <v>0</v>
      </c>
      <c r="DA385">
        <v>0</v>
      </c>
      <c r="DB385">
        <v>0</v>
      </c>
      <c r="DC385">
        <v>1</v>
      </c>
      <c r="DD385">
        <v>1</v>
      </c>
      <c r="DE385">
        <v>0</v>
      </c>
      <c r="DF385">
        <v>0</v>
      </c>
      <c r="DG385">
        <v>0</v>
      </c>
      <c r="DH385">
        <v>2</v>
      </c>
      <c r="DI385">
        <v>2</v>
      </c>
      <c r="DJ385" t="s">
        <v>794</v>
      </c>
    </row>
    <row r="386" spans="1:114" x14ac:dyDescent="0.2">
      <c r="A386">
        <v>21742</v>
      </c>
      <c r="B386" t="s">
        <v>589</v>
      </c>
      <c r="C386">
        <v>6146</v>
      </c>
      <c r="D386">
        <v>1203</v>
      </c>
      <c r="E386">
        <v>18.2879</v>
      </c>
      <c r="F386">
        <v>3.4232</v>
      </c>
      <c r="G386">
        <v>796</v>
      </c>
      <c r="H386">
        <v>228</v>
      </c>
      <c r="I386">
        <v>4.7016999999999998</v>
      </c>
      <c r="J386">
        <v>1.3017000000000001</v>
      </c>
      <c r="K386">
        <v>2878</v>
      </c>
      <c r="L386">
        <v>443</v>
      </c>
      <c r="M386">
        <v>21.751899999999999</v>
      </c>
      <c r="N386">
        <v>3.1724000000000001</v>
      </c>
      <c r="O386">
        <v>2334</v>
      </c>
      <c r="P386">
        <v>464</v>
      </c>
      <c r="Q386">
        <v>9.8216000000000001</v>
      </c>
      <c r="R386">
        <v>1.8888</v>
      </c>
      <c r="S386">
        <v>1931</v>
      </c>
      <c r="T386">
        <v>542</v>
      </c>
      <c r="U386">
        <v>5.7378</v>
      </c>
      <c r="V386">
        <v>1.577</v>
      </c>
      <c r="W386">
        <v>6520</v>
      </c>
      <c r="X386">
        <v>460</v>
      </c>
      <c r="Y386">
        <v>19.137599999999999</v>
      </c>
      <c r="Z386">
        <v>0.81969999999999998</v>
      </c>
      <c r="AA386">
        <v>7823</v>
      </c>
      <c r="AB386">
        <v>901</v>
      </c>
      <c r="AC386">
        <v>22.962199999999999</v>
      </c>
      <c r="AD386">
        <v>2.3102</v>
      </c>
      <c r="AE386">
        <v>5181</v>
      </c>
      <c r="AF386">
        <v>735</v>
      </c>
      <c r="AG386">
        <v>15.3949</v>
      </c>
      <c r="AH386">
        <v>2.0002</v>
      </c>
      <c r="AI386">
        <v>835</v>
      </c>
      <c r="AJ386">
        <v>257</v>
      </c>
      <c r="AK386">
        <v>6.3109000000000002</v>
      </c>
      <c r="AL386">
        <v>1.9140999999999999</v>
      </c>
      <c r="AM386">
        <v>704</v>
      </c>
      <c r="AN386">
        <v>301</v>
      </c>
      <c r="AO386">
        <v>2.2277999999999998</v>
      </c>
      <c r="AP386">
        <v>0.94550000000000001</v>
      </c>
      <c r="AQ386">
        <v>10246</v>
      </c>
      <c r="AR386">
        <v>2429</v>
      </c>
      <c r="AS386">
        <v>30.074300000000001</v>
      </c>
      <c r="AT386">
        <v>6.9280999999999997</v>
      </c>
      <c r="AU386">
        <v>2136</v>
      </c>
      <c r="AV386">
        <v>430</v>
      </c>
      <c r="AW386">
        <v>15.3802</v>
      </c>
      <c r="AX386">
        <v>3.0023</v>
      </c>
      <c r="AY386">
        <v>263</v>
      </c>
      <c r="AZ386">
        <v>153</v>
      </c>
      <c r="BA386">
        <v>1.8936999999999999</v>
      </c>
      <c r="BB386">
        <v>1.0976999999999999</v>
      </c>
      <c r="BC386">
        <v>278</v>
      </c>
      <c r="BD386">
        <v>137</v>
      </c>
      <c r="BE386">
        <v>2.1011000000000002</v>
      </c>
      <c r="BF386">
        <v>1.0298</v>
      </c>
      <c r="BG386">
        <v>791</v>
      </c>
      <c r="BH386">
        <v>258</v>
      </c>
      <c r="BI386">
        <v>5.9783999999999997</v>
      </c>
      <c r="BJ386">
        <v>1.9272</v>
      </c>
      <c r="BK386">
        <v>462</v>
      </c>
      <c r="BL386">
        <v>46</v>
      </c>
      <c r="BM386">
        <v>1.3561000000000001</v>
      </c>
      <c r="BN386">
        <v>0.1116</v>
      </c>
      <c r="BO386">
        <v>0.69610000000000005</v>
      </c>
      <c r="BP386">
        <v>0.6139</v>
      </c>
      <c r="BQ386">
        <v>0.57699999999999996</v>
      </c>
      <c r="BR386">
        <v>0.7137</v>
      </c>
      <c r="BS386">
        <v>0.72809999999999997</v>
      </c>
      <c r="BT386">
        <v>0.58850000000000002</v>
      </c>
      <c r="BU386">
        <v>0.64610000000000001</v>
      </c>
      <c r="BV386">
        <v>0.74729999999999996</v>
      </c>
      <c r="BW386">
        <v>0.68110000000000004</v>
      </c>
      <c r="BX386">
        <v>0.74839999999999995</v>
      </c>
      <c r="BY386">
        <v>0.52449999999999997</v>
      </c>
      <c r="BZ386">
        <v>0.78959999999999997</v>
      </c>
      <c r="CA386">
        <v>0.69850000000000001</v>
      </c>
      <c r="CB386">
        <v>0.7419</v>
      </c>
      <c r="CC386">
        <v>0.69410000000000005</v>
      </c>
      <c r="CD386">
        <v>0.77400000000000002</v>
      </c>
      <c r="CE386">
        <v>3.3288000000000002</v>
      </c>
      <c r="CF386">
        <v>0.80169999999999997</v>
      </c>
      <c r="CG386">
        <v>3.4114</v>
      </c>
      <c r="CH386">
        <v>0.95309999999999995</v>
      </c>
      <c r="CI386">
        <v>0.52449999999999997</v>
      </c>
      <c r="CJ386">
        <v>0.52449999999999997</v>
      </c>
      <c r="CK386">
        <v>3.6981000000000002</v>
      </c>
      <c r="CL386">
        <v>0.9083</v>
      </c>
      <c r="CM386">
        <v>10.9628</v>
      </c>
      <c r="CN386">
        <v>0.88700000000000001</v>
      </c>
      <c r="CO386">
        <v>0</v>
      </c>
      <c r="CP386">
        <v>0</v>
      </c>
      <c r="CQ386">
        <v>0</v>
      </c>
      <c r="CR386">
        <v>0</v>
      </c>
      <c r="CS386">
        <v>0</v>
      </c>
      <c r="CT386">
        <v>0</v>
      </c>
      <c r="CU386">
        <v>0</v>
      </c>
      <c r="CV386">
        <v>0</v>
      </c>
      <c r="CW386">
        <v>0</v>
      </c>
      <c r="CX386">
        <v>0</v>
      </c>
      <c r="CY386">
        <v>0</v>
      </c>
      <c r="CZ386">
        <v>0</v>
      </c>
      <c r="DA386">
        <v>0</v>
      </c>
      <c r="DB386">
        <v>0</v>
      </c>
      <c r="DC386">
        <v>0</v>
      </c>
      <c r="DD386">
        <v>0</v>
      </c>
      <c r="DE386">
        <v>0</v>
      </c>
      <c r="DF386">
        <v>0</v>
      </c>
      <c r="DG386">
        <v>0</v>
      </c>
      <c r="DH386">
        <v>0</v>
      </c>
      <c r="DI386">
        <v>0</v>
      </c>
      <c r="DJ386" t="s">
        <v>794</v>
      </c>
    </row>
    <row r="387" spans="1:114" x14ac:dyDescent="0.2">
      <c r="A387">
        <v>21746</v>
      </c>
      <c r="B387" t="s">
        <v>589</v>
      </c>
      <c r="C387">
        <v>0</v>
      </c>
      <c r="D387">
        <v>14</v>
      </c>
      <c r="G387">
        <v>0</v>
      </c>
      <c r="H387">
        <v>14</v>
      </c>
      <c r="K387">
        <v>0</v>
      </c>
      <c r="L387">
        <v>28</v>
      </c>
      <c r="O387">
        <v>632</v>
      </c>
      <c r="P387">
        <v>250</v>
      </c>
      <c r="Q387">
        <v>29.111000000000001</v>
      </c>
      <c r="R387">
        <v>6.6520999999999999</v>
      </c>
      <c r="S387">
        <v>0</v>
      </c>
      <c r="T387">
        <v>14</v>
      </c>
      <c r="W387">
        <v>86</v>
      </c>
      <c r="X387">
        <v>32</v>
      </c>
      <c r="Y387">
        <v>3.6425000000000001</v>
      </c>
      <c r="Z387">
        <v>0.74939999999999996</v>
      </c>
      <c r="AA387">
        <v>0</v>
      </c>
      <c r="AB387">
        <v>14</v>
      </c>
      <c r="AC387">
        <v>0</v>
      </c>
      <c r="AD387">
        <v>0.59299999999999997</v>
      </c>
      <c r="AE387">
        <v>0</v>
      </c>
      <c r="AF387">
        <v>14</v>
      </c>
      <c r="AI387">
        <v>0</v>
      </c>
      <c r="AJ387">
        <v>20</v>
      </c>
      <c r="AM387">
        <v>42</v>
      </c>
      <c r="AN387">
        <v>65</v>
      </c>
      <c r="AO387">
        <v>1.7788999999999999</v>
      </c>
      <c r="AP387">
        <v>2.6869000000000001</v>
      </c>
      <c r="AQ387">
        <v>1756</v>
      </c>
      <c r="AR387">
        <v>762</v>
      </c>
      <c r="AS387">
        <v>74.375299999999996</v>
      </c>
      <c r="AT387">
        <v>22.569400000000002</v>
      </c>
      <c r="AU387">
        <v>0</v>
      </c>
      <c r="AV387">
        <v>20</v>
      </c>
      <c r="AY387">
        <v>0</v>
      </c>
      <c r="AZ387">
        <v>14</v>
      </c>
      <c r="BC387">
        <v>0</v>
      </c>
      <c r="BD387">
        <v>20</v>
      </c>
      <c r="BG387">
        <v>0</v>
      </c>
      <c r="BH387">
        <v>14</v>
      </c>
      <c r="BK387">
        <v>2361</v>
      </c>
      <c r="BL387">
        <v>732</v>
      </c>
      <c r="BM387">
        <v>100</v>
      </c>
      <c r="BN387">
        <v>0</v>
      </c>
      <c r="BR387">
        <v>0.97009999999999996</v>
      </c>
      <c r="BT387">
        <v>5.5399999999999998E-2</v>
      </c>
      <c r="BU387">
        <v>0</v>
      </c>
      <c r="BX387">
        <v>0.69510000000000005</v>
      </c>
      <c r="BY387">
        <v>0.86990000000000001</v>
      </c>
      <c r="CD387">
        <v>0.98509999999999998</v>
      </c>
      <c r="CE387">
        <v>0.97009999999999996</v>
      </c>
      <c r="CF387">
        <v>8.3199999999999996E-2</v>
      </c>
      <c r="CG387">
        <v>0.75050000000000006</v>
      </c>
      <c r="CH387">
        <v>2.9899999999999999E-2</v>
      </c>
      <c r="CI387">
        <v>0.86990000000000001</v>
      </c>
      <c r="CJ387">
        <v>0.86990000000000001</v>
      </c>
      <c r="CK387">
        <v>0.98509999999999998</v>
      </c>
      <c r="CL387">
        <v>0.21959999999999999</v>
      </c>
      <c r="CM387">
        <v>3.5756000000000001</v>
      </c>
      <c r="CN387">
        <v>9.5899999999999999E-2</v>
      </c>
      <c r="CR387">
        <v>1</v>
      </c>
      <c r="CT387">
        <v>0</v>
      </c>
      <c r="CU387">
        <v>0</v>
      </c>
      <c r="CX387">
        <v>0</v>
      </c>
      <c r="CY387">
        <v>0</v>
      </c>
      <c r="DD387">
        <v>1</v>
      </c>
      <c r="DE387">
        <v>1</v>
      </c>
      <c r="DF387">
        <v>0</v>
      </c>
      <c r="DG387">
        <v>0</v>
      </c>
      <c r="DH387">
        <v>1</v>
      </c>
      <c r="DI387">
        <v>2</v>
      </c>
      <c r="DJ387" t="s">
        <v>795</v>
      </c>
    </row>
    <row r="388" spans="1:114" x14ac:dyDescent="0.2">
      <c r="A388">
        <v>21750</v>
      </c>
      <c r="B388" t="s">
        <v>589</v>
      </c>
      <c r="C388">
        <v>935</v>
      </c>
      <c r="D388">
        <v>378</v>
      </c>
      <c r="E388">
        <v>27.363199999999999</v>
      </c>
      <c r="F388">
        <v>10.3247</v>
      </c>
      <c r="G388">
        <v>35</v>
      </c>
      <c r="H388">
        <v>30</v>
      </c>
      <c r="I388">
        <v>2.0649000000000002</v>
      </c>
      <c r="J388">
        <v>1.7335</v>
      </c>
      <c r="K388">
        <v>553</v>
      </c>
      <c r="L388">
        <v>171</v>
      </c>
      <c r="M388">
        <v>33.9681</v>
      </c>
      <c r="N388">
        <v>9.5009999999999994</v>
      </c>
      <c r="O388">
        <v>200</v>
      </c>
      <c r="P388">
        <v>80</v>
      </c>
      <c r="Q388">
        <v>7.7759999999999998</v>
      </c>
      <c r="R388">
        <v>2.9388000000000001</v>
      </c>
      <c r="S388">
        <v>127</v>
      </c>
      <c r="T388">
        <v>84</v>
      </c>
      <c r="U388">
        <v>3.7166999999999999</v>
      </c>
      <c r="V388">
        <v>2.3984000000000001</v>
      </c>
      <c r="W388">
        <v>770</v>
      </c>
      <c r="X388">
        <v>132</v>
      </c>
      <c r="Y388">
        <v>22.534400000000002</v>
      </c>
      <c r="Z388">
        <v>2.0550999999999999</v>
      </c>
      <c r="AA388">
        <v>586</v>
      </c>
      <c r="AB388">
        <v>180</v>
      </c>
      <c r="AC388">
        <v>17.1495</v>
      </c>
      <c r="AD388">
        <v>4.6425000000000001</v>
      </c>
      <c r="AE388">
        <v>462</v>
      </c>
      <c r="AF388">
        <v>131</v>
      </c>
      <c r="AG388">
        <v>13.5206</v>
      </c>
      <c r="AH388">
        <v>3.2932999999999999</v>
      </c>
      <c r="AI388">
        <v>77</v>
      </c>
      <c r="AJ388">
        <v>58</v>
      </c>
      <c r="AK388">
        <v>4.7297000000000002</v>
      </c>
      <c r="AL388">
        <v>3.4891000000000001</v>
      </c>
      <c r="AM388">
        <v>0</v>
      </c>
      <c r="AN388">
        <v>56</v>
      </c>
      <c r="AO388">
        <v>0</v>
      </c>
      <c r="AP388">
        <v>1.7037</v>
      </c>
      <c r="AQ388">
        <v>290</v>
      </c>
      <c r="AR388">
        <v>698</v>
      </c>
      <c r="AS388">
        <v>8.4870000000000001</v>
      </c>
      <c r="AT388">
        <v>20.387799999999999</v>
      </c>
      <c r="AU388">
        <v>6</v>
      </c>
      <c r="AV388">
        <v>9</v>
      </c>
      <c r="AW388">
        <v>0.33</v>
      </c>
      <c r="AX388">
        <v>0.50570000000000004</v>
      </c>
      <c r="AY388">
        <v>150</v>
      </c>
      <c r="AZ388">
        <v>69</v>
      </c>
      <c r="BA388">
        <v>8.2507999999999999</v>
      </c>
      <c r="BB388">
        <v>3.6738</v>
      </c>
      <c r="BC388">
        <v>0</v>
      </c>
      <c r="BD388">
        <v>20</v>
      </c>
      <c r="BE388">
        <v>0</v>
      </c>
      <c r="BF388">
        <v>1.2161999999999999</v>
      </c>
      <c r="BG388">
        <v>127</v>
      </c>
      <c r="BH388">
        <v>61</v>
      </c>
      <c r="BI388">
        <v>7.8010000000000002</v>
      </c>
      <c r="BJ388">
        <v>3.6038999999999999</v>
      </c>
      <c r="BK388">
        <v>0</v>
      </c>
      <c r="BL388">
        <v>14</v>
      </c>
      <c r="BM388">
        <v>0</v>
      </c>
      <c r="BN388">
        <v>0.40970000000000001</v>
      </c>
      <c r="BO388">
        <v>0.86850000000000005</v>
      </c>
      <c r="BP388">
        <v>0.25159999999999999</v>
      </c>
      <c r="BQ388">
        <v>0.87419999999999998</v>
      </c>
      <c r="BR388">
        <v>0.60470000000000002</v>
      </c>
      <c r="BS388">
        <v>0.52249999999999996</v>
      </c>
      <c r="BT388">
        <v>0.73129999999999995</v>
      </c>
      <c r="BU388">
        <v>0.2452</v>
      </c>
      <c r="BV388">
        <v>0.65100000000000002</v>
      </c>
      <c r="BW388">
        <v>0.54010000000000002</v>
      </c>
      <c r="BX388">
        <v>0</v>
      </c>
      <c r="BY388">
        <v>0.1812</v>
      </c>
      <c r="BZ388">
        <v>0.42080000000000001</v>
      </c>
      <c r="CA388">
        <v>0.88719999999999999</v>
      </c>
      <c r="CB388">
        <v>0</v>
      </c>
      <c r="CC388">
        <v>0.78090000000000004</v>
      </c>
      <c r="CD388">
        <v>0</v>
      </c>
      <c r="CE388">
        <v>3.1215000000000002</v>
      </c>
      <c r="CF388">
        <v>0.72489999999999999</v>
      </c>
      <c r="CG388">
        <v>2.1676000000000002</v>
      </c>
      <c r="CH388">
        <v>0.33050000000000002</v>
      </c>
      <c r="CI388">
        <v>0.1812</v>
      </c>
      <c r="CJ388">
        <v>0.1812</v>
      </c>
      <c r="CK388">
        <v>2.0889000000000002</v>
      </c>
      <c r="CL388">
        <v>0.4456</v>
      </c>
      <c r="CM388">
        <v>7.5592000000000006</v>
      </c>
      <c r="CN388">
        <v>0.48399999999999999</v>
      </c>
      <c r="CO388">
        <v>0</v>
      </c>
      <c r="CP388">
        <v>0</v>
      </c>
      <c r="CQ388">
        <v>0</v>
      </c>
      <c r="CR388">
        <v>0</v>
      </c>
      <c r="CS388">
        <v>0</v>
      </c>
      <c r="CT388">
        <v>0</v>
      </c>
      <c r="CU388">
        <v>0</v>
      </c>
      <c r="CV388">
        <v>0</v>
      </c>
      <c r="CW388">
        <v>0</v>
      </c>
      <c r="CX388">
        <v>0</v>
      </c>
      <c r="CY388">
        <v>0</v>
      </c>
      <c r="CZ388">
        <v>0</v>
      </c>
      <c r="DA388">
        <v>0</v>
      </c>
      <c r="DB388">
        <v>0</v>
      </c>
      <c r="DC388">
        <v>0</v>
      </c>
      <c r="DD388">
        <v>0</v>
      </c>
      <c r="DE388">
        <v>0</v>
      </c>
      <c r="DF388">
        <v>0</v>
      </c>
      <c r="DG388">
        <v>0</v>
      </c>
      <c r="DH388">
        <v>0</v>
      </c>
      <c r="DI388">
        <v>0</v>
      </c>
      <c r="DJ388" t="s">
        <v>796</v>
      </c>
    </row>
    <row r="389" spans="1:114" x14ac:dyDescent="0.2">
      <c r="A389">
        <v>21754</v>
      </c>
      <c r="B389" t="s">
        <v>589</v>
      </c>
      <c r="C389">
        <v>299</v>
      </c>
      <c r="D389">
        <v>165</v>
      </c>
      <c r="E389">
        <v>3.6659999999999999</v>
      </c>
      <c r="F389">
        <v>1.9882</v>
      </c>
      <c r="G389">
        <v>76</v>
      </c>
      <c r="H389">
        <v>67</v>
      </c>
      <c r="I389">
        <v>1.8352999999999999</v>
      </c>
      <c r="J389">
        <v>1.5993999999999999</v>
      </c>
      <c r="K389">
        <v>129</v>
      </c>
      <c r="L389">
        <v>73</v>
      </c>
      <c r="M389">
        <v>4.8495999999999997</v>
      </c>
      <c r="N389">
        <v>2.7023999999999999</v>
      </c>
      <c r="O389">
        <v>102</v>
      </c>
      <c r="P389">
        <v>78</v>
      </c>
      <c r="Q389">
        <v>1.8593</v>
      </c>
      <c r="R389">
        <v>1.4072</v>
      </c>
      <c r="S389">
        <v>229</v>
      </c>
      <c r="T389">
        <v>137</v>
      </c>
      <c r="U389">
        <v>2.8102</v>
      </c>
      <c r="V389">
        <v>1.6566000000000001</v>
      </c>
      <c r="W389">
        <v>1331</v>
      </c>
      <c r="X389">
        <v>288</v>
      </c>
      <c r="Y389">
        <v>16.319299999999998</v>
      </c>
      <c r="Z389">
        <v>3.1141000000000001</v>
      </c>
      <c r="AA389">
        <v>2011</v>
      </c>
      <c r="AB389">
        <v>318</v>
      </c>
      <c r="AC389">
        <v>24.656700000000001</v>
      </c>
      <c r="AD389">
        <v>2.9792000000000001</v>
      </c>
      <c r="AE389">
        <v>551</v>
      </c>
      <c r="AF389">
        <v>155</v>
      </c>
      <c r="AG389">
        <v>6.7615999999999996</v>
      </c>
      <c r="AH389">
        <v>1.7726999999999999</v>
      </c>
      <c r="AI389">
        <v>9</v>
      </c>
      <c r="AJ389">
        <v>22</v>
      </c>
      <c r="AK389">
        <v>0.33829999999999999</v>
      </c>
      <c r="AL389">
        <v>0.84399999999999997</v>
      </c>
      <c r="AM389">
        <v>109</v>
      </c>
      <c r="AN389">
        <v>120</v>
      </c>
      <c r="AO389">
        <v>1.4088000000000001</v>
      </c>
      <c r="AP389">
        <v>1.5455000000000001</v>
      </c>
      <c r="AQ389">
        <v>2391</v>
      </c>
      <c r="AR389">
        <v>1179</v>
      </c>
      <c r="AS389">
        <v>29.315799999999999</v>
      </c>
      <c r="AT389">
        <v>14.139799999999999</v>
      </c>
      <c r="AU389">
        <v>20</v>
      </c>
      <c r="AV389">
        <v>23</v>
      </c>
      <c r="AW389">
        <v>0.74399999999999999</v>
      </c>
      <c r="AX389">
        <v>0.84530000000000005</v>
      </c>
      <c r="AY389">
        <v>0</v>
      </c>
      <c r="AZ389">
        <v>19</v>
      </c>
      <c r="BA389">
        <v>0</v>
      </c>
      <c r="BB389">
        <v>0.70679999999999998</v>
      </c>
      <c r="BC389">
        <v>35</v>
      </c>
      <c r="BD389">
        <v>58</v>
      </c>
      <c r="BE389">
        <v>1.3158000000000001</v>
      </c>
      <c r="BF389">
        <v>2.1829000000000001</v>
      </c>
      <c r="BG389">
        <v>99</v>
      </c>
      <c r="BH389">
        <v>69</v>
      </c>
      <c r="BI389">
        <v>3.7218</v>
      </c>
      <c r="BJ389">
        <v>2.5621</v>
      </c>
      <c r="BK389">
        <v>8</v>
      </c>
      <c r="BL389">
        <v>4</v>
      </c>
      <c r="BM389">
        <v>9.8100000000000007E-2</v>
      </c>
      <c r="BN389">
        <v>4.8000000000000001E-2</v>
      </c>
      <c r="BO389">
        <v>0.14660000000000001</v>
      </c>
      <c r="BP389">
        <v>0.22339999999999999</v>
      </c>
      <c r="BQ389">
        <v>0.10199999999999999</v>
      </c>
      <c r="BR389">
        <v>0.15809999999999999</v>
      </c>
      <c r="BS389">
        <v>0.39829999999999999</v>
      </c>
      <c r="BT389">
        <v>0.37740000000000001</v>
      </c>
      <c r="BU389">
        <v>0.77190000000000003</v>
      </c>
      <c r="BV389">
        <v>0.1178</v>
      </c>
      <c r="BW389">
        <v>0.2213</v>
      </c>
      <c r="BX389">
        <v>0.65459999999999996</v>
      </c>
      <c r="BY389">
        <v>0.50960000000000005</v>
      </c>
      <c r="BZ389">
        <v>0.45340000000000003</v>
      </c>
      <c r="CA389">
        <v>0</v>
      </c>
      <c r="CB389">
        <v>0.61819999999999997</v>
      </c>
      <c r="CC389">
        <v>0.54659999999999997</v>
      </c>
      <c r="CD389">
        <v>0.37740000000000001</v>
      </c>
      <c r="CE389">
        <v>1.0284</v>
      </c>
      <c r="CF389">
        <v>9.8100000000000007E-2</v>
      </c>
      <c r="CG389">
        <v>2.1429999999999998</v>
      </c>
      <c r="CH389">
        <v>0.31130000000000002</v>
      </c>
      <c r="CI389">
        <v>0.50960000000000005</v>
      </c>
      <c r="CJ389">
        <v>0.50960000000000005</v>
      </c>
      <c r="CK389">
        <v>1.9956</v>
      </c>
      <c r="CL389">
        <v>0.41360000000000002</v>
      </c>
      <c r="CM389">
        <v>5.6766000000000014</v>
      </c>
      <c r="CN389">
        <v>0.25369999999999998</v>
      </c>
      <c r="CO389">
        <v>0</v>
      </c>
      <c r="CP389">
        <v>0</v>
      </c>
      <c r="CQ389">
        <v>0</v>
      </c>
      <c r="CR389">
        <v>0</v>
      </c>
      <c r="CS389">
        <v>0</v>
      </c>
      <c r="CT389">
        <v>0</v>
      </c>
      <c r="CU389">
        <v>0</v>
      </c>
      <c r="CV389">
        <v>0</v>
      </c>
      <c r="CW389">
        <v>0</v>
      </c>
      <c r="CX389">
        <v>0</v>
      </c>
      <c r="CY389">
        <v>0</v>
      </c>
      <c r="CZ389">
        <v>0</v>
      </c>
      <c r="DA389">
        <v>0</v>
      </c>
      <c r="DB389">
        <v>0</v>
      </c>
      <c r="DC389">
        <v>0</v>
      </c>
      <c r="DD389">
        <v>0</v>
      </c>
      <c r="DE389">
        <v>0</v>
      </c>
      <c r="DF389">
        <v>0</v>
      </c>
      <c r="DG389">
        <v>0</v>
      </c>
      <c r="DH389">
        <v>0</v>
      </c>
      <c r="DI389">
        <v>0</v>
      </c>
      <c r="DJ389" t="s">
        <v>796</v>
      </c>
    </row>
    <row r="390" spans="1:114" x14ac:dyDescent="0.2">
      <c r="A390">
        <v>21755</v>
      </c>
      <c r="B390" t="s">
        <v>589</v>
      </c>
      <c r="C390">
        <v>672</v>
      </c>
      <c r="D390">
        <v>464</v>
      </c>
      <c r="E390">
        <v>11.3995</v>
      </c>
      <c r="F390">
        <v>7.7398999999999996</v>
      </c>
      <c r="G390">
        <v>69</v>
      </c>
      <c r="H390">
        <v>54</v>
      </c>
      <c r="I390">
        <v>2.125</v>
      </c>
      <c r="J390">
        <v>1.6306</v>
      </c>
      <c r="K390">
        <v>234</v>
      </c>
      <c r="L390">
        <v>90</v>
      </c>
      <c r="M390">
        <v>10.9551</v>
      </c>
      <c r="N390">
        <v>4.0544000000000002</v>
      </c>
      <c r="O390">
        <v>209</v>
      </c>
      <c r="P390">
        <v>153</v>
      </c>
      <c r="Q390">
        <v>4.9821</v>
      </c>
      <c r="R390">
        <v>3.6044</v>
      </c>
      <c r="S390">
        <v>154</v>
      </c>
      <c r="T390">
        <v>141</v>
      </c>
      <c r="U390">
        <v>2.6093000000000002</v>
      </c>
      <c r="V390">
        <v>2.3664000000000001</v>
      </c>
      <c r="W390">
        <v>1153</v>
      </c>
      <c r="X390">
        <v>249</v>
      </c>
      <c r="Y390">
        <v>19.512599999999999</v>
      </c>
      <c r="Z390">
        <v>3.4306999999999999</v>
      </c>
      <c r="AA390">
        <v>1201</v>
      </c>
      <c r="AB390">
        <v>317</v>
      </c>
      <c r="AC390">
        <v>20.3249</v>
      </c>
      <c r="AD390">
        <v>4.7206000000000001</v>
      </c>
      <c r="AE390">
        <v>583</v>
      </c>
      <c r="AF390">
        <v>189</v>
      </c>
      <c r="AG390">
        <v>9.8780000000000001</v>
      </c>
      <c r="AH390">
        <v>2.9517000000000002</v>
      </c>
      <c r="AI390">
        <v>51</v>
      </c>
      <c r="AJ390">
        <v>63</v>
      </c>
      <c r="AK390">
        <v>2.3875999999999999</v>
      </c>
      <c r="AL390">
        <v>2.9371</v>
      </c>
      <c r="AM390">
        <v>0</v>
      </c>
      <c r="AN390">
        <v>76</v>
      </c>
      <c r="AO390">
        <v>0</v>
      </c>
      <c r="AP390">
        <v>1.3436999999999999</v>
      </c>
      <c r="AQ390">
        <v>1206</v>
      </c>
      <c r="AR390">
        <v>1004</v>
      </c>
      <c r="AS390">
        <v>20.409500000000001</v>
      </c>
      <c r="AT390">
        <v>16.792000000000002</v>
      </c>
      <c r="AU390">
        <v>58</v>
      </c>
      <c r="AV390">
        <v>70</v>
      </c>
      <c r="AW390">
        <v>2.5996999999999999</v>
      </c>
      <c r="AX390">
        <v>3.1230000000000002</v>
      </c>
      <c r="AY390">
        <v>66</v>
      </c>
      <c r="AZ390">
        <v>64</v>
      </c>
      <c r="BA390">
        <v>2.9582999999999999</v>
      </c>
      <c r="BB390">
        <v>2.8530000000000002</v>
      </c>
      <c r="BC390">
        <v>14</v>
      </c>
      <c r="BD390">
        <v>24</v>
      </c>
      <c r="BE390">
        <v>0.65539999999999998</v>
      </c>
      <c r="BF390">
        <v>1.103</v>
      </c>
      <c r="BG390">
        <v>58</v>
      </c>
      <c r="BH390">
        <v>39</v>
      </c>
      <c r="BI390">
        <v>2.7153999999999998</v>
      </c>
      <c r="BJ390">
        <v>1.8062</v>
      </c>
      <c r="BK390">
        <v>7</v>
      </c>
      <c r="BL390">
        <v>2</v>
      </c>
      <c r="BM390">
        <v>0.11849999999999999</v>
      </c>
      <c r="BN390">
        <v>3.04E-2</v>
      </c>
      <c r="BO390">
        <v>0.4677</v>
      </c>
      <c r="BP390">
        <v>0.2646</v>
      </c>
      <c r="BQ390">
        <v>0.2213</v>
      </c>
      <c r="BR390">
        <v>0.37819999999999998</v>
      </c>
      <c r="BS390">
        <v>0.37690000000000001</v>
      </c>
      <c r="BT390">
        <v>0.60129999999999995</v>
      </c>
      <c r="BU390">
        <v>0.40510000000000002</v>
      </c>
      <c r="BV390">
        <v>0.3276</v>
      </c>
      <c r="BW390">
        <v>0.33410000000000001</v>
      </c>
      <c r="BX390">
        <v>0</v>
      </c>
      <c r="BY390">
        <v>0.40300000000000002</v>
      </c>
      <c r="BZ390">
        <v>0.5423</v>
      </c>
      <c r="CA390">
        <v>0.74399999999999999</v>
      </c>
      <c r="CB390">
        <v>0.49020000000000002</v>
      </c>
      <c r="CC390">
        <v>0.46200000000000002</v>
      </c>
      <c r="CD390">
        <v>0.39019999999999999</v>
      </c>
      <c r="CE390">
        <v>1.7087000000000001</v>
      </c>
      <c r="CF390">
        <v>0.25800000000000001</v>
      </c>
      <c r="CG390">
        <v>1.6680999999999999</v>
      </c>
      <c r="CH390">
        <v>0.11940000000000001</v>
      </c>
      <c r="CI390">
        <v>0.40300000000000002</v>
      </c>
      <c r="CJ390">
        <v>0.40300000000000002</v>
      </c>
      <c r="CK390">
        <v>2.6286999999999998</v>
      </c>
      <c r="CL390">
        <v>0.5736</v>
      </c>
      <c r="CM390">
        <v>6.4085000000000001</v>
      </c>
      <c r="CN390">
        <v>0.33479999999999999</v>
      </c>
      <c r="CO390">
        <v>0</v>
      </c>
      <c r="CP390">
        <v>0</v>
      </c>
      <c r="CQ390">
        <v>0</v>
      </c>
      <c r="CR390">
        <v>0</v>
      </c>
      <c r="CS390">
        <v>0</v>
      </c>
      <c r="CT390">
        <v>0</v>
      </c>
      <c r="CU390">
        <v>0</v>
      </c>
      <c r="CV390">
        <v>0</v>
      </c>
      <c r="CW390">
        <v>0</v>
      </c>
      <c r="CX390">
        <v>0</v>
      </c>
      <c r="CY390">
        <v>0</v>
      </c>
      <c r="CZ390">
        <v>0</v>
      </c>
      <c r="DA390">
        <v>0</v>
      </c>
      <c r="DB390">
        <v>0</v>
      </c>
      <c r="DC390">
        <v>0</v>
      </c>
      <c r="DD390">
        <v>0</v>
      </c>
      <c r="DE390">
        <v>0</v>
      </c>
      <c r="DF390">
        <v>0</v>
      </c>
      <c r="DG390">
        <v>0</v>
      </c>
      <c r="DH390">
        <v>0</v>
      </c>
      <c r="DI390">
        <v>0</v>
      </c>
      <c r="DJ390" t="s">
        <v>796</v>
      </c>
    </row>
    <row r="391" spans="1:114" x14ac:dyDescent="0.2">
      <c r="A391">
        <v>21756</v>
      </c>
      <c r="B391" t="s">
        <v>589</v>
      </c>
      <c r="C391">
        <v>209</v>
      </c>
      <c r="D391">
        <v>103</v>
      </c>
      <c r="E391">
        <v>5.7465000000000002</v>
      </c>
      <c r="F391">
        <v>2.6880999999999999</v>
      </c>
      <c r="G391">
        <v>70</v>
      </c>
      <c r="H391">
        <v>42</v>
      </c>
      <c r="I391">
        <v>3.6232000000000002</v>
      </c>
      <c r="J391">
        <v>2.0569999999999999</v>
      </c>
      <c r="K391">
        <v>192</v>
      </c>
      <c r="L391">
        <v>89</v>
      </c>
      <c r="M391">
        <v>13.773300000000001</v>
      </c>
      <c r="N391">
        <v>5.9607999999999999</v>
      </c>
      <c r="O391">
        <v>142</v>
      </c>
      <c r="P391">
        <v>90</v>
      </c>
      <c r="Q391">
        <v>5.7935999999999996</v>
      </c>
      <c r="R391">
        <v>3.5737000000000001</v>
      </c>
      <c r="S391">
        <v>168</v>
      </c>
      <c r="T391">
        <v>154</v>
      </c>
      <c r="U391">
        <v>4.6154000000000002</v>
      </c>
      <c r="V391">
        <v>4.1700999999999997</v>
      </c>
      <c r="W391">
        <v>581</v>
      </c>
      <c r="X391">
        <v>166</v>
      </c>
      <c r="Y391">
        <v>15.961499999999999</v>
      </c>
      <c r="Z391">
        <v>3.8344</v>
      </c>
      <c r="AA391">
        <v>908</v>
      </c>
      <c r="AB391">
        <v>246</v>
      </c>
      <c r="AC391">
        <v>24.9451</v>
      </c>
      <c r="AD391">
        <v>5.5487000000000002</v>
      </c>
      <c r="AE391">
        <v>316</v>
      </c>
      <c r="AF391">
        <v>106</v>
      </c>
      <c r="AG391">
        <v>8.6813000000000002</v>
      </c>
      <c r="AH391">
        <v>2.5840000000000001</v>
      </c>
      <c r="AI391">
        <v>194</v>
      </c>
      <c r="AJ391">
        <v>175</v>
      </c>
      <c r="AK391">
        <v>13.9168</v>
      </c>
      <c r="AL391">
        <v>12.3413</v>
      </c>
      <c r="AM391">
        <v>0</v>
      </c>
      <c r="AN391">
        <v>56</v>
      </c>
      <c r="AO391">
        <v>0</v>
      </c>
      <c r="AP391">
        <v>1.6254999999999999</v>
      </c>
      <c r="AQ391">
        <v>188</v>
      </c>
      <c r="AR391">
        <v>789</v>
      </c>
      <c r="AS391">
        <v>5.1647999999999996</v>
      </c>
      <c r="AT391">
        <v>21.665600000000001</v>
      </c>
      <c r="AU391">
        <v>0</v>
      </c>
      <c r="AV391">
        <v>20</v>
      </c>
      <c r="AW391">
        <v>0</v>
      </c>
      <c r="AX391">
        <v>1.3234999999999999</v>
      </c>
      <c r="AY391">
        <v>21</v>
      </c>
      <c r="AZ391">
        <v>25</v>
      </c>
      <c r="BA391">
        <v>1.4036999999999999</v>
      </c>
      <c r="BB391">
        <v>1.6555</v>
      </c>
      <c r="BC391">
        <v>0</v>
      </c>
      <c r="BD391">
        <v>20</v>
      </c>
      <c r="BE391">
        <v>0</v>
      </c>
      <c r="BF391">
        <v>1.4202999999999999</v>
      </c>
      <c r="BG391">
        <v>0</v>
      </c>
      <c r="BH391">
        <v>14</v>
      </c>
      <c r="BI391">
        <v>0</v>
      </c>
      <c r="BJ391">
        <v>1.0043</v>
      </c>
      <c r="BK391">
        <v>7</v>
      </c>
      <c r="BL391">
        <v>2</v>
      </c>
      <c r="BM391">
        <v>0.1923</v>
      </c>
      <c r="BN391">
        <v>4.6199999999999998E-2</v>
      </c>
      <c r="BO391">
        <v>0.22409999999999999</v>
      </c>
      <c r="BP391">
        <v>0.44900000000000001</v>
      </c>
      <c r="BQ391">
        <v>0.32319999999999999</v>
      </c>
      <c r="BR391">
        <v>0.46150000000000002</v>
      </c>
      <c r="BS391">
        <v>0.63170000000000004</v>
      </c>
      <c r="BT391">
        <v>0.34749999999999998</v>
      </c>
      <c r="BU391">
        <v>0.78890000000000005</v>
      </c>
      <c r="BV391">
        <v>0.2291</v>
      </c>
      <c r="BW391">
        <v>0.96099999999999997</v>
      </c>
      <c r="BX391">
        <v>0</v>
      </c>
      <c r="BY391">
        <v>0.1173</v>
      </c>
      <c r="BZ391">
        <v>0</v>
      </c>
      <c r="CA391">
        <v>0.6573</v>
      </c>
      <c r="CB391">
        <v>0</v>
      </c>
      <c r="CC391">
        <v>0</v>
      </c>
      <c r="CD391">
        <v>0.4264</v>
      </c>
      <c r="CE391">
        <v>2.0895000000000001</v>
      </c>
      <c r="CF391">
        <v>0.38169999999999998</v>
      </c>
      <c r="CG391">
        <v>2.3264999999999998</v>
      </c>
      <c r="CH391">
        <v>0.40089999999999998</v>
      </c>
      <c r="CI391">
        <v>0.1173</v>
      </c>
      <c r="CJ391">
        <v>0.1173</v>
      </c>
      <c r="CK391">
        <v>1.0837000000000001</v>
      </c>
      <c r="CL391">
        <v>0.25590000000000002</v>
      </c>
      <c r="CM391">
        <v>5.6170000000000009</v>
      </c>
      <c r="CN391">
        <v>0.24729999999999999</v>
      </c>
      <c r="CO391">
        <v>0</v>
      </c>
      <c r="CP391">
        <v>0</v>
      </c>
      <c r="CQ391">
        <v>0</v>
      </c>
      <c r="CR391">
        <v>0</v>
      </c>
      <c r="CS391">
        <v>0</v>
      </c>
      <c r="CT391">
        <v>0</v>
      </c>
      <c r="CU391">
        <v>0</v>
      </c>
      <c r="CV391">
        <v>0</v>
      </c>
      <c r="CW391">
        <v>1</v>
      </c>
      <c r="CX391">
        <v>0</v>
      </c>
      <c r="CY391">
        <v>0</v>
      </c>
      <c r="CZ391">
        <v>0</v>
      </c>
      <c r="DA391">
        <v>0</v>
      </c>
      <c r="DB391">
        <v>0</v>
      </c>
      <c r="DC391">
        <v>0</v>
      </c>
      <c r="DD391">
        <v>0</v>
      </c>
      <c r="DE391">
        <v>0</v>
      </c>
      <c r="DF391">
        <v>1</v>
      </c>
      <c r="DG391">
        <v>0</v>
      </c>
      <c r="DH391">
        <v>0</v>
      </c>
      <c r="DI391">
        <v>1</v>
      </c>
      <c r="DJ391" t="s">
        <v>795</v>
      </c>
    </row>
    <row r="392" spans="1:114" x14ac:dyDescent="0.2">
      <c r="A392">
        <v>21757</v>
      </c>
      <c r="B392" t="s">
        <v>589</v>
      </c>
      <c r="C392">
        <v>99</v>
      </c>
      <c r="D392">
        <v>51</v>
      </c>
      <c r="E392">
        <v>3.7528000000000001</v>
      </c>
      <c r="F392">
        <v>1.8176000000000001</v>
      </c>
      <c r="G392">
        <v>49</v>
      </c>
      <c r="H392">
        <v>47</v>
      </c>
      <c r="I392">
        <v>3.1715</v>
      </c>
      <c r="J392">
        <v>2.9868999999999999</v>
      </c>
      <c r="K392">
        <v>142</v>
      </c>
      <c r="L392">
        <v>58</v>
      </c>
      <c r="M392">
        <v>13.9489</v>
      </c>
      <c r="N392">
        <v>5.3582999999999998</v>
      </c>
      <c r="O392">
        <v>157</v>
      </c>
      <c r="P392">
        <v>75</v>
      </c>
      <c r="Q392">
        <v>8.3156999999999996</v>
      </c>
      <c r="R392">
        <v>3.7833000000000001</v>
      </c>
      <c r="S392">
        <v>64</v>
      </c>
      <c r="T392">
        <v>65</v>
      </c>
      <c r="U392">
        <v>2.4159999999999999</v>
      </c>
      <c r="V392">
        <v>2.4167999999999998</v>
      </c>
      <c r="W392">
        <v>506</v>
      </c>
      <c r="X392">
        <v>131</v>
      </c>
      <c r="Y392">
        <v>18.944199999999999</v>
      </c>
      <c r="Z392">
        <v>3.6236000000000002</v>
      </c>
      <c r="AA392">
        <v>541</v>
      </c>
      <c r="AB392">
        <v>244</v>
      </c>
      <c r="AC392">
        <v>20.2546</v>
      </c>
      <c r="AD392">
        <v>8.4239999999999995</v>
      </c>
      <c r="AE392">
        <v>268</v>
      </c>
      <c r="AF392">
        <v>95</v>
      </c>
      <c r="AG392">
        <v>10.117000000000001</v>
      </c>
      <c r="AH392">
        <v>3.1156999999999999</v>
      </c>
      <c r="AI392">
        <v>19</v>
      </c>
      <c r="AJ392">
        <v>31</v>
      </c>
      <c r="AK392">
        <v>1.8664000000000001</v>
      </c>
      <c r="AL392">
        <v>3.0647000000000002</v>
      </c>
      <c r="AM392">
        <v>0</v>
      </c>
      <c r="AN392">
        <v>56</v>
      </c>
      <c r="AO392">
        <v>0</v>
      </c>
      <c r="AP392">
        <v>2.3064</v>
      </c>
      <c r="AQ392">
        <v>252</v>
      </c>
      <c r="AR392">
        <v>644</v>
      </c>
      <c r="AS392">
        <v>9.4346999999999994</v>
      </c>
      <c r="AT392">
        <v>24.067499999999999</v>
      </c>
      <c r="AU392">
        <v>29</v>
      </c>
      <c r="AV392">
        <v>41</v>
      </c>
      <c r="AW392">
        <v>2.7052</v>
      </c>
      <c r="AX392">
        <v>3.8513999999999999</v>
      </c>
      <c r="AY392">
        <v>7</v>
      </c>
      <c r="AZ392">
        <v>12</v>
      </c>
      <c r="BA392">
        <v>0.65300000000000002</v>
      </c>
      <c r="BB392">
        <v>1.1166</v>
      </c>
      <c r="BC392">
        <v>0</v>
      </c>
      <c r="BD392">
        <v>20</v>
      </c>
      <c r="BE392">
        <v>0</v>
      </c>
      <c r="BF392">
        <v>1.9449000000000001</v>
      </c>
      <c r="BG392">
        <v>26</v>
      </c>
      <c r="BH392">
        <v>27</v>
      </c>
      <c r="BI392">
        <v>2.5539999999999998</v>
      </c>
      <c r="BJ392">
        <v>2.6295999999999999</v>
      </c>
      <c r="BK392">
        <v>22</v>
      </c>
      <c r="BL392">
        <v>5</v>
      </c>
      <c r="BM392">
        <v>0.82369999999999999</v>
      </c>
      <c r="BN392">
        <v>0.12</v>
      </c>
      <c r="BO392">
        <v>0.153</v>
      </c>
      <c r="BP392">
        <v>0.37959999999999999</v>
      </c>
      <c r="BQ392">
        <v>0.32969999999999999</v>
      </c>
      <c r="BR392">
        <v>0.64100000000000001</v>
      </c>
      <c r="BS392">
        <v>0.33829999999999999</v>
      </c>
      <c r="BT392">
        <v>0.56720000000000004</v>
      </c>
      <c r="BU392">
        <v>0.3987</v>
      </c>
      <c r="BV392">
        <v>0.35759999999999997</v>
      </c>
      <c r="BW392">
        <v>0.30370000000000003</v>
      </c>
      <c r="BX392">
        <v>0</v>
      </c>
      <c r="BY392">
        <v>0.19620000000000001</v>
      </c>
      <c r="BZ392">
        <v>0.55100000000000005</v>
      </c>
      <c r="CA392">
        <v>0.57050000000000001</v>
      </c>
      <c r="CB392">
        <v>0</v>
      </c>
      <c r="CC392">
        <v>0.44030000000000002</v>
      </c>
      <c r="CD392">
        <v>0.66949999999999998</v>
      </c>
      <c r="CE392">
        <v>1.8415999999999999</v>
      </c>
      <c r="CF392">
        <v>0.30059999999999998</v>
      </c>
      <c r="CG392">
        <v>1.6272</v>
      </c>
      <c r="CH392">
        <v>0.1109</v>
      </c>
      <c r="CI392">
        <v>0.19620000000000001</v>
      </c>
      <c r="CJ392">
        <v>0.19620000000000001</v>
      </c>
      <c r="CK392">
        <v>2.2313000000000001</v>
      </c>
      <c r="CL392">
        <v>0.47970000000000002</v>
      </c>
      <c r="CM392">
        <v>5.8963000000000001</v>
      </c>
      <c r="CN392">
        <v>0.26869999999999999</v>
      </c>
      <c r="CO392">
        <v>0</v>
      </c>
      <c r="CP392">
        <v>0</v>
      </c>
      <c r="CQ392">
        <v>0</v>
      </c>
      <c r="CR392">
        <v>0</v>
      </c>
      <c r="CS392">
        <v>0</v>
      </c>
      <c r="CT392">
        <v>0</v>
      </c>
      <c r="CU392">
        <v>0</v>
      </c>
      <c r="CV392">
        <v>0</v>
      </c>
      <c r="CW392">
        <v>0</v>
      </c>
      <c r="CX392">
        <v>0</v>
      </c>
      <c r="CY392">
        <v>0</v>
      </c>
      <c r="CZ392">
        <v>0</v>
      </c>
      <c r="DA392">
        <v>0</v>
      </c>
      <c r="DB392">
        <v>0</v>
      </c>
      <c r="DC392">
        <v>0</v>
      </c>
      <c r="DD392">
        <v>0</v>
      </c>
      <c r="DE392">
        <v>0</v>
      </c>
      <c r="DF392">
        <v>0</v>
      </c>
      <c r="DG392">
        <v>0</v>
      </c>
      <c r="DH392">
        <v>0</v>
      </c>
      <c r="DI392">
        <v>0</v>
      </c>
      <c r="DJ392" t="s">
        <v>796</v>
      </c>
    </row>
    <row r="393" spans="1:114" x14ac:dyDescent="0.2">
      <c r="A393">
        <v>21758</v>
      </c>
      <c r="B393" t="s">
        <v>589</v>
      </c>
      <c r="C393">
        <v>506</v>
      </c>
      <c r="D393">
        <v>377</v>
      </c>
      <c r="E393">
        <v>11.5183</v>
      </c>
      <c r="F393">
        <v>8.3478999999999992</v>
      </c>
      <c r="G393">
        <v>205</v>
      </c>
      <c r="H393">
        <v>174</v>
      </c>
      <c r="I393">
        <v>8.4816000000000003</v>
      </c>
      <c r="J393">
        <v>6.9992000000000001</v>
      </c>
      <c r="K393">
        <v>285</v>
      </c>
      <c r="L393">
        <v>109</v>
      </c>
      <c r="M393">
        <v>17.947099999999999</v>
      </c>
      <c r="N393">
        <v>6.4040999999999997</v>
      </c>
      <c r="O393">
        <v>151</v>
      </c>
      <c r="P393">
        <v>95</v>
      </c>
      <c r="Q393">
        <v>4.8852000000000002</v>
      </c>
      <c r="R393">
        <v>2.99</v>
      </c>
      <c r="S393">
        <v>323</v>
      </c>
      <c r="T393">
        <v>249</v>
      </c>
      <c r="U393">
        <v>7.3391999999999999</v>
      </c>
      <c r="V393">
        <v>5.5117000000000003</v>
      </c>
      <c r="W393">
        <v>781</v>
      </c>
      <c r="X393">
        <v>216</v>
      </c>
      <c r="Y393">
        <v>17.713799999999999</v>
      </c>
      <c r="Z393">
        <v>3.8214999999999999</v>
      </c>
      <c r="AA393">
        <v>1066</v>
      </c>
      <c r="AB393">
        <v>345</v>
      </c>
      <c r="AC393">
        <v>24.177800000000001</v>
      </c>
      <c r="AD393">
        <v>6.6123000000000003</v>
      </c>
      <c r="AE393">
        <v>337</v>
      </c>
      <c r="AF393">
        <v>128</v>
      </c>
      <c r="AG393">
        <v>7.6574</v>
      </c>
      <c r="AH393">
        <v>2.5851000000000002</v>
      </c>
      <c r="AI393">
        <v>29</v>
      </c>
      <c r="AJ393">
        <v>34</v>
      </c>
      <c r="AK393">
        <v>1.8262</v>
      </c>
      <c r="AL393">
        <v>2.1345999999999998</v>
      </c>
      <c r="AM393">
        <v>0</v>
      </c>
      <c r="AN393">
        <v>56</v>
      </c>
      <c r="AO393">
        <v>0</v>
      </c>
      <c r="AP393">
        <v>1.4195</v>
      </c>
      <c r="AQ393">
        <v>832</v>
      </c>
      <c r="AR393">
        <v>1053</v>
      </c>
      <c r="AS393">
        <v>18.8705</v>
      </c>
      <c r="AT393">
        <v>23.647600000000001</v>
      </c>
      <c r="AU393">
        <v>0</v>
      </c>
      <c r="AV393">
        <v>20</v>
      </c>
      <c r="AW393">
        <v>0</v>
      </c>
      <c r="AX393">
        <v>1.2177</v>
      </c>
      <c r="AY393">
        <v>0</v>
      </c>
      <c r="AZ393">
        <v>14</v>
      </c>
      <c r="BA393">
        <v>0</v>
      </c>
      <c r="BB393">
        <v>0.86099999999999999</v>
      </c>
      <c r="BC393">
        <v>42</v>
      </c>
      <c r="BD393">
        <v>56</v>
      </c>
      <c r="BE393">
        <v>2.6448</v>
      </c>
      <c r="BF393">
        <v>3.4939</v>
      </c>
      <c r="BG393">
        <v>30</v>
      </c>
      <c r="BH393">
        <v>26</v>
      </c>
      <c r="BI393">
        <v>1.8892</v>
      </c>
      <c r="BJ393">
        <v>1.6164000000000001</v>
      </c>
      <c r="BK393">
        <v>1</v>
      </c>
      <c r="BL393">
        <v>2</v>
      </c>
      <c r="BM393">
        <v>2.2700000000000001E-2</v>
      </c>
      <c r="BN393">
        <v>4.5199999999999997E-2</v>
      </c>
      <c r="BO393">
        <v>0.4698</v>
      </c>
      <c r="BP393">
        <v>0.89370000000000005</v>
      </c>
      <c r="BQ393">
        <v>0.45119999999999999</v>
      </c>
      <c r="BR393">
        <v>0.37390000000000001</v>
      </c>
      <c r="BS393">
        <v>0.83299999999999996</v>
      </c>
      <c r="BT393">
        <v>0.47760000000000002</v>
      </c>
      <c r="BU393">
        <v>0.72919999999999996</v>
      </c>
      <c r="BV393">
        <v>0.16919999999999999</v>
      </c>
      <c r="BW393">
        <v>0.29930000000000001</v>
      </c>
      <c r="BX393">
        <v>0</v>
      </c>
      <c r="BY393">
        <v>0.36890000000000001</v>
      </c>
      <c r="BZ393">
        <v>0</v>
      </c>
      <c r="CA393">
        <v>0</v>
      </c>
      <c r="CB393">
        <v>0.80479999999999996</v>
      </c>
      <c r="CC393">
        <v>0.3861</v>
      </c>
      <c r="CD393">
        <v>0.31769999999999998</v>
      </c>
      <c r="CE393">
        <v>3.0215999999999998</v>
      </c>
      <c r="CF393">
        <v>0.68659999999999999</v>
      </c>
      <c r="CG393">
        <v>1.6753</v>
      </c>
      <c r="CH393">
        <v>0.1215</v>
      </c>
      <c r="CI393">
        <v>0.36890000000000001</v>
      </c>
      <c r="CJ393">
        <v>0.36890000000000001</v>
      </c>
      <c r="CK393">
        <v>1.5085999999999999</v>
      </c>
      <c r="CL393">
        <v>0.31979999999999997</v>
      </c>
      <c r="CM393">
        <v>6.5744000000000007</v>
      </c>
      <c r="CN393">
        <v>0.3518</v>
      </c>
      <c r="CO393">
        <v>0</v>
      </c>
      <c r="CP393">
        <v>0</v>
      </c>
      <c r="CQ393">
        <v>0</v>
      </c>
      <c r="CR393">
        <v>0</v>
      </c>
      <c r="CS393">
        <v>0</v>
      </c>
      <c r="CT393">
        <v>0</v>
      </c>
      <c r="CU393">
        <v>0</v>
      </c>
      <c r="CV393">
        <v>0</v>
      </c>
      <c r="CW393">
        <v>0</v>
      </c>
      <c r="CX393">
        <v>0</v>
      </c>
      <c r="CY393">
        <v>0</v>
      </c>
      <c r="CZ393">
        <v>0</v>
      </c>
      <c r="DA393">
        <v>0</v>
      </c>
      <c r="DB393">
        <v>0</v>
      </c>
      <c r="DC393">
        <v>0</v>
      </c>
      <c r="DD393">
        <v>0</v>
      </c>
      <c r="DE393">
        <v>0</v>
      </c>
      <c r="DF393">
        <v>0</v>
      </c>
      <c r="DG393">
        <v>0</v>
      </c>
      <c r="DH393">
        <v>0</v>
      </c>
      <c r="DI393">
        <v>0</v>
      </c>
      <c r="DJ393" t="s">
        <v>796</v>
      </c>
    </row>
    <row r="394" spans="1:114" x14ac:dyDescent="0.2">
      <c r="A394">
        <v>21762</v>
      </c>
      <c r="B394" t="s">
        <v>589</v>
      </c>
      <c r="C394">
        <v>0</v>
      </c>
      <c r="D394">
        <v>14</v>
      </c>
      <c r="E394">
        <v>0</v>
      </c>
      <c r="F394">
        <v>10.071899999999999</v>
      </c>
      <c r="G394">
        <v>0</v>
      </c>
      <c r="H394">
        <v>14</v>
      </c>
      <c r="I394">
        <v>0</v>
      </c>
      <c r="J394">
        <v>10.071899999999999</v>
      </c>
      <c r="K394">
        <v>0</v>
      </c>
      <c r="L394">
        <v>28</v>
      </c>
      <c r="M394">
        <v>0</v>
      </c>
      <c r="N394">
        <v>56</v>
      </c>
      <c r="O394">
        <v>47</v>
      </c>
      <c r="P394">
        <v>71</v>
      </c>
      <c r="Q394">
        <v>33.812899999999999</v>
      </c>
      <c r="R394">
        <v>72.240499999999997</v>
      </c>
      <c r="S394">
        <v>0</v>
      </c>
      <c r="T394">
        <v>14</v>
      </c>
      <c r="U394">
        <v>0</v>
      </c>
      <c r="V394">
        <v>10.071899999999999</v>
      </c>
      <c r="W394">
        <v>0</v>
      </c>
      <c r="X394">
        <v>14</v>
      </c>
      <c r="Y394">
        <v>0</v>
      </c>
      <c r="Z394">
        <v>10.071899999999999</v>
      </c>
      <c r="AA394">
        <v>0</v>
      </c>
      <c r="AB394">
        <v>14</v>
      </c>
      <c r="AC394">
        <v>0</v>
      </c>
      <c r="AD394">
        <v>10.071899999999999</v>
      </c>
      <c r="AE394">
        <v>0</v>
      </c>
      <c r="AF394">
        <v>14</v>
      </c>
      <c r="AG394">
        <v>0</v>
      </c>
      <c r="AH394">
        <v>10.071899999999999</v>
      </c>
      <c r="AI394">
        <v>0</v>
      </c>
      <c r="AJ394">
        <v>20</v>
      </c>
      <c r="AK394">
        <v>0</v>
      </c>
      <c r="AL394">
        <v>39.597999999999999</v>
      </c>
      <c r="AM394">
        <v>0</v>
      </c>
      <c r="AN394">
        <v>56</v>
      </c>
      <c r="AO394">
        <v>0</v>
      </c>
      <c r="AP394">
        <v>40.287799999999997</v>
      </c>
      <c r="AQ394">
        <v>139</v>
      </c>
      <c r="AR394">
        <v>210</v>
      </c>
      <c r="AS394">
        <v>100</v>
      </c>
      <c r="AT394">
        <v>10.071899999999999</v>
      </c>
      <c r="AU394">
        <v>0</v>
      </c>
      <c r="AV394">
        <v>20</v>
      </c>
      <c r="AW394">
        <v>0</v>
      </c>
      <c r="AX394">
        <v>39.597999999999999</v>
      </c>
      <c r="AY394">
        <v>0</v>
      </c>
      <c r="AZ394">
        <v>14</v>
      </c>
      <c r="BA394">
        <v>0</v>
      </c>
      <c r="BB394">
        <v>28</v>
      </c>
      <c r="BC394">
        <v>0</v>
      </c>
      <c r="BD394">
        <v>20</v>
      </c>
      <c r="BE394">
        <v>0</v>
      </c>
      <c r="BF394">
        <v>39.597999999999999</v>
      </c>
      <c r="BG394">
        <v>0</v>
      </c>
      <c r="BH394">
        <v>14</v>
      </c>
      <c r="BI394">
        <v>0</v>
      </c>
      <c r="BJ394">
        <v>28</v>
      </c>
      <c r="BK394">
        <v>0</v>
      </c>
      <c r="BL394">
        <v>14</v>
      </c>
      <c r="BM394">
        <v>0</v>
      </c>
      <c r="BN394">
        <v>10.071899999999999</v>
      </c>
      <c r="BO394">
        <v>0</v>
      </c>
      <c r="BP394">
        <v>0</v>
      </c>
      <c r="BQ394">
        <v>0</v>
      </c>
      <c r="BR394">
        <v>0.98499999999999999</v>
      </c>
      <c r="BS394">
        <v>0</v>
      </c>
      <c r="BT394">
        <v>0</v>
      </c>
      <c r="BU394">
        <v>0</v>
      </c>
      <c r="BV394">
        <v>0</v>
      </c>
      <c r="BW394">
        <v>0</v>
      </c>
      <c r="BX394">
        <v>0</v>
      </c>
      <c r="BY394">
        <v>0.99360000000000004</v>
      </c>
      <c r="BZ394">
        <v>0</v>
      </c>
      <c r="CA394">
        <v>0</v>
      </c>
      <c r="CB394">
        <v>0</v>
      </c>
      <c r="CC394">
        <v>0</v>
      </c>
      <c r="CD394">
        <v>0</v>
      </c>
      <c r="CE394">
        <v>0.98499999999999999</v>
      </c>
      <c r="CF394">
        <v>9.3799999999999994E-2</v>
      </c>
      <c r="CG394">
        <v>0</v>
      </c>
      <c r="CH394">
        <v>0</v>
      </c>
      <c r="CI394">
        <v>0.99360000000000004</v>
      </c>
      <c r="CJ394">
        <v>0.99360000000000004</v>
      </c>
      <c r="CK394">
        <v>0</v>
      </c>
      <c r="CL394">
        <v>0</v>
      </c>
      <c r="CM394">
        <v>1.9785999999999999</v>
      </c>
      <c r="CN394">
        <v>2.1299999999999999E-2</v>
      </c>
      <c r="CO394">
        <v>0</v>
      </c>
      <c r="CP394">
        <v>0</v>
      </c>
      <c r="CQ394">
        <v>0</v>
      </c>
      <c r="CR394">
        <v>1</v>
      </c>
      <c r="CS394">
        <v>0</v>
      </c>
      <c r="CT394">
        <v>0</v>
      </c>
      <c r="CU394">
        <v>0</v>
      </c>
      <c r="CV394">
        <v>0</v>
      </c>
      <c r="CW394">
        <v>0</v>
      </c>
      <c r="CX394">
        <v>0</v>
      </c>
      <c r="CY394">
        <v>1</v>
      </c>
      <c r="CZ394">
        <v>0</v>
      </c>
      <c r="DA394">
        <v>0</v>
      </c>
      <c r="DB394">
        <v>0</v>
      </c>
      <c r="DC394">
        <v>0</v>
      </c>
      <c r="DD394">
        <v>0</v>
      </c>
      <c r="DE394">
        <v>1</v>
      </c>
      <c r="DF394">
        <v>0</v>
      </c>
      <c r="DG394">
        <v>1</v>
      </c>
      <c r="DH394">
        <v>0</v>
      </c>
      <c r="DI394">
        <v>2</v>
      </c>
      <c r="DJ394" t="s">
        <v>795</v>
      </c>
    </row>
    <row r="395" spans="1:114" x14ac:dyDescent="0.2">
      <c r="A395">
        <v>21766</v>
      </c>
      <c r="B395" t="s">
        <v>589</v>
      </c>
      <c r="C395">
        <v>245</v>
      </c>
      <c r="D395">
        <v>165</v>
      </c>
      <c r="E395">
        <v>28.688500000000001</v>
      </c>
      <c r="F395">
        <v>14.0435</v>
      </c>
      <c r="G395">
        <v>0</v>
      </c>
      <c r="H395">
        <v>14</v>
      </c>
      <c r="I395">
        <v>0</v>
      </c>
      <c r="J395">
        <v>3.6745000000000001</v>
      </c>
      <c r="K395">
        <v>77</v>
      </c>
      <c r="L395">
        <v>47</v>
      </c>
      <c r="M395">
        <v>22.514600000000002</v>
      </c>
      <c r="N395">
        <v>9.8039000000000005</v>
      </c>
      <c r="O395">
        <v>38</v>
      </c>
      <c r="P395">
        <v>29</v>
      </c>
      <c r="Q395">
        <v>5.6130000000000004</v>
      </c>
      <c r="R395">
        <v>3.6621999999999999</v>
      </c>
      <c r="S395">
        <v>161</v>
      </c>
      <c r="T395">
        <v>139</v>
      </c>
      <c r="U395">
        <v>18.852499999999999</v>
      </c>
      <c r="V395">
        <v>13.743499999999999</v>
      </c>
      <c r="W395">
        <v>120</v>
      </c>
      <c r="X395">
        <v>63</v>
      </c>
      <c r="Y395">
        <v>14.051500000000001</v>
      </c>
      <c r="Z395">
        <v>3.4901</v>
      </c>
      <c r="AA395">
        <v>146</v>
      </c>
      <c r="AB395">
        <v>131</v>
      </c>
      <c r="AC395">
        <v>17.096</v>
      </c>
      <c r="AD395">
        <v>13.144399999999999</v>
      </c>
      <c r="AE395">
        <v>149</v>
      </c>
      <c r="AF395">
        <v>75</v>
      </c>
      <c r="AG395">
        <v>17.447299999999998</v>
      </c>
      <c r="AH395">
        <v>3.4647000000000001</v>
      </c>
      <c r="AI395">
        <v>0</v>
      </c>
      <c r="AJ395">
        <v>20</v>
      </c>
      <c r="AK395">
        <v>0</v>
      </c>
      <c r="AL395">
        <v>5.7892000000000001</v>
      </c>
      <c r="AM395">
        <v>0</v>
      </c>
      <c r="AN395">
        <v>56</v>
      </c>
      <c r="AO395">
        <v>0</v>
      </c>
      <c r="AP395">
        <v>7.0707000000000004</v>
      </c>
      <c r="AQ395">
        <v>52</v>
      </c>
      <c r="AR395">
        <v>561</v>
      </c>
      <c r="AS395">
        <v>6.0890000000000004</v>
      </c>
      <c r="AT395">
        <v>65.683199999999999</v>
      </c>
      <c r="AU395">
        <v>0</v>
      </c>
      <c r="AV395">
        <v>20</v>
      </c>
      <c r="AW395">
        <v>0</v>
      </c>
      <c r="AX395">
        <v>3.8519000000000001</v>
      </c>
      <c r="AY395">
        <v>194</v>
      </c>
      <c r="AZ395">
        <v>118</v>
      </c>
      <c r="BA395">
        <v>37.743200000000002</v>
      </c>
      <c r="BB395">
        <v>19.7666</v>
      </c>
      <c r="BC395">
        <v>72</v>
      </c>
      <c r="BD395">
        <v>80</v>
      </c>
      <c r="BE395">
        <v>21.052600000000002</v>
      </c>
      <c r="BF395">
        <v>21.694900000000001</v>
      </c>
      <c r="BG395">
        <v>8</v>
      </c>
      <c r="BH395">
        <v>12</v>
      </c>
      <c r="BI395">
        <v>2.3391999999999999</v>
      </c>
      <c r="BJ395">
        <v>3.3656999999999999</v>
      </c>
      <c r="BK395">
        <v>0</v>
      </c>
      <c r="BL395">
        <v>14</v>
      </c>
      <c r="BM395">
        <v>0</v>
      </c>
      <c r="BN395">
        <v>1.6393</v>
      </c>
      <c r="BO395">
        <v>0.87929999999999997</v>
      </c>
      <c r="BP395">
        <v>0</v>
      </c>
      <c r="BQ395">
        <v>0.61170000000000002</v>
      </c>
      <c r="BR395">
        <v>0.44019999999999998</v>
      </c>
      <c r="BS395">
        <v>0.97</v>
      </c>
      <c r="BT395">
        <v>0.24729999999999999</v>
      </c>
      <c r="BU395">
        <v>0.23880000000000001</v>
      </c>
      <c r="BV395">
        <v>0.83940000000000003</v>
      </c>
      <c r="BW395">
        <v>0</v>
      </c>
      <c r="BX395">
        <v>0</v>
      </c>
      <c r="BY395">
        <v>0.13009999999999999</v>
      </c>
      <c r="BZ395">
        <v>0</v>
      </c>
      <c r="CA395">
        <v>0.99350000000000005</v>
      </c>
      <c r="CB395">
        <v>0.99780000000000002</v>
      </c>
      <c r="CC395">
        <v>0.42520000000000002</v>
      </c>
      <c r="CD395">
        <v>0</v>
      </c>
      <c r="CE395">
        <v>2.9011999999999998</v>
      </c>
      <c r="CF395">
        <v>0.63749999999999996</v>
      </c>
      <c r="CG395">
        <v>1.3254999999999999</v>
      </c>
      <c r="CH395">
        <v>8.5300000000000001E-2</v>
      </c>
      <c r="CI395">
        <v>0.13009999999999999</v>
      </c>
      <c r="CJ395">
        <v>0.13009999999999999</v>
      </c>
      <c r="CK395">
        <v>2.4165000000000001</v>
      </c>
      <c r="CL395">
        <v>0.5181</v>
      </c>
      <c r="CM395">
        <v>6.7732999999999999</v>
      </c>
      <c r="CN395">
        <v>0.38169999999999998</v>
      </c>
      <c r="CO395">
        <v>0</v>
      </c>
      <c r="CP395">
        <v>0</v>
      </c>
      <c r="CQ395">
        <v>0</v>
      </c>
      <c r="CR395">
        <v>0</v>
      </c>
      <c r="CS395">
        <v>1</v>
      </c>
      <c r="CT395">
        <v>0</v>
      </c>
      <c r="CU395">
        <v>0</v>
      </c>
      <c r="CV395">
        <v>0</v>
      </c>
      <c r="CW395">
        <v>0</v>
      </c>
      <c r="CX395">
        <v>0</v>
      </c>
      <c r="CY395">
        <v>0</v>
      </c>
      <c r="CZ395">
        <v>0</v>
      </c>
      <c r="DA395">
        <v>1</v>
      </c>
      <c r="DB395">
        <v>1</v>
      </c>
      <c r="DC395">
        <v>0</v>
      </c>
      <c r="DD395">
        <v>0</v>
      </c>
      <c r="DE395">
        <v>1</v>
      </c>
      <c r="DF395">
        <v>0</v>
      </c>
      <c r="DG395">
        <v>0</v>
      </c>
      <c r="DH395">
        <v>2</v>
      </c>
      <c r="DI395">
        <v>3</v>
      </c>
      <c r="DJ395" t="s">
        <v>796</v>
      </c>
    </row>
    <row r="396" spans="1:114" x14ac:dyDescent="0.2">
      <c r="A396">
        <v>21767</v>
      </c>
      <c r="B396" t="s">
        <v>589</v>
      </c>
      <c r="C396">
        <v>137</v>
      </c>
      <c r="D396">
        <v>116</v>
      </c>
      <c r="E396">
        <v>13.2881</v>
      </c>
      <c r="F396">
        <v>10.4832</v>
      </c>
      <c r="G396">
        <v>0</v>
      </c>
      <c r="H396">
        <v>14</v>
      </c>
      <c r="I396">
        <v>0</v>
      </c>
      <c r="J396">
        <v>3.2109999999999999</v>
      </c>
      <c r="K396">
        <v>138</v>
      </c>
      <c r="L396">
        <v>108</v>
      </c>
      <c r="M396">
        <v>25.508299999999998</v>
      </c>
      <c r="N396">
        <v>18.865500000000001</v>
      </c>
      <c r="O396">
        <v>206</v>
      </c>
      <c r="P396">
        <v>110</v>
      </c>
      <c r="Q396">
        <v>26.5122</v>
      </c>
      <c r="R396">
        <v>12.4224</v>
      </c>
      <c r="S396">
        <v>57</v>
      </c>
      <c r="T396">
        <v>90</v>
      </c>
      <c r="U396">
        <v>5.5286</v>
      </c>
      <c r="V396">
        <v>8.5623000000000005</v>
      </c>
      <c r="W396">
        <v>390</v>
      </c>
      <c r="X396">
        <v>171</v>
      </c>
      <c r="Y396">
        <v>37.827399999999997</v>
      </c>
      <c r="Z396">
        <v>11.824400000000001</v>
      </c>
      <c r="AA396">
        <v>223</v>
      </c>
      <c r="AB396">
        <v>158</v>
      </c>
      <c r="AC396">
        <v>21.6295</v>
      </c>
      <c r="AD396">
        <v>13.806699999999999</v>
      </c>
      <c r="AE396">
        <v>159</v>
      </c>
      <c r="AF396">
        <v>75</v>
      </c>
      <c r="AG396">
        <v>15.421900000000001</v>
      </c>
      <c r="AH396">
        <v>5.5167000000000002</v>
      </c>
      <c r="AI396">
        <v>65</v>
      </c>
      <c r="AJ396">
        <v>65</v>
      </c>
      <c r="AK396">
        <v>12.014799999999999</v>
      </c>
      <c r="AL396">
        <v>11.516299999999999</v>
      </c>
      <c r="AM396">
        <v>0</v>
      </c>
      <c r="AN396">
        <v>56</v>
      </c>
      <c r="AO396">
        <v>0</v>
      </c>
      <c r="AP396">
        <v>5.6566000000000001</v>
      </c>
      <c r="AQ396">
        <v>84</v>
      </c>
      <c r="AR396">
        <v>443</v>
      </c>
      <c r="AS396">
        <v>8.1473999999999993</v>
      </c>
      <c r="AT396">
        <v>42.8643</v>
      </c>
      <c r="AU396">
        <v>0</v>
      </c>
      <c r="AV396">
        <v>20</v>
      </c>
      <c r="AW396">
        <v>0</v>
      </c>
      <c r="AX396">
        <v>3.6597</v>
      </c>
      <c r="AY396">
        <v>0</v>
      </c>
      <c r="AZ396">
        <v>14</v>
      </c>
      <c r="BA396">
        <v>0</v>
      </c>
      <c r="BB396">
        <v>2.5878000000000001</v>
      </c>
      <c r="BC396">
        <v>0</v>
      </c>
      <c r="BD396">
        <v>20</v>
      </c>
      <c r="BE396">
        <v>0</v>
      </c>
      <c r="BF396">
        <v>3.6597</v>
      </c>
      <c r="BG396">
        <v>75</v>
      </c>
      <c r="BH396">
        <v>97</v>
      </c>
      <c r="BI396">
        <v>13.863200000000001</v>
      </c>
      <c r="BJ396">
        <v>17.5459</v>
      </c>
      <c r="BK396">
        <v>4</v>
      </c>
      <c r="BL396">
        <v>10</v>
      </c>
      <c r="BM396">
        <v>0.38800000000000001</v>
      </c>
      <c r="BN396">
        <v>0.96260000000000001</v>
      </c>
      <c r="BO396">
        <v>0.55820000000000003</v>
      </c>
      <c r="BP396">
        <v>0</v>
      </c>
      <c r="BQ396">
        <v>0.68759999999999999</v>
      </c>
      <c r="BR396">
        <v>0.96579999999999999</v>
      </c>
      <c r="BS396">
        <v>0.71089999999999998</v>
      </c>
      <c r="BT396">
        <v>0.92959999999999998</v>
      </c>
      <c r="BU396">
        <v>0.50960000000000005</v>
      </c>
      <c r="BV396">
        <v>0.75160000000000005</v>
      </c>
      <c r="BW396">
        <v>0.94579999999999997</v>
      </c>
      <c r="BX396">
        <v>0</v>
      </c>
      <c r="BY396">
        <v>0.17480000000000001</v>
      </c>
      <c r="BZ396">
        <v>0</v>
      </c>
      <c r="CA396">
        <v>0</v>
      </c>
      <c r="CB396">
        <v>0</v>
      </c>
      <c r="CC396">
        <v>0.92410000000000003</v>
      </c>
      <c r="CD396">
        <v>0.52880000000000005</v>
      </c>
      <c r="CE396">
        <v>2.9224999999999999</v>
      </c>
      <c r="CF396">
        <v>0.6482</v>
      </c>
      <c r="CG396">
        <v>3.1366000000000001</v>
      </c>
      <c r="CH396">
        <v>0.86350000000000005</v>
      </c>
      <c r="CI396">
        <v>0.17480000000000001</v>
      </c>
      <c r="CJ396">
        <v>0.17480000000000001</v>
      </c>
      <c r="CK396">
        <v>1.4529000000000001</v>
      </c>
      <c r="CL396">
        <v>0.307</v>
      </c>
      <c r="CM396">
        <v>7.6868000000000016</v>
      </c>
      <c r="CN396">
        <v>0.49890000000000001</v>
      </c>
      <c r="CO396">
        <v>0</v>
      </c>
      <c r="CP396">
        <v>0</v>
      </c>
      <c r="CQ396">
        <v>0</v>
      </c>
      <c r="CR396">
        <v>1</v>
      </c>
      <c r="CS396">
        <v>0</v>
      </c>
      <c r="CT396">
        <v>1</v>
      </c>
      <c r="CU396">
        <v>0</v>
      </c>
      <c r="CV396">
        <v>0</v>
      </c>
      <c r="CW396">
        <v>1</v>
      </c>
      <c r="CX396">
        <v>0</v>
      </c>
      <c r="CY396">
        <v>0</v>
      </c>
      <c r="CZ396">
        <v>0</v>
      </c>
      <c r="DA396">
        <v>0</v>
      </c>
      <c r="DB396">
        <v>0</v>
      </c>
      <c r="DC396">
        <v>1</v>
      </c>
      <c r="DD396">
        <v>0</v>
      </c>
      <c r="DE396">
        <v>1</v>
      </c>
      <c r="DF396">
        <v>2</v>
      </c>
      <c r="DG396">
        <v>0</v>
      </c>
      <c r="DH396">
        <v>1</v>
      </c>
      <c r="DI396">
        <v>4</v>
      </c>
      <c r="DJ396" t="s">
        <v>796</v>
      </c>
    </row>
    <row r="397" spans="1:114" x14ac:dyDescent="0.2">
      <c r="A397">
        <v>21769</v>
      </c>
      <c r="B397" t="s">
        <v>589</v>
      </c>
      <c r="C397">
        <v>385</v>
      </c>
      <c r="D397">
        <v>175</v>
      </c>
      <c r="E397">
        <v>3.2187999999999999</v>
      </c>
      <c r="F397">
        <v>1.4439</v>
      </c>
      <c r="G397">
        <v>210</v>
      </c>
      <c r="H397">
        <v>94</v>
      </c>
      <c r="I397">
        <v>3.3228</v>
      </c>
      <c r="J397">
        <v>1.4668000000000001</v>
      </c>
      <c r="K397">
        <v>363</v>
      </c>
      <c r="L397">
        <v>116</v>
      </c>
      <c r="M397">
        <v>8.7553999999999998</v>
      </c>
      <c r="N397">
        <v>2.7370999999999999</v>
      </c>
      <c r="O397">
        <v>248</v>
      </c>
      <c r="P397">
        <v>97</v>
      </c>
      <c r="Q397">
        <v>2.9622999999999999</v>
      </c>
      <c r="R397">
        <v>1.1425000000000001</v>
      </c>
      <c r="S397">
        <v>289</v>
      </c>
      <c r="T397">
        <v>127</v>
      </c>
      <c r="U397">
        <v>2.4241000000000001</v>
      </c>
      <c r="V397">
        <v>1.0503</v>
      </c>
      <c r="W397">
        <v>2280</v>
      </c>
      <c r="X397">
        <v>327</v>
      </c>
      <c r="Y397">
        <v>19.055599999999998</v>
      </c>
      <c r="Z397">
        <v>2.3481999999999998</v>
      </c>
      <c r="AA397">
        <v>2936</v>
      </c>
      <c r="AB397">
        <v>398</v>
      </c>
      <c r="AC397">
        <v>24.5382</v>
      </c>
      <c r="AD397">
        <v>2.7968999999999999</v>
      </c>
      <c r="AE397">
        <v>1053</v>
      </c>
      <c r="AF397">
        <v>188</v>
      </c>
      <c r="AG397">
        <v>8.8323999999999998</v>
      </c>
      <c r="AH397">
        <v>1.4375</v>
      </c>
      <c r="AI397">
        <v>164</v>
      </c>
      <c r="AJ397">
        <v>81</v>
      </c>
      <c r="AK397">
        <v>3.9556</v>
      </c>
      <c r="AL397">
        <v>1.9288000000000001</v>
      </c>
      <c r="AM397">
        <v>31</v>
      </c>
      <c r="AN397">
        <v>81</v>
      </c>
      <c r="AO397">
        <v>0.27179999999999999</v>
      </c>
      <c r="AP397">
        <v>0.70660000000000001</v>
      </c>
      <c r="AQ397">
        <v>1767</v>
      </c>
      <c r="AR397">
        <v>1130</v>
      </c>
      <c r="AS397">
        <v>14.7681</v>
      </c>
      <c r="AT397">
        <v>9.3853000000000009</v>
      </c>
      <c r="AU397">
        <v>74</v>
      </c>
      <c r="AV397">
        <v>42</v>
      </c>
      <c r="AW397">
        <v>1.7085999999999999</v>
      </c>
      <c r="AX397">
        <v>0.95530000000000004</v>
      </c>
      <c r="AY397">
        <v>20</v>
      </c>
      <c r="AZ397">
        <v>24</v>
      </c>
      <c r="BA397">
        <v>0.46179999999999999</v>
      </c>
      <c r="BB397">
        <v>0.55330000000000001</v>
      </c>
      <c r="BC397">
        <v>35</v>
      </c>
      <c r="BD397">
        <v>36</v>
      </c>
      <c r="BE397">
        <v>0.84419999999999995</v>
      </c>
      <c r="BF397">
        <v>0.86170000000000002</v>
      </c>
      <c r="BG397">
        <v>68</v>
      </c>
      <c r="BH397">
        <v>37</v>
      </c>
      <c r="BI397">
        <v>1.6400999999999999</v>
      </c>
      <c r="BJ397">
        <v>0.88560000000000005</v>
      </c>
      <c r="BK397">
        <v>6</v>
      </c>
      <c r="BL397">
        <v>9</v>
      </c>
      <c r="BM397">
        <v>5.0099999999999999E-2</v>
      </c>
      <c r="BN397">
        <v>7.51E-2</v>
      </c>
      <c r="BO397">
        <v>0.12280000000000001</v>
      </c>
      <c r="BP397">
        <v>0.39910000000000001</v>
      </c>
      <c r="BQ397">
        <v>0.1605</v>
      </c>
      <c r="BR397">
        <v>0.22220000000000001</v>
      </c>
      <c r="BS397">
        <v>0.34260000000000002</v>
      </c>
      <c r="BT397">
        <v>0.57999999999999996</v>
      </c>
      <c r="BU397">
        <v>0.7591</v>
      </c>
      <c r="BV397">
        <v>0.2505</v>
      </c>
      <c r="BW397">
        <v>0.47720000000000001</v>
      </c>
      <c r="BX397">
        <v>0.38379999999999997</v>
      </c>
      <c r="BY397">
        <v>0.29210000000000003</v>
      </c>
      <c r="BZ397">
        <v>0.49890000000000001</v>
      </c>
      <c r="CA397">
        <v>0.53800000000000003</v>
      </c>
      <c r="CB397">
        <v>0.54010000000000002</v>
      </c>
      <c r="CC397">
        <v>0.35570000000000002</v>
      </c>
      <c r="CD397">
        <v>0.33479999999999999</v>
      </c>
      <c r="CE397">
        <v>1.2472000000000001</v>
      </c>
      <c r="CF397">
        <v>0.15140000000000001</v>
      </c>
      <c r="CG397">
        <v>2.4506000000000001</v>
      </c>
      <c r="CH397">
        <v>0.46910000000000002</v>
      </c>
      <c r="CI397">
        <v>0.29210000000000003</v>
      </c>
      <c r="CJ397">
        <v>0.29210000000000003</v>
      </c>
      <c r="CK397">
        <v>2.2675000000000001</v>
      </c>
      <c r="CL397">
        <v>0.49249999999999999</v>
      </c>
      <c r="CM397">
        <v>6.2574000000000014</v>
      </c>
      <c r="CN397">
        <v>0.31559999999999999</v>
      </c>
      <c r="CO397">
        <v>0</v>
      </c>
      <c r="CP397">
        <v>0</v>
      </c>
      <c r="CQ397">
        <v>0</v>
      </c>
      <c r="CR397">
        <v>0</v>
      </c>
      <c r="CS397">
        <v>0</v>
      </c>
      <c r="CT397">
        <v>0</v>
      </c>
      <c r="CU397">
        <v>0</v>
      </c>
      <c r="CV397">
        <v>0</v>
      </c>
      <c r="CW397">
        <v>0</v>
      </c>
      <c r="CX397">
        <v>0</v>
      </c>
      <c r="CY397">
        <v>0</v>
      </c>
      <c r="CZ397">
        <v>0</v>
      </c>
      <c r="DA397">
        <v>0</v>
      </c>
      <c r="DB397">
        <v>0</v>
      </c>
      <c r="DC397">
        <v>0</v>
      </c>
      <c r="DD397">
        <v>0</v>
      </c>
      <c r="DE397">
        <v>0</v>
      </c>
      <c r="DF397">
        <v>0</v>
      </c>
      <c r="DG397">
        <v>0</v>
      </c>
      <c r="DH397">
        <v>0</v>
      </c>
      <c r="DI397">
        <v>0</v>
      </c>
      <c r="DJ397" t="s">
        <v>796</v>
      </c>
    </row>
    <row r="398" spans="1:114" x14ac:dyDescent="0.2">
      <c r="A398">
        <v>21770</v>
      </c>
      <c r="B398" t="s">
        <v>589</v>
      </c>
      <c r="C398">
        <v>211</v>
      </c>
      <c r="D398">
        <v>146</v>
      </c>
      <c r="E398">
        <v>2.4112</v>
      </c>
      <c r="F398">
        <v>1.6289</v>
      </c>
      <c r="G398">
        <v>132</v>
      </c>
      <c r="H398">
        <v>115</v>
      </c>
      <c r="I398">
        <v>2.7644000000000002</v>
      </c>
      <c r="J398">
        <v>2.3714</v>
      </c>
      <c r="K398">
        <v>132</v>
      </c>
      <c r="L398">
        <v>76</v>
      </c>
      <c r="M398">
        <v>5.0343</v>
      </c>
      <c r="N398">
        <v>2.843</v>
      </c>
      <c r="O398">
        <v>122</v>
      </c>
      <c r="P398">
        <v>72</v>
      </c>
      <c r="Q398">
        <v>2.0009999999999999</v>
      </c>
      <c r="R398">
        <v>1.1326000000000001</v>
      </c>
      <c r="S398">
        <v>136</v>
      </c>
      <c r="T398">
        <v>142</v>
      </c>
      <c r="U398">
        <v>1.5620000000000001</v>
      </c>
      <c r="V398">
        <v>1.6136999999999999</v>
      </c>
      <c r="W398">
        <v>1549</v>
      </c>
      <c r="X398">
        <v>502</v>
      </c>
      <c r="Y398">
        <v>17.700800000000001</v>
      </c>
      <c r="Z398">
        <v>5.0888999999999998</v>
      </c>
      <c r="AA398">
        <v>1965</v>
      </c>
      <c r="AB398">
        <v>311</v>
      </c>
      <c r="AC398">
        <v>22.454599999999999</v>
      </c>
      <c r="AD398">
        <v>1.1612</v>
      </c>
      <c r="AE398">
        <v>929</v>
      </c>
      <c r="AF398">
        <v>551</v>
      </c>
      <c r="AG398">
        <v>10.669600000000001</v>
      </c>
      <c r="AH398">
        <v>6.12</v>
      </c>
      <c r="AI398">
        <v>73</v>
      </c>
      <c r="AJ398">
        <v>77</v>
      </c>
      <c r="AK398">
        <v>2.7841</v>
      </c>
      <c r="AL398">
        <v>2.9356</v>
      </c>
      <c r="AM398">
        <v>79</v>
      </c>
      <c r="AN398">
        <v>97</v>
      </c>
      <c r="AO398">
        <v>0.94099999999999995</v>
      </c>
      <c r="AP398">
        <v>1.1468</v>
      </c>
      <c r="AQ398">
        <v>2428</v>
      </c>
      <c r="AR398">
        <v>1768</v>
      </c>
      <c r="AS398">
        <v>27.7454</v>
      </c>
      <c r="AT398">
        <v>19.769200000000001</v>
      </c>
      <c r="AU398">
        <v>0</v>
      </c>
      <c r="AV398">
        <v>27</v>
      </c>
      <c r="AW398">
        <v>0</v>
      </c>
      <c r="AX398">
        <v>1.0208999999999999</v>
      </c>
      <c r="AY398">
        <v>0</v>
      </c>
      <c r="AZ398">
        <v>19</v>
      </c>
      <c r="BA398">
        <v>0</v>
      </c>
      <c r="BB398">
        <v>0.72189999999999999</v>
      </c>
      <c r="BC398">
        <v>0</v>
      </c>
      <c r="BD398">
        <v>27</v>
      </c>
      <c r="BE398">
        <v>0</v>
      </c>
      <c r="BF398">
        <v>1.0247999999999999</v>
      </c>
      <c r="BG398">
        <v>43</v>
      </c>
      <c r="BH398">
        <v>41</v>
      </c>
      <c r="BI398">
        <v>1.64</v>
      </c>
      <c r="BJ398">
        <v>1.5538000000000001</v>
      </c>
      <c r="BK398">
        <v>4</v>
      </c>
      <c r="BL398">
        <v>2</v>
      </c>
      <c r="BM398">
        <v>4.5699999999999998E-2</v>
      </c>
      <c r="BN398">
        <v>2.18E-2</v>
      </c>
      <c r="BO398">
        <v>0.10780000000000001</v>
      </c>
      <c r="BP398">
        <v>0.32969999999999999</v>
      </c>
      <c r="BQ398">
        <v>0.1041</v>
      </c>
      <c r="BR398">
        <v>0.1731</v>
      </c>
      <c r="BS398">
        <v>0.24410000000000001</v>
      </c>
      <c r="BT398">
        <v>0.4733</v>
      </c>
      <c r="BU398">
        <v>0.58209999999999995</v>
      </c>
      <c r="BV398">
        <v>0.40899999999999997</v>
      </c>
      <c r="BW398">
        <v>0.36009999999999998</v>
      </c>
      <c r="BX398">
        <v>0.56720000000000004</v>
      </c>
      <c r="BY398">
        <v>0.49469999999999997</v>
      </c>
      <c r="BZ398">
        <v>0</v>
      </c>
      <c r="CA398">
        <v>0</v>
      </c>
      <c r="CB398">
        <v>0</v>
      </c>
      <c r="CC398">
        <v>0.35360000000000003</v>
      </c>
      <c r="CD398">
        <v>0.33050000000000002</v>
      </c>
      <c r="CE398">
        <v>0.95879999999999999</v>
      </c>
      <c r="CF398">
        <v>7.6799999999999993E-2</v>
      </c>
      <c r="CG398">
        <v>2.3917000000000002</v>
      </c>
      <c r="CH398">
        <v>0.44350000000000001</v>
      </c>
      <c r="CI398">
        <v>0.49469999999999997</v>
      </c>
      <c r="CJ398">
        <v>0.49469999999999997</v>
      </c>
      <c r="CK398">
        <v>0.68410000000000004</v>
      </c>
      <c r="CL398">
        <v>0.14499999999999999</v>
      </c>
      <c r="CM398">
        <v>4.5293000000000001</v>
      </c>
      <c r="CN398">
        <v>0.15570000000000001</v>
      </c>
      <c r="CO398">
        <v>0</v>
      </c>
      <c r="CP398">
        <v>0</v>
      </c>
      <c r="CQ398">
        <v>0</v>
      </c>
      <c r="CR398">
        <v>0</v>
      </c>
      <c r="CS398">
        <v>0</v>
      </c>
      <c r="CT398">
        <v>0</v>
      </c>
      <c r="CU398">
        <v>0</v>
      </c>
      <c r="CV398">
        <v>0</v>
      </c>
      <c r="CW398">
        <v>0</v>
      </c>
      <c r="CX398">
        <v>0</v>
      </c>
      <c r="CY398">
        <v>0</v>
      </c>
      <c r="CZ398">
        <v>0</v>
      </c>
      <c r="DA398">
        <v>0</v>
      </c>
      <c r="DB398">
        <v>0</v>
      </c>
      <c r="DC398">
        <v>0</v>
      </c>
      <c r="DD398">
        <v>0</v>
      </c>
      <c r="DE398">
        <v>0</v>
      </c>
      <c r="DF398">
        <v>0</v>
      </c>
      <c r="DG398">
        <v>0</v>
      </c>
      <c r="DH398">
        <v>0</v>
      </c>
      <c r="DI398">
        <v>0</v>
      </c>
      <c r="DJ398" t="s">
        <v>795</v>
      </c>
    </row>
    <row r="399" spans="1:114" x14ac:dyDescent="0.2">
      <c r="A399">
        <v>21771</v>
      </c>
      <c r="B399" t="s">
        <v>589</v>
      </c>
      <c r="C399">
        <v>1817</v>
      </c>
      <c r="D399">
        <v>471</v>
      </c>
      <c r="E399">
        <v>5.5319000000000003</v>
      </c>
      <c r="F399">
        <v>1.3904000000000001</v>
      </c>
      <c r="G399">
        <v>812</v>
      </c>
      <c r="H399">
        <v>269</v>
      </c>
      <c r="I399">
        <v>4.3295000000000003</v>
      </c>
      <c r="J399">
        <v>1.4117</v>
      </c>
      <c r="K399">
        <v>1191</v>
      </c>
      <c r="L399">
        <v>237</v>
      </c>
      <c r="M399">
        <v>10.609299999999999</v>
      </c>
      <c r="N399">
        <v>2.0577999999999999</v>
      </c>
      <c r="O399">
        <v>923</v>
      </c>
      <c r="P399">
        <v>231</v>
      </c>
      <c r="Q399">
        <v>4.0759999999999996</v>
      </c>
      <c r="R399">
        <v>1.0029999999999999</v>
      </c>
      <c r="S399">
        <v>1020</v>
      </c>
      <c r="T399">
        <v>338</v>
      </c>
      <c r="U399">
        <v>3.1097000000000001</v>
      </c>
      <c r="V399">
        <v>1.0115000000000001</v>
      </c>
      <c r="W399">
        <v>5169</v>
      </c>
      <c r="X399">
        <v>417</v>
      </c>
      <c r="Y399">
        <v>15.648899999999999</v>
      </c>
      <c r="Z399">
        <v>0.78969999999999996</v>
      </c>
      <c r="AA399">
        <v>7996</v>
      </c>
      <c r="AB399">
        <v>1131</v>
      </c>
      <c r="AC399">
        <v>24.207599999999999</v>
      </c>
      <c r="AD399">
        <v>3.0663999999999998</v>
      </c>
      <c r="AE399">
        <v>3358</v>
      </c>
      <c r="AF399">
        <v>474</v>
      </c>
      <c r="AG399">
        <v>10.237500000000001</v>
      </c>
      <c r="AH399">
        <v>1.292</v>
      </c>
      <c r="AI399">
        <v>477</v>
      </c>
      <c r="AJ399">
        <v>195</v>
      </c>
      <c r="AK399">
        <v>4.2491000000000003</v>
      </c>
      <c r="AL399">
        <v>1.7242999999999999</v>
      </c>
      <c r="AM399">
        <v>444</v>
      </c>
      <c r="AN399">
        <v>150</v>
      </c>
      <c r="AO399">
        <v>1.4390000000000001</v>
      </c>
      <c r="AP399">
        <v>0.47860000000000003</v>
      </c>
      <c r="AQ399">
        <v>5533</v>
      </c>
      <c r="AR399">
        <v>2863</v>
      </c>
      <c r="AS399">
        <v>16.750900000000001</v>
      </c>
      <c r="AT399">
        <v>8.6024999999999991</v>
      </c>
      <c r="AU399">
        <v>40</v>
      </c>
      <c r="AV399">
        <v>48</v>
      </c>
      <c r="AW399">
        <v>0.3402</v>
      </c>
      <c r="AX399">
        <v>0.40620000000000001</v>
      </c>
      <c r="AY399">
        <v>143</v>
      </c>
      <c r="AZ399">
        <v>70</v>
      </c>
      <c r="BA399">
        <v>1.2161999999999999</v>
      </c>
      <c r="BB399">
        <v>0.59240000000000004</v>
      </c>
      <c r="BC399">
        <v>100</v>
      </c>
      <c r="BD399">
        <v>69</v>
      </c>
      <c r="BE399">
        <v>0.89080000000000004</v>
      </c>
      <c r="BF399">
        <v>0.61709999999999998</v>
      </c>
      <c r="BG399">
        <v>218</v>
      </c>
      <c r="BH399">
        <v>87</v>
      </c>
      <c r="BI399">
        <v>1.9419</v>
      </c>
      <c r="BJ399">
        <v>0.76980000000000004</v>
      </c>
      <c r="BK399">
        <v>168</v>
      </c>
      <c r="BL399">
        <v>9</v>
      </c>
      <c r="BM399">
        <v>0.50860000000000005</v>
      </c>
      <c r="BN399">
        <v>4.2000000000000003E-2</v>
      </c>
      <c r="BO399">
        <v>0.222</v>
      </c>
      <c r="BP399">
        <v>0.56620000000000004</v>
      </c>
      <c r="BQ399">
        <v>0.2082</v>
      </c>
      <c r="BR399">
        <v>0.29699999999999999</v>
      </c>
      <c r="BS399">
        <v>0.44109999999999999</v>
      </c>
      <c r="BT399">
        <v>0.33260000000000001</v>
      </c>
      <c r="BU399">
        <v>0.73129999999999995</v>
      </c>
      <c r="BV399">
        <v>0.37469999999999998</v>
      </c>
      <c r="BW399">
        <v>0.50109999999999999</v>
      </c>
      <c r="BX399">
        <v>0.65880000000000005</v>
      </c>
      <c r="BY399">
        <v>0.33479999999999999</v>
      </c>
      <c r="BZ399">
        <v>0.42520000000000002</v>
      </c>
      <c r="CA399">
        <v>0.63990000000000002</v>
      </c>
      <c r="CB399">
        <v>0.55100000000000005</v>
      </c>
      <c r="CC399">
        <v>0.3926</v>
      </c>
      <c r="CD399">
        <v>0.58209999999999995</v>
      </c>
      <c r="CE399">
        <v>1.7344999999999999</v>
      </c>
      <c r="CF399">
        <v>0.26650000000000001</v>
      </c>
      <c r="CG399">
        <v>2.5985</v>
      </c>
      <c r="CH399">
        <v>0.5544</v>
      </c>
      <c r="CI399">
        <v>0.33479999999999999</v>
      </c>
      <c r="CJ399">
        <v>0.33479999999999999</v>
      </c>
      <c r="CK399">
        <v>2.5908000000000002</v>
      </c>
      <c r="CL399">
        <v>0.55649999999999999</v>
      </c>
      <c r="CM399">
        <v>7.2585999999999986</v>
      </c>
      <c r="CN399">
        <v>0.43280000000000002</v>
      </c>
      <c r="CO399">
        <v>0</v>
      </c>
      <c r="CP399">
        <v>0</v>
      </c>
      <c r="CQ399">
        <v>0</v>
      </c>
      <c r="CR399">
        <v>0</v>
      </c>
      <c r="CS399">
        <v>0</v>
      </c>
      <c r="CT399">
        <v>0</v>
      </c>
      <c r="CU399">
        <v>0</v>
      </c>
      <c r="CV399">
        <v>0</v>
      </c>
      <c r="CW399">
        <v>0</v>
      </c>
      <c r="CX399">
        <v>0</v>
      </c>
      <c r="CY399">
        <v>0</v>
      </c>
      <c r="CZ399">
        <v>0</v>
      </c>
      <c r="DA399">
        <v>0</v>
      </c>
      <c r="DB399">
        <v>0</v>
      </c>
      <c r="DC399">
        <v>0</v>
      </c>
      <c r="DD399">
        <v>0</v>
      </c>
      <c r="DE399">
        <v>0</v>
      </c>
      <c r="DF399">
        <v>0</v>
      </c>
      <c r="DG399">
        <v>0</v>
      </c>
      <c r="DH399">
        <v>0</v>
      </c>
      <c r="DI399">
        <v>0</v>
      </c>
      <c r="DJ399" t="s">
        <v>796</v>
      </c>
    </row>
    <row r="400" spans="1:114" x14ac:dyDescent="0.2">
      <c r="A400">
        <v>21773</v>
      </c>
      <c r="B400" t="s">
        <v>589</v>
      </c>
      <c r="C400">
        <v>239</v>
      </c>
      <c r="D400">
        <v>123</v>
      </c>
      <c r="E400">
        <v>4.1086</v>
      </c>
      <c r="F400">
        <v>2.0594000000000001</v>
      </c>
      <c r="G400">
        <v>147</v>
      </c>
      <c r="H400">
        <v>85</v>
      </c>
      <c r="I400">
        <v>4.4640000000000004</v>
      </c>
      <c r="J400">
        <v>2.5436000000000001</v>
      </c>
      <c r="K400">
        <v>181</v>
      </c>
      <c r="L400">
        <v>57</v>
      </c>
      <c r="M400">
        <v>9.0635999999999992</v>
      </c>
      <c r="N400">
        <v>2.7288000000000001</v>
      </c>
      <c r="O400">
        <v>141</v>
      </c>
      <c r="P400">
        <v>73</v>
      </c>
      <c r="Q400">
        <v>3.5293999999999999</v>
      </c>
      <c r="R400">
        <v>1.8008999999999999</v>
      </c>
      <c r="S400">
        <v>111</v>
      </c>
      <c r="T400">
        <v>61</v>
      </c>
      <c r="U400">
        <v>1.9061999999999999</v>
      </c>
      <c r="V400">
        <v>1.0237000000000001</v>
      </c>
      <c r="W400">
        <v>969</v>
      </c>
      <c r="X400">
        <v>150</v>
      </c>
      <c r="Y400">
        <v>16.632300000000001</v>
      </c>
      <c r="Z400">
        <v>1.6944999999999999</v>
      </c>
      <c r="AA400">
        <v>1419</v>
      </c>
      <c r="AB400">
        <v>421</v>
      </c>
      <c r="AC400">
        <v>24.356300000000001</v>
      </c>
      <c r="AD400">
        <v>6.6452999999999998</v>
      </c>
      <c r="AE400">
        <v>328</v>
      </c>
      <c r="AF400">
        <v>93</v>
      </c>
      <c r="AG400">
        <v>5.6327999999999996</v>
      </c>
      <c r="AH400">
        <v>1.4558</v>
      </c>
      <c r="AI400">
        <v>55</v>
      </c>
      <c r="AJ400">
        <v>45</v>
      </c>
      <c r="AK400">
        <v>2.7541000000000002</v>
      </c>
      <c r="AL400">
        <v>2.2563</v>
      </c>
      <c r="AM400">
        <v>20</v>
      </c>
      <c r="AN400">
        <v>71</v>
      </c>
      <c r="AO400">
        <v>0.35580000000000001</v>
      </c>
      <c r="AP400">
        <v>1.2650999999999999</v>
      </c>
      <c r="AQ400">
        <v>633</v>
      </c>
      <c r="AR400">
        <v>937</v>
      </c>
      <c r="AS400">
        <v>10.8651</v>
      </c>
      <c r="AT400">
        <v>16.024799999999999</v>
      </c>
      <c r="AU400">
        <v>0</v>
      </c>
      <c r="AV400">
        <v>27</v>
      </c>
      <c r="AW400">
        <v>0</v>
      </c>
      <c r="AX400">
        <v>1.2021999999999999</v>
      </c>
      <c r="AY400">
        <v>33</v>
      </c>
      <c r="AZ400">
        <v>42</v>
      </c>
      <c r="BA400">
        <v>1.4764999999999999</v>
      </c>
      <c r="BB400">
        <v>1.8734999999999999</v>
      </c>
      <c r="BC400">
        <v>1</v>
      </c>
      <c r="BD400">
        <v>19</v>
      </c>
      <c r="BE400">
        <v>5.0099999999999999E-2</v>
      </c>
      <c r="BF400">
        <v>0.97230000000000005</v>
      </c>
      <c r="BG400">
        <v>25</v>
      </c>
      <c r="BH400">
        <v>22</v>
      </c>
      <c r="BI400">
        <v>1.2519</v>
      </c>
      <c r="BJ400">
        <v>1.0952999999999999</v>
      </c>
      <c r="BK400">
        <v>3</v>
      </c>
      <c r="BL400">
        <v>2</v>
      </c>
      <c r="BM400">
        <v>5.1499999999999997E-2</v>
      </c>
      <c r="BN400">
        <v>3.3799999999999997E-2</v>
      </c>
      <c r="BO400">
        <v>0.1638</v>
      </c>
      <c r="BP400">
        <v>0.58130000000000004</v>
      </c>
      <c r="BQ400">
        <v>0.16919999999999999</v>
      </c>
      <c r="BR400">
        <v>0.25640000000000002</v>
      </c>
      <c r="BS400">
        <v>0.28270000000000001</v>
      </c>
      <c r="BT400">
        <v>0.3987</v>
      </c>
      <c r="BU400">
        <v>0.74839999999999995</v>
      </c>
      <c r="BV400">
        <v>7.2800000000000004E-2</v>
      </c>
      <c r="BW400">
        <v>0.3579</v>
      </c>
      <c r="BX400">
        <v>0.40510000000000002</v>
      </c>
      <c r="BY400">
        <v>0.21959999999999999</v>
      </c>
      <c r="BZ400">
        <v>0</v>
      </c>
      <c r="CA400">
        <v>0.66159999999999997</v>
      </c>
      <c r="CB400">
        <v>0.38829999999999998</v>
      </c>
      <c r="CC400">
        <v>0.3145</v>
      </c>
      <c r="CD400">
        <v>0.33689999999999998</v>
      </c>
      <c r="CE400">
        <v>1.4534</v>
      </c>
      <c r="CF400">
        <v>0.18340000000000001</v>
      </c>
      <c r="CG400">
        <v>1.9829000000000001</v>
      </c>
      <c r="CH400">
        <v>0.2324</v>
      </c>
      <c r="CI400">
        <v>0.21959999999999999</v>
      </c>
      <c r="CJ400">
        <v>0.21959999999999999</v>
      </c>
      <c r="CK400">
        <v>1.7013</v>
      </c>
      <c r="CL400">
        <v>0.36249999999999999</v>
      </c>
      <c r="CM400">
        <v>5.3571999999999997</v>
      </c>
      <c r="CN400">
        <v>0.2175</v>
      </c>
      <c r="CO400">
        <v>0</v>
      </c>
      <c r="CP400">
        <v>0</v>
      </c>
      <c r="CQ400">
        <v>0</v>
      </c>
      <c r="CR400">
        <v>0</v>
      </c>
      <c r="CS400">
        <v>0</v>
      </c>
      <c r="CT400">
        <v>0</v>
      </c>
      <c r="CU400">
        <v>0</v>
      </c>
      <c r="CV400">
        <v>0</v>
      </c>
      <c r="CW400">
        <v>0</v>
      </c>
      <c r="CX400">
        <v>0</v>
      </c>
      <c r="CY400">
        <v>0</v>
      </c>
      <c r="CZ400">
        <v>0</v>
      </c>
      <c r="DA400">
        <v>0</v>
      </c>
      <c r="DB400">
        <v>0</v>
      </c>
      <c r="DC400">
        <v>0</v>
      </c>
      <c r="DD400">
        <v>0</v>
      </c>
      <c r="DE400">
        <v>0</v>
      </c>
      <c r="DF400">
        <v>0</v>
      </c>
      <c r="DG400">
        <v>0</v>
      </c>
      <c r="DH400">
        <v>0</v>
      </c>
      <c r="DI400">
        <v>0</v>
      </c>
      <c r="DJ400" t="s">
        <v>795</v>
      </c>
    </row>
    <row r="401" spans="1:114" x14ac:dyDescent="0.2">
      <c r="A401">
        <v>21774</v>
      </c>
      <c r="B401" t="s">
        <v>589</v>
      </c>
      <c r="C401">
        <v>578</v>
      </c>
      <c r="D401">
        <v>252</v>
      </c>
      <c r="E401">
        <v>3.3793000000000002</v>
      </c>
      <c r="F401">
        <v>1.4578</v>
      </c>
      <c r="G401">
        <v>235</v>
      </c>
      <c r="H401">
        <v>97</v>
      </c>
      <c r="I401">
        <v>2.4615</v>
      </c>
      <c r="J401">
        <v>1.0034000000000001</v>
      </c>
      <c r="K401">
        <v>664</v>
      </c>
      <c r="L401">
        <v>211</v>
      </c>
      <c r="M401">
        <v>11.7585</v>
      </c>
      <c r="N401">
        <v>3.6697000000000002</v>
      </c>
      <c r="O401">
        <v>310</v>
      </c>
      <c r="P401">
        <v>149</v>
      </c>
      <c r="Q401">
        <v>2.8891</v>
      </c>
      <c r="R401">
        <v>1.3765000000000001</v>
      </c>
      <c r="S401">
        <v>357</v>
      </c>
      <c r="T401">
        <v>182</v>
      </c>
      <c r="U401">
        <v>2.0899000000000001</v>
      </c>
      <c r="V401">
        <v>1.0570999999999999</v>
      </c>
      <c r="W401">
        <v>1618</v>
      </c>
      <c r="X401">
        <v>189</v>
      </c>
      <c r="Y401">
        <v>9.4431999999999992</v>
      </c>
      <c r="Z401">
        <v>0.92510000000000003</v>
      </c>
      <c r="AA401">
        <v>5125</v>
      </c>
      <c r="AB401">
        <v>472</v>
      </c>
      <c r="AC401">
        <v>29.911300000000001</v>
      </c>
      <c r="AD401">
        <v>1.992</v>
      </c>
      <c r="AE401">
        <v>1190</v>
      </c>
      <c r="AF401">
        <v>286</v>
      </c>
      <c r="AG401">
        <v>6.9664000000000001</v>
      </c>
      <c r="AH401">
        <v>1.6145</v>
      </c>
      <c r="AI401">
        <v>202</v>
      </c>
      <c r="AJ401">
        <v>92</v>
      </c>
      <c r="AK401">
        <v>3.5771000000000002</v>
      </c>
      <c r="AL401">
        <v>1.6131</v>
      </c>
      <c r="AM401">
        <v>172</v>
      </c>
      <c r="AN401">
        <v>115</v>
      </c>
      <c r="AO401">
        <v>1.0781000000000001</v>
      </c>
      <c r="AP401">
        <v>0.71879999999999999</v>
      </c>
      <c r="AQ401">
        <v>4032</v>
      </c>
      <c r="AR401">
        <v>1556</v>
      </c>
      <c r="AS401">
        <v>23.5322</v>
      </c>
      <c r="AT401">
        <v>8.9552999999999994</v>
      </c>
      <c r="AU401">
        <v>266</v>
      </c>
      <c r="AV401">
        <v>102</v>
      </c>
      <c r="AW401">
        <v>4.6132999999999997</v>
      </c>
      <c r="AX401">
        <v>1.7444999999999999</v>
      </c>
      <c r="AY401">
        <v>43</v>
      </c>
      <c r="AZ401">
        <v>43</v>
      </c>
      <c r="BA401">
        <v>0.74580000000000002</v>
      </c>
      <c r="BB401">
        <v>0.74470000000000003</v>
      </c>
      <c r="BC401">
        <v>26</v>
      </c>
      <c r="BD401">
        <v>20</v>
      </c>
      <c r="BE401">
        <v>0.46039999999999998</v>
      </c>
      <c r="BF401">
        <v>0.35759999999999997</v>
      </c>
      <c r="BG401">
        <v>150</v>
      </c>
      <c r="BH401">
        <v>162</v>
      </c>
      <c r="BI401">
        <v>2.6562999999999999</v>
      </c>
      <c r="BJ401">
        <v>2.8649</v>
      </c>
      <c r="BK401">
        <v>0</v>
      </c>
      <c r="BL401">
        <v>21</v>
      </c>
      <c r="BM401">
        <v>0</v>
      </c>
      <c r="BN401">
        <v>0.1226</v>
      </c>
      <c r="BO401">
        <v>0.13150000000000001</v>
      </c>
      <c r="BP401">
        <v>0.29720000000000002</v>
      </c>
      <c r="BQ401">
        <v>0.2581</v>
      </c>
      <c r="BR401">
        <v>0.2094</v>
      </c>
      <c r="BS401">
        <v>0.29549999999999998</v>
      </c>
      <c r="BT401">
        <v>9.8100000000000007E-2</v>
      </c>
      <c r="BU401">
        <v>0.96160000000000001</v>
      </c>
      <c r="BV401">
        <v>0.1328</v>
      </c>
      <c r="BW401">
        <v>0.43169999999999997</v>
      </c>
      <c r="BX401">
        <v>0.58640000000000003</v>
      </c>
      <c r="BY401">
        <v>0.45200000000000001</v>
      </c>
      <c r="BZ401">
        <v>0.59870000000000001</v>
      </c>
      <c r="CA401">
        <v>0.59</v>
      </c>
      <c r="CB401">
        <v>0.44469999999999998</v>
      </c>
      <c r="CC401">
        <v>0.45119999999999999</v>
      </c>
      <c r="CD401">
        <v>0</v>
      </c>
      <c r="CE401">
        <v>1.1917</v>
      </c>
      <c r="CF401">
        <v>0.1386</v>
      </c>
      <c r="CG401">
        <v>2.2105999999999999</v>
      </c>
      <c r="CH401">
        <v>0.3412</v>
      </c>
      <c r="CI401">
        <v>0.45200000000000001</v>
      </c>
      <c r="CJ401">
        <v>0.45200000000000001</v>
      </c>
      <c r="CK401">
        <v>2.0846</v>
      </c>
      <c r="CL401">
        <v>0.44350000000000001</v>
      </c>
      <c r="CM401">
        <v>5.9389000000000003</v>
      </c>
      <c r="CN401">
        <v>0.28570000000000001</v>
      </c>
      <c r="CO401">
        <v>0</v>
      </c>
      <c r="CP401">
        <v>0</v>
      </c>
      <c r="CQ401">
        <v>0</v>
      </c>
      <c r="CR401">
        <v>0</v>
      </c>
      <c r="CS401">
        <v>0</v>
      </c>
      <c r="CT401">
        <v>0</v>
      </c>
      <c r="CU401">
        <v>1</v>
      </c>
      <c r="CV401">
        <v>0</v>
      </c>
      <c r="CW401">
        <v>0</v>
      </c>
      <c r="CX401">
        <v>0</v>
      </c>
      <c r="CY401">
        <v>0</v>
      </c>
      <c r="CZ401">
        <v>0</v>
      </c>
      <c r="DA401">
        <v>0</v>
      </c>
      <c r="DB401">
        <v>0</v>
      </c>
      <c r="DC401">
        <v>0</v>
      </c>
      <c r="DD401">
        <v>0</v>
      </c>
      <c r="DE401">
        <v>0</v>
      </c>
      <c r="DF401">
        <v>1</v>
      </c>
      <c r="DG401">
        <v>0</v>
      </c>
      <c r="DH401">
        <v>0</v>
      </c>
      <c r="DI401">
        <v>1</v>
      </c>
      <c r="DJ401" t="s">
        <v>796</v>
      </c>
    </row>
    <row r="402" spans="1:114" x14ac:dyDescent="0.2">
      <c r="A402">
        <v>21776</v>
      </c>
      <c r="B402" t="s">
        <v>589</v>
      </c>
      <c r="C402">
        <v>400</v>
      </c>
      <c r="D402">
        <v>205</v>
      </c>
      <c r="E402">
        <v>6.3887999999999998</v>
      </c>
      <c r="F402">
        <v>3.2014</v>
      </c>
      <c r="G402">
        <v>274</v>
      </c>
      <c r="H402">
        <v>175</v>
      </c>
      <c r="I402">
        <v>7.7336</v>
      </c>
      <c r="J402">
        <v>4.8315999999999999</v>
      </c>
      <c r="K402">
        <v>352</v>
      </c>
      <c r="L402">
        <v>114</v>
      </c>
      <c r="M402">
        <v>15.004300000000001</v>
      </c>
      <c r="N402">
        <v>4.5902000000000003</v>
      </c>
      <c r="O402">
        <v>161</v>
      </c>
      <c r="P402">
        <v>116</v>
      </c>
      <c r="Q402">
        <v>3.4586000000000001</v>
      </c>
      <c r="R402">
        <v>2.4643999999999999</v>
      </c>
      <c r="S402">
        <v>203</v>
      </c>
      <c r="T402">
        <v>183</v>
      </c>
      <c r="U402">
        <v>3.2469999999999999</v>
      </c>
      <c r="V402">
        <v>2.9060999999999999</v>
      </c>
      <c r="W402">
        <v>1304</v>
      </c>
      <c r="X402">
        <v>228</v>
      </c>
      <c r="Y402">
        <v>20.827300000000001</v>
      </c>
      <c r="Z402">
        <v>2.8721000000000001</v>
      </c>
      <c r="AA402">
        <v>1167</v>
      </c>
      <c r="AB402">
        <v>233</v>
      </c>
      <c r="AC402">
        <v>18.639199999999999</v>
      </c>
      <c r="AD402">
        <v>3.1360999999999999</v>
      </c>
      <c r="AE402">
        <v>714</v>
      </c>
      <c r="AF402">
        <v>211</v>
      </c>
      <c r="AG402">
        <v>11.420299999999999</v>
      </c>
      <c r="AH402">
        <v>3.1431</v>
      </c>
      <c r="AI402">
        <v>41</v>
      </c>
      <c r="AJ402">
        <v>41</v>
      </c>
      <c r="AK402">
        <v>1.7477</v>
      </c>
      <c r="AL402">
        <v>1.7524</v>
      </c>
      <c r="AM402">
        <v>134</v>
      </c>
      <c r="AN402">
        <v>145</v>
      </c>
      <c r="AO402">
        <v>2.2968999999999999</v>
      </c>
      <c r="AP402">
        <v>2.4781</v>
      </c>
      <c r="AQ402">
        <v>671</v>
      </c>
      <c r="AR402">
        <v>913</v>
      </c>
      <c r="AS402">
        <v>10.7171</v>
      </c>
      <c r="AT402">
        <v>14.5372</v>
      </c>
      <c r="AU402">
        <v>6</v>
      </c>
      <c r="AV402">
        <v>21</v>
      </c>
      <c r="AW402">
        <v>0.25230000000000002</v>
      </c>
      <c r="AX402">
        <v>0.88370000000000004</v>
      </c>
      <c r="AY402">
        <v>0</v>
      </c>
      <c r="AZ402">
        <v>19</v>
      </c>
      <c r="BA402">
        <v>0</v>
      </c>
      <c r="BB402">
        <v>0.79900000000000004</v>
      </c>
      <c r="BC402">
        <v>40</v>
      </c>
      <c r="BD402">
        <v>28</v>
      </c>
      <c r="BE402">
        <v>1.7050000000000001</v>
      </c>
      <c r="BF402">
        <v>1.1706000000000001</v>
      </c>
      <c r="BG402">
        <v>42</v>
      </c>
      <c r="BH402">
        <v>38</v>
      </c>
      <c r="BI402">
        <v>1.7903</v>
      </c>
      <c r="BJ402">
        <v>1.6087</v>
      </c>
      <c r="BK402">
        <v>89</v>
      </c>
      <c r="BL402">
        <v>10</v>
      </c>
      <c r="BM402">
        <v>1.4215</v>
      </c>
      <c r="BN402">
        <v>4.65E-2</v>
      </c>
      <c r="BO402">
        <v>0.2457</v>
      </c>
      <c r="BP402">
        <v>0.86329999999999996</v>
      </c>
      <c r="BQ402">
        <v>0.36230000000000001</v>
      </c>
      <c r="BR402">
        <v>0.25209999999999999</v>
      </c>
      <c r="BS402">
        <v>0.46679999999999999</v>
      </c>
      <c r="BT402">
        <v>0.67159999999999997</v>
      </c>
      <c r="BU402">
        <v>0.31130000000000002</v>
      </c>
      <c r="BV402">
        <v>0.4839</v>
      </c>
      <c r="BW402">
        <v>0.2928</v>
      </c>
      <c r="BX402">
        <v>0.76119999999999999</v>
      </c>
      <c r="BY402">
        <v>0.2175</v>
      </c>
      <c r="BZ402">
        <v>0.4143</v>
      </c>
      <c r="CA402">
        <v>0</v>
      </c>
      <c r="CB402">
        <v>0.68330000000000002</v>
      </c>
      <c r="CC402">
        <v>0.37530000000000002</v>
      </c>
      <c r="CD402">
        <v>0.78039999999999998</v>
      </c>
      <c r="CE402">
        <v>2.1901999999999999</v>
      </c>
      <c r="CF402">
        <v>0.41360000000000002</v>
      </c>
      <c r="CG402">
        <v>2.5207999999999999</v>
      </c>
      <c r="CH402">
        <v>0.51170000000000004</v>
      </c>
      <c r="CI402">
        <v>0.2175</v>
      </c>
      <c r="CJ402">
        <v>0.2175</v>
      </c>
      <c r="CK402">
        <v>2.2532999999999999</v>
      </c>
      <c r="CL402">
        <v>0.48609999999999998</v>
      </c>
      <c r="CM402">
        <v>7.1818000000000008</v>
      </c>
      <c r="CN402">
        <v>0.42220000000000002</v>
      </c>
      <c r="CO402">
        <v>0</v>
      </c>
      <c r="CP402">
        <v>0</v>
      </c>
      <c r="CQ402">
        <v>0</v>
      </c>
      <c r="CR402">
        <v>0</v>
      </c>
      <c r="CS402">
        <v>0</v>
      </c>
      <c r="CT402">
        <v>0</v>
      </c>
      <c r="CU402">
        <v>0</v>
      </c>
      <c r="CV402">
        <v>0</v>
      </c>
      <c r="CW402">
        <v>0</v>
      </c>
      <c r="CX402">
        <v>0</v>
      </c>
      <c r="CY402">
        <v>0</v>
      </c>
      <c r="CZ402">
        <v>0</v>
      </c>
      <c r="DA402">
        <v>0</v>
      </c>
      <c r="DB402">
        <v>0</v>
      </c>
      <c r="DC402">
        <v>0</v>
      </c>
      <c r="DD402">
        <v>0</v>
      </c>
      <c r="DE402">
        <v>0</v>
      </c>
      <c r="DF402">
        <v>0</v>
      </c>
      <c r="DG402">
        <v>0</v>
      </c>
      <c r="DH402">
        <v>0</v>
      </c>
      <c r="DI402">
        <v>0</v>
      </c>
      <c r="DJ402" t="s">
        <v>796</v>
      </c>
    </row>
    <row r="403" spans="1:114" x14ac:dyDescent="0.2">
      <c r="A403">
        <v>21777</v>
      </c>
      <c r="B403" t="s">
        <v>589</v>
      </c>
      <c r="C403">
        <v>36</v>
      </c>
      <c r="D403">
        <v>53</v>
      </c>
      <c r="E403">
        <v>1.4621999999999999</v>
      </c>
      <c r="F403">
        <v>2.1337000000000002</v>
      </c>
      <c r="G403">
        <v>54</v>
      </c>
      <c r="H403">
        <v>45</v>
      </c>
      <c r="I403">
        <v>4.0118999999999998</v>
      </c>
      <c r="J403">
        <v>3.2263999999999999</v>
      </c>
      <c r="K403">
        <v>27</v>
      </c>
      <c r="L403">
        <v>32</v>
      </c>
      <c r="M403">
        <v>3.3048000000000002</v>
      </c>
      <c r="N403">
        <v>3.8513000000000002</v>
      </c>
      <c r="O403">
        <v>93</v>
      </c>
      <c r="P403">
        <v>69</v>
      </c>
      <c r="Q403">
        <v>5.2012999999999998</v>
      </c>
      <c r="R403">
        <v>3.7355</v>
      </c>
      <c r="S403">
        <v>20</v>
      </c>
      <c r="T403">
        <v>25</v>
      </c>
      <c r="U403">
        <v>0.81230000000000002</v>
      </c>
      <c r="V403">
        <v>1.0029999999999999</v>
      </c>
      <c r="W403">
        <v>319</v>
      </c>
      <c r="X403">
        <v>111</v>
      </c>
      <c r="Y403">
        <v>12.956899999999999</v>
      </c>
      <c r="Z403">
        <v>3.7307999999999999</v>
      </c>
      <c r="AA403">
        <v>510</v>
      </c>
      <c r="AB403">
        <v>151</v>
      </c>
      <c r="AC403">
        <v>20.7149</v>
      </c>
      <c r="AD403">
        <v>4.6083999999999996</v>
      </c>
      <c r="AE403">
        <v>220</v>
      </c>
      <c r="AF403">
        <v>122</v>
      </c>
      <c r="AG403">
        <v>8.9358000000000004</v>
      </c>
      <c r="AH403">
        <v>4.6375999999999999</v>
      </c>
      <c r="AI403">
        <v>19</v>
      </c>
      <c r="AJ403">
        <v>32</v>
      </c>
      <c r="AK403">
        <v>2.3256000000000001</v>
      </c>
      <c r="AL403">
        <v>3.9161000000000001</v>
      </c>
      <c r="AM403">
        <v>19</v>
      </c>
      <c r="AN403">
        <v>61</v>
      </c>
      <c r="AO403">
        <v>0.82289999999999996</v>
      </c>
      <c r="AP403">
        <v>2.6585999999999999</v>
      </c>
      <c r="AQ403">
        <v>797</v>
      </c>
      <c r="AR403">
        <v>594</v>
      </c>
      <c r="AS403">
        <v>32.372100000000003</v>
      </c>
      <c r="AT403">
        <v>23.2699</v>
      </c>
      <c r="AU403">
        <v>0</v>
      </c>
      <c r="AV403">
        <v>20</v>
      </c>
      <c r="AW403">
        <v>0</v>
      </c>
      <c r="AX403">
        <v>2.4234</v>
      </c>
      <c r="AY403">
        <v>0</v>
      </c>
      <c r="AZ403">
        <v>14</v>
      </c>
      <c r="BA403">
        <v>0</v>
      </c>
      <c r="BB403">
        <v>1.7136</v>
      </c>
      <c r="BC403">
        <v>0</v>
      </c>
      <c r="BD403">
        <v>20</v>
      </c>
      <c r="BE403">
        <v>0</v>
      </c>
      <c r="BF403">
        <v>2.4234</v>
      </c>
      <c r="BG403">
        <v>22</v>
      </c>
      <c r="BH403">
        <v>25</v>
      </c>
      <c r="BI403">
        <v>2.6928000000000001</v>
      </c>
      <c r="BJ403">
        <v>3.0158999999999998</v>
      </c>
      <c r="BK403">
        <v>0</v>
      </c>
      <c r="BL403">
        <v>14</v>
      </c>
      <c r="BM403">
        <v>0</v>
      </c>
      <c r="BN403">
        <v>0.56859999999999999</v>
      </c>
      <c r="BO403">
        <v>8.4099999999999994E-2</v>
      </c>
      <c r="BP403">
        <v>0.51629999999999998</v>
      </c>
      <c r="BQ403">
        <v>8.8900000000000007E-2</v>
      </c>
      <c r="BR403">
        <v>0.40600000000000003</v>
      </c>
      <c r="BS403">
        <v>0.17560000000000001</v>
      </c>
      <c r="BT403">
        <v>0.19189999999999999</v>
      </c>
      <c r="BU403">
        <v>0.44140000000000001</v>
      </c>
      <c r="BV403">
        <v>0.25700000000000001</v>
      </c>
      <c r="BW403">
        <v>0.33189999999999997</v>
      </c>
      <c r="BX403">
        <v>0.53300000000000003</v>
      </c>
      <c r="BY403">
        <v>0.55649999999999999</v>
      </c>
      <c r="BZ403">
        <v>0</v>
      </c>
      <c r="CA403">
        <v>0</v>
      </c>
      <c r="CB403">
        <v>0</v>
      </c>
      <c r="CC403">
        <v>0.45550000000000002</v>
      </c>
      <c r="CD403">
        <v>0</v>
      </c>
      <c r="CE403">
        <v>1.2708999999999999</v>
      </c>
      <c r="CF403">
        <v>0.1535</v>
      </c>
      <c r="CG403">
        <v>1.7552000000000001</v>
      </c>
      <c r="CH403">
        <v>0.1578</v>
      </c>
      <c r="CI403">
        <v>0.55649999999999999</v>
      </c>
      <c r="CJ403">
        <v>0.55649999999999999</v>
      </c>
      <c r="CK403">
        <v>0.45550000000000002</v>
      </c>
      <c r="CL403">
        <v>0.1237</v>
      </c>
      <c r="CM403">
        <v>4.0380999999999991</v>
      </c>
      <c r="CN403">
        <v>0.11940000000000001</v>
      </c>
      <c r="CO403">
        <v>0</v>
      </c>
      <c r="CP403">
        <v>0</v>
      </c>
      <c r="CQ403">
        <v>0</v>
      </c>
      <c r="CR403">
        <v>0</v>
      </c>
      <c r="CS403">
        <v>0</v>
      </c>
      <c r="CT403">
        <v>0</v>
      </c>
      <c r="CU403">
        <v>0</v>
      </c>
      <c r="CV403">
        <v>0</v>
      </c>
      <c r="CW403">
        <v>0</v>
      </c>
      <c r="CX403">
        <v>0</v>
      </c>
      <c r="CY403">
        <v>0</v>
      </c>
      <c r="CZ403">
        <v>0</v>
      </c>
      <c r="DA403">
        <v>0</v>
      </c>
      <c r="DB403">
        <v>0</v>
      </c>
      <c r="DC403">
        <v>0</v>
      </c>
      <c r="DD403">
        <v>0</v>
      </c>
      <c r="DE403">
        <v>0</v>
      </c>
      <c r="DF403">
        <v>0</v>
      </c>
      <c r="DG403">
        <v>0</v>
      </c>
      <c r="DH403">
        <v>0</v>
      </c>
      <c r="DI403">
        <v>0</v>
      </c>
      <c r="DJ403" t="s">
        <v>795</v>
      </c>
    </row>
    <row r="404" spans="1:114" x14ac:dyDescent="0.2">
      <c r="A404">
        <v>21778</v>
      </c>
      <c r="B404" t="s">
        <v>589</v>
      </c>
      <c r="C404">
        <v>102</v>
      </c>
      <c r="D404">
        <v>98</v>
      </c>
      <c r="E404">
        <v>13.6913</v>
      </c>
      <c r="F404">
        <v>12.405900000000001</v>
      </c>
      <c r="G404">
        <v>23</v>
      </c>
      <c r="H404">
        <v>34</v>
      </c>
      <c r="I404">
        <v>6.5340999999999996</v>
      </c>
      <c r="J404">
        <v>9.1911000000000005</v>
      </c>
      <c r="K404">
        <v>55</v>
      </c>
      <c r="L404">
        <v>75</v>
      </c>
      <c r="M404">
        <v>16.566299999999998</v>
      </c>
      <c r="N404">
        <v>22.0077</v>
      </c>
      <c r="O404">
        <v>88</v>
      </c>
      <c r="P404">
        <v>80</v>
      </c>
      <c r="Q404">
        <v>16.6038</v>
      </c>
      <c r="R404">
        <v>14.2705</v>
      </c>
      <c r="S404">
        <v>13</v>
      </c>
      <c r="T404">
        <v>18</v>
      </c>
      <c r="U404">
        <v>1.7450000000000001</v>
      </c>
      <c r="V404">
        <v>2.3509000000000002</v>
      </c>
      <c r="W404">
        <v>251</v>
      </c>
      <c r="X404">
        <v>133</v>
      </c>
      <c r="Y404">
        <v>33.691299999999998</v>
      </c>
      <c r="Z404">
        <v>14.243</v>
      </c>
      <c r="AA404">
        <v>117</v>
      </c>
      <c r="AB404">
        <v>108</v>
      </c>
      <c r="AC404">
        <v>15.704700000000001</v>
      </c>
      <c r="AD404">
        <v>13.6008</v>
      </c>
      <c r="AE404">
        <v>107</v>
      </c>
      <c r="AF404">
        <v>90</v>
      </c>
      <c r="AG404">
        <v>14.362399999999999</v>
      </c>
      <c r="AH404">
        <v>11.1753</v>
      </c>
      <c r="AI404">
        <v>0</v>
      </c>
      <c r="AJ404">
        <v>20</v>
      </c>
      <c r="AK404">
        <v>0</v>
      </c>
      <c r="AL404">
        <v>5.9635999999999996</v>
      </c>
      <c r="AM404">
        <v>0</v>
      </c>
      <c r="AN404">
        <v>56</v>
      </c>
      <c r="AO404">
        <v>0</v>
      </c>
      <c r="AP404">
        <v>7.7778</v>
      </c>
      <c r="AQ404">
        <v>0</v>
      </c>
      <c r="AR404">
        <v>337</v>
      </c>
      <c r="AS404">
        <v>0</v>
      </c>
      <c r="AT404">
        <v>45.178899999999999</v>
      </c>
      <c r="AU404">
        <v>0</v>
      </c>
      <c r="AV404">
        <v>20</v>
      </c>
      <c r="AW404">
        <v>0</v>
      </c>
      <c r="AX404">
        <v>5.9635999999999996</v>
      </c>
      <c r="AY404">
        <v>5</v>
      </c>
      <c r="AZ404">
        <v>9</v>
      </c>
      <c r="BA404">
        <v>1.506</v>
      </c>
      <c r="BB404">
        <v>2.6619000000000002</v>
      </c>
      <c r="BC404">
        <v>0</v>
      </c>
      <c r="BD404">
        <v>20</v>
      </c>
      <c r="BE404">
        <v>0</v>
      </c>
      <c r="BF404">
        <v>5.9635999999999996</v>
      </c>
      <c r="BG404">
        <v>38</v>
      </c>
      <c r="BH404">
        <v>63</v>
      </c>
      <c r="BI404">
        <v>11.4458</v>
      </c>
      <c r="BJ404">
        <v>18.5717</v>
      </c>
      <c r="BK404">
        <v>0</v>
      </c>
      <c r="BL404">
        <v>14</v>
      </c>
      <c r="BM404">
        <v>0</v>
      </c>
      <c r="BN404">
        <v>1.8792</v>
      </c>
      <c r="BO404">
        <v>0.57330000000000003</v>
      </c>
      <c r="BP404">
        <v>0.77010000000000001</v>
      </c>
      <c r="BQ404">
        <v>0.41210000000000002</v>
      </c>
      <c r="BR404">
        <v>0.89529999999999998</v>
      </c>
      <c r="BS404">
        <v>0.26119999999999999</v>
      </c>
      <c r="BT404">
        <v>0.9083</v>
      </c>
      <c r="BU404">
        <v>0.19189999999999999</v>
      </c>
      <c r="BV404">
        <v>0.71519999999999995</v>
      </c>
      <c r="BW404">
        <v>0</v>
      </c>
      <c r="BX404">
        <v>0</v>
      </c>
      <c r="BY404">
        <v>0</v>
      </c>
      <c r="BZ404">
        <v>0</v>
      </c>
      <c r="CA404">
        <v>0.66590000000000005</v>
      </c>
      <c r="CB404">
        <v>0</v>
      </c>
      <c r="CC404">
        <v>0.88070000000000004</v>
      </c>
      <c r="CD404">
        <v>0</v>
      </c>
      <c r="CE404">
        <v>2.9119999999999999</v>
      </c>
      <c r="CF404">
        <v>0.64180000000000004</v>
      </c>
      <c r="CG404">
        <v>1.8153999999999999</v>
      </c>
      <c r="CH404">
        <v>0.16839999999999999</v>
      </c>
      <c r="CI404">
        <v>0</v>
      </c>
      <c r="CJ404">
        <v>0</v>
      </c>
      <c r="CK404">
        <v>1.5466</v>
      </c>
      <c r="CL404">
        <v>0.33260000000000001</v>
      </c>
      <c r="CM404">
        <v>6.2740000000000009</v>
      </c>
      <c r="CN404">
        <v>0.31979999999999997</v>
      </c>
      <c r="CO404">
        <v>0</v>
      </c>
      <c r="CP404">
        <v>0</v>
      </c>
      <c r="CQ404">
        <v>0</v>
      </c>
      <c r="CR404">
        <v>0</v>
      </c>
      <c r="CS404">
        <v>0</v>
      </c>
      <c r="CT404">
        <v>1</v>
      </c>
      <c r="CU404">
        <v>0</v>
      </c>
      <c r="CV404">
        <v>0</v>
      </c>
      <c r="CW404">
        <v>0</v>
      </c>
      <c r="CX404">
        <v>0</v>
      </c>
      <c r="CY404">
        <v>0</v>
      </c>
      <c r="CZ404">
        <v>0</v>
      </c>
      <c r="DA404">
        <v>0</v>
      </c>
      <c r="DB404">
        <v>0</v>
      </c>
      <c r="DC404">
        <v>0</v>
      </c>
      <c r="DD404">
        <v>0</v>
      </c>
      <c r="DE404">
        <v>0</v>
      </c>
      <c r="DF404">
        <v>1</v>
      </c>
      <c r="DG404">
        <v>0</v>
      </c>
      <c r="DH404">
        <v>0</v>
      </c>
      <c r="DI404">
        <v>1</v>
      </c>
      <c r="DJ404" t="s">
        <v>796</v>
      </c>
    </row>
    <row r="405" spans="1:114" x14ac:dyDescent="0.2">
      <c r="A405">
        <v>21779</v>
      </c>
      <c r="B405" t="s">
        <v>589</v>
      </c>
      <c r="C405">
        <v>200</v>
      </c>
      <c r="D405">
        <v>210</v>
      </c>
      <c r="E405">
        <v>15.2555</v>
      </c>
      <c r="F405">
        <v>14.088699999999999</v>
      </c>
      <c r="G405">
        <v>0</v>
      </c>
      <c r="H405">
        <v>14</v>
      </c>
      <c r="I405">
        <v>0</v>
      </c>
      <c r="J405">
        <v>2.2507999999999999</v>
      </c>
      <c r="K405">
        <v>191</v>
      </c>
      <c r="L405">
        <v>163</v>
      </c>
      <c r="M405">
        <v>41.341999999999999</v>
      </c>
      <c r="N405">
        <v>29.8169</v>
      </c>
      <c r="O405">
        <v>129</v>
      </c>
      <c r="P405">
        <v>151</v>
      </c>
      <c r="Q405">
        <v>15.0701</v>
      </c>
      <c r="R405">
        <v>16.4892</v>
      </c>
      <c r="S405">
        <v>34</v>
      </c>
      <c r="T405">
        <v>31</v>
      </c>
      <c r="U405">
        <v>2.5933999999999999</v>
      </c>
      <c r="V405">
        <v>1.978</v>
      </c>
      <c r="W405">
        <v>160</v>
      </c>
      <c r="X405">
        <v>83</v>
      </c>
      <c r="Y405">
        <v>12.2044</v>
      </c>
      <c r="Z405">
        <v>1.7035</v>
      </c>
      <c r="AA405">
        <v>241</v>
      </c>
      <c r="AB405">
        <v>225</v>
      </c>
      <c r="AC405">
        <v>18.382899999999999</v>
      </c>
      <c r="AD405">
        <v>14.498200000000001</v>
      </c>
      <c r="AE405">
        <v>181</v>
      </c>
      <c r="AF405">
        <v>118</v>
      </c>
      <c r="AG405">
        <v>13.8063</v>
      </c>
      <c r="AH405">
        <v>5.7820999999999998</v>
      </c>
      <c r="AI405">
        <v>0</v>
      </c>
      <c r="AJ405">
        <v>20</v>
      </c>
      <c r="AK405">
        <v>0</v>
      </c>
      <c r="AL405">
        <v>4.2854999999999999</v>
      </c>
      <c r="AM405">
        <v>0</v>
      </c>
      <c r="AN405">
        <v>56</v>
      </c>
      <c r="AO405">
        <v>0</v>
      </c>
      <c r="AP405">
        <v>4.3010999999999999</v>
      </c>
      <c r="AQ405">
        <v>82</v>
      </c>
      <c r="AR405">
        <v>921</v>
      </c>
      <c r="AS405">
        <v>6.2548000000000004</v>
      </c>
      <c r="AT405">
        <v>70.210700000000003</v>
      </c>
      <c r="AU405">
        <v>0</v>
      </c>
      <c r="AV405">
        <v>20</v>
      </c>
      <c r="AW405">
        <v>0</v>
      </c>
      <c r="AX405">
        <v>4.0739000000000001</v>
      </c>
      <c r="AY405">
        <v>28</v>
      </c>
      <c r="AZ405">
        <v>39</v>
      </c>
      <c r="BA405">
        <v>5.7613000000000003</v>
      </c>
      <c r="BB405">
        <v>7.6210000000000004</v>
      </c>
      <c r="BC405">
        <v>0</v>
      </c>
      <c r="BD405">
        <v>20</v>
      </c>
      <c r="BE405">
        <v>0</v>
      </c>
      <c r="BF405">
        <v>4.2854999999999999</v>
      </c>
      <c r="BG405">
        <v>28</v>
      </c>
      <c r="BH405">
        <v>39</v>
      </c>
      <c r="BI405">
        <v>6.0606</v>
      </c>
      <c r="BJ405">
        <v>7.9839000000000002</v>
      </c>
      <c r="BK405">
        <v>0</v>
      </c>
      <c r="BL405">
        <v>14</v>
      </c>
      <c r="BM405">
        <v>0</v>
      </c>
      <c r="BN405">
        <v>1.0679000000000001</v>
      </c>
      <c r="BO405">
        <v>0.62929999999999997</v>
      </c>
      <c r="BP405">
        <v>0</v>
      </c>
      <c r="BQ405">
        <v>0.94789999999999996</v>
      </c>
      <c r="BR405">
        <v>0.86539999999999995</v>
      </c>
      <c r="BS405">
        <v>0.37259999999999999</v>
      </c>
      <c r="BT405">
        <v>0.15140000000000001</v>
      </c>
      <c r="BU405">
        <v>0.30059999999999998</v>
      </c>
      <c r="BV405">
        <v>0.67879999999999996</v>
      </c>
      <c r="BW405">
        <v>0</v>
      </c>
      <c r="BX405">
        <v>0</v>
      </c>
      <c r="BY405">
        <v>0.1386</v>
      </c>
      <c r="BZ405">
        <v>0</v>
      </c>
      <c r="CA405">
        <v>0.83509999999999995</v>
      </c>
      <c r="CB405">
        <v>0</v>
      </c>
      <c r="CC405">
        <v>0.70069999999999999</v>
      </c>
      <c r="CD405">
        <v>0</v>
      </c>
      <c r="CE405">
        <v>2.815199999999999</v>
      </c>
      <c r="CF405">
        <v>0.59699999999999998</v>
      </c>
      <c r="CG405">
        <v>1.1308</v>
      </c>
      <c r="CH405">
        <v>6.6100000000000006E-2</v>
      </c>
      <c r="CI405">
        <v>0.1386</v>
      </c>
      <c r="CJ405">
        <v>0.1386</v>
      </c>
      <c r="CK405">
        <v>1.5358000000000001</v>
      </c>
      <c r="CL405">
        <v>0.33050000000000002</v>
      </c>
      <c r="CM405">
        <v>5.6203999999999992</v>
      </c>
      <c r="CN405">
        <v>0.2495</v>
      </c>
      <c r="CO405">
        <v>0</v>
      </c>
      <c r="CP405">
        <v>0</v>
      </c>
      <c r="CQ405">
        <v>1</v>
      </c>
      <c r="CR405">
        <v>0</v>
      </c>
      <c r="CS405">
        <v>0</v>
      </c>
      <c r="CT405">
        <v>0</v>
      </c>
      <c r="CU405">
        <v>0</v>
      </c>
      <c r="CV405">
        <v>0</v>
      </c>
      <c r="CW405">
        <v>0</v>
      </c>
      <c r="CX405">
        <v>0</v>
      </c>
      <c r="CY405">
        <v>0</v>
      </c>
      <c r="CZ405">
        <v>0</v>
      </c>
      <c r="DA405">
        <v>0</v>
      </c>
      <c r="DB405">
        <v>0</v>
      </c>
      <c r="DC405">
        <v>0</v>
      </c>
      <c r="DD405">
        <v>0</v>
      </c>
      <c r="DE405">
        <v>1</v>
      </c>
      <c r="DF405">
        <v>0</v>
      </c>
      <c r="DG405">
        <v>0</v>
      </c>
      <c r="DH405">
        <v>0</v>
      </c>
      <c r="DI405">
        <v>1</v>
      </c>
      <c r="DJ405" t="s">
        <v>795</v>
      </c>
    </row>
    <row r="406" spans="1:114" x14ac:dyDescent="0.2">
      <c r="A406">
        <v>21780</v>
      </c>
      <c r="B406" t="s">
        <v>589</v>
      </c>
      <c r="C406">
        <v>156</v>
      </c>
      <c r="D406">
        <v>99</v>
      </c>
      <c r="E406">
        <v>7.3342999999999998</v>
      </c>
      <c r="F406">
        <v>4.1896000000000004</v>
      </c>
      <c r="G406">
        <v>0</v>
      </c>
      <c r="H406">
        <v>14</v>
      </c>
      <c r="I406">
        <v>0</v>
      </c>
      <c r="J406">
        <v>1.2007000000000001</v>
      </c>
      <c r="K406">
        <v>120</v>
      </c>
      <c r="L406">
        <v>59</v>
      </c>
      <c r="M406">
        <v>15.3649</v>
      </c>
      <c r="N406">
        <v>6.4175000000000004</v>
      </c>
      <c r="O406">
        <v>212</v>
      </c>
      <c r="P406">
        <v>103</v>
      </c>
      <c r="Q406">
        <v>13.8291</v>
      </c>
      <c r="R406">
        <v>5.5425000000000004</v>
      </c>
      <c r="S406">
        <v>60</v>
      </c>
      <c r="T406">
        <v>54</v>
      </c>
      <c r="U406">
        <v>2.8382000000000001</v>
      </c>
      <c r="V406">
        <v>2.4293999999999998</v>
      </c>
      <c r="W406">
        <v>366</v>
      </c>
      <c r="X406">
        <v>123</v>
      </c>
      <c r="Y406">
        <v>16.952300000000001</v>
      </c>
      <c r="Z406">
        <v>3.3378000000000001</v>
      </c>
      <c r="AA406">
        <v>488</v>
      </c>
      <c r="AB406">
        <v>257</v>
      </c>
      <c r="AC406">
        <v>22.603100000000001</v>
      </c>
      <c r="AD406">
        <v>10.1883</v>
      </c>
      <c r="AE406">
        <v>229</v>
      </c>
      <c r="AF406">
        <v>107</v>
      </c>
      <c r="AG406">
        <v>10.8325</v>
      </c>
      <c r="AH406">
        <v>4.0670000000000002</v>
      </c>
      <c r="AI406">
        <v>0</v>
      </c>
      <c r="AJ406">
        <v>20</v>
      </c>
      <c r="AK406">
        <v>0</v>
      </c>
      <c r="AL406">
        <v>2.5350999999999999</v>
      </c>
      <c r="AM406">
        <v>0</v>
      </c>
      <c r="AN406">
        <v>56</v>
      </c>
      <c r="AO406">
        <v>0</v>
      </c>
      <c r="AP406">
        <v>2.7237</v>
      </c>
      <c r="AQ406">
        <v>95</v>
      </c>
      <c r="AR406">
        <v>831</v>
      </c>
      <c r="AS406">
        <v>4.4001999999999999</v>
      </c>
      <c r="AT406">
        <v>38.464500000000001</v>
      </c>
      <c r="AU406">
        <v>9</v>
      </c>
      <c r="AV406">
        <v>23</v>
      </c>
      <c r="AW406">
        <v>1.1084000000000001</v>
      </c>
      <c r="AX406">
        <v>2.7949999999999999</v>
      </c>
      <c r="AY406">
        <v>6</v>
      </c>
      <c r="AZ406">
        <v>13</v>
      </c>
      <c r="BA406">
        <v>0.7389</v>
      </c>
      <c r="BB406">
        <v>1.5906</v>
      </c>
      <c r="BC406">
        <v>0</v>
      </c>
      <c r="BD406">
        <v>20</v>
      </c>
      <c r="BE406">
        <v>0</v>
      </c>
      <c r="BF406">
        <v>2.5350999999999999</v>
      </c>
      <c r="BG406">
        <v>31</v>
      </c>
      <c r="BH406">
        <v>30</v>
      </c>
      <c r="BI406">
        <v>3.9693000000000001</v>
      </c>
      <c r="BJ406">
        <v>3.7057000000000002</v>
      </c>
      <c r="BK406">
        <v>39</v>
      </c>
      <c r="BL406">
        <v>8</v>
      </c>
      <c r="BM406">
        <v>1.8064</v>
      </c>
      <c r="BN406">
        <v>0.6159</v>
      </c>
      <c r="BO406">
        <v>0.29310000000000003</v>
      </c>
      <c r="BP406">
        <v>0</v>
      </c>
      <c r="BQ406">
        <v>0.37740000000000001</v>
      </c>
      <c r="BR406">
        <v>0.83760000000000001</v>
      </c>
      <c r="BS406">
        <v>0.4047</v>
      </c>
      <c r="BT406">
        <v>0.42</v>
      </c>
      <c r="BU406">
        <v>0.59699999999999998</v>
      </c>
      <c r="BV406">
        <v>0.42609999999999998</v>
      </c>
      <c r="BW406">
        <v>0</v>
      </c>
      <c r="BX406">
        <v>0</v>
      </c>
      <c r="BY406">
        <v>0.1045</v>
      </c>
      <c r="BZ406">
        <v>0.47939999999999999</v>
      </c>
      <c r="CA406">
        <v>0.5857</v>
      </c>
      <c r="CB406">
        <v>0</v>
      </c>
      <c r="CC406">
        <v>0.56830000000000003</v>
      </c>
      <c r="CD406">
        <v>0.8145</v>
      </c>
      <c r="CE406">
        <v>1.9128000000000001</v>
      </c>
      <c r="CF406">
        <v>0.32200000000000001</v>
      </c>
      <c r="CG406">
        <v>1.4431</v>
      </c>
      <c r="CH406">
        <v>9.5899999999999999E-2</v>
      </c>
      <c r="CI406">
        <v>0.1045</v>
      </c>
      <c r="CJ406">
        <v>0.1045</v>
      </c>
      <c r="CK406">
        <v>2.4479000000000002</v>
      </c>
      <c r="CL406">
        <v>0.52669999999999995</v>
      </c>
      <c r="CM406">
        <v>5.9082999999999997</v>
      </c>
      <c r="CN406">
        <v>0.27289999999999998</v>
      </c>
      <c r="CO406">
        <v>0</v>
      </c>
      <c r="CP406">
        <v>0</v>
      </c>
      <c r="CQ406">
        <v>0</v>
      </c>
      <c r="CR406">
        <v>0</v>
      </c>
      <c r="CS406">
        <v>0</v>
      </c>
      <c r="CT406">
        <v>0</v>
      </c>
      <c r="CU406">
        <v>0</v>
      </c>
      <c r="CV406">
        <v>0</v>
      </c>
      <c r="CW406">
        <v>0</v>
      </c>
      <c r="CX406">
        <v>0</v>
      </c>
      <c r="CY406">
        <v>0</v>
      </c>
      <c r="CZ406">
        <v>0</v>
      </c>
      <c r="DA406">
        <v>0</v>
      </c>
      <c r="DB406">
        <v>0</v>
      </c>
      <c r="DC406">
        <v>0</v>
      </c>
      <c r="DD406">
        <v>0</v>
      </c>
      <c r="DE406">
        <v>0</v>
      </c>
      <c r="DF406">
        <v>0</v>
      </c>
      <c r="DG406">
        <v>0</v>
      </c>
      <c r="DH406">
        <v>0</v>
      </c>
      <c r="DI406">
        <v>0</v>
      </c>
      <c r="DJ406" t="s">
        <v>796</v>
      </c>
    </row>
    <row r="407" spans="1:114" x14ac:dyDescent="0.2">
      <c r="A407">
        <v>21781</v>
      </c>
      <c r="B407" t="s">
        <v>589</v>
      </c>
      <c r="C407">
        <v>12</v>
      </c>
      <c r="D407">
        <v>25</v>
      </c>
      <c r="E407">
        <v>100</v>
      </c>
      <c r="F407">
        <v>0</v>
      </c>
      <c r="G407">
        <v>12</v>
      </c>
      <c r="H407">
        <v>25</v>
      </c>
      <c r="I407">
        <v>100</v>
      </c>
      <c r="J407">
        <v>0</v>
      </c>
      <c r="K407">
        <v>0</v>
      </c>
      <c r="L407">
        <v>28</v>
      </c>
      <c r="O407">
        <v>12</v>
      </c>
      <c r="P407">
        <v>25</v>
      </c>
      <c r="Q407">
        <v>100</v>
      </c>
      <c r="R407">
        <v>0</v>
      </c>
      <c r="S407">
        <v>0</v>
      </c>
      <c r="T407">
        <v>14</v>
      </c>
      <c r="U407">
        <v>0</v>
      </c>
      <c r="V407">
        <v>56</v>
      </c>
      <c r="W407">
        <v>0</v>
      </c>
      <c r="X407">
        <v>14</v>
      </c>
      <c r="Y407">
        <v>0</v>
      </c>
      <c r="Z407">
        <v>56</v>
      </c>
      <c r="AA407">
        <v>0</v>
      </c>
      <c r="AB407">
        <v>14</v>
      </c>
      <c r="AC407">
        <v>0</v>
      </c>
      <c r="AD407">
        <v>56</v>
      </c>
      <c r="AE407">
        <v>12</v>
      </c>
      <c r="AF407">
        <v>25</v>
      </c>
      <c r="AG407">
        <v>48</v>
      </c>
      <c r="AH407">
        <v>87.726799999999997</v>
      </c>
      <c r="AI407">
        <v>0</v>
      </c>
      <c r="AJ407">
        <v>20</v>
      </c>
      <c r="AM407">
        <v>0</v>
      </c>
      <c r="AN407">
        <v>56</v>
      </c>
      <c r="AO407">
        <v>0</v>
      </c>
      <c r="AP407">
        <v>100</v>
      </c>
      <c r="AQ407">
        <v>0</v>
      </c>
      <c r="AR407">
        <v>35</v>
      </c>
      <c r="AS407">
        <v>0</v>
      </c>
      <c r="AT407">
        <v>100</v>
      </c>
      <c r="AU407">
        <v>0</v>
      </c>
      <c r="AV407">
        <v>20</v>
      </c>
      <c r="AY407">
        <v>0</v>
      </c>
      <c r="AZ407">
        <v>14</v>
      </c>
      <c r="BC407">
        <v>0</v>
      </c>
      <c r="BD407">
        <v>20</v>
      </c>
      <c r="BG407">
        <v>0</v>
      </c>
      <c r="BH407">
        <v>14</v>
      </c>
      <c r="BK407">
        <v>25</v>
      </c>
      <c r="BL407">
        <v>25</v>
      </c>
      <c r="BM407">
        <v>100</v>
      </c>
      <c r="BN407">
        <v>0</v>
      </c>
      <c r="BO407">
        <v>0.98919999999999997</v>
      </c>
      <c r="BP407">
        <v>0.99570000000000003</v>
      </c>
      <c r="BR407">
        <v>1</v>
      </c>
      <c r="BS407">
        <v>0</v>
      </c>
      <c r="BT407">
        <v>0</v>
      </c>
      <c r="BU407">
        <v>0</v>
      </c>
      <c r="BV407">
        <v>0.99139999999999995</v>
      </c>
      <c r="BX407">
        <v>0</v>
      </c>
      <c r="BY407">
        <v>0</v>
      </c>
      <c r="CD407">
        <v>0.98509999999999998</v>
      </c>
      <c r="CE407">
        <v>2.9849000000000001</v>
      </c>
      <c r="CF407">
        <v>0.67589999999999995</v>
      </c>
      <c r="CG407">
        <v>0.99139999999999995</v>
      </c>
      <c r="CH407">
        <v>4.0500000000000001E-2</v>
      </c>
      <c r="CI407">
        <v>0</v>
      </c>
      <c r="CJ407">
        <v>0</v>
      </c>
      <c r="CK407">
        <v>0.98509999999999998</v>
      </c>
      <c r="CL407">
        <v>0.21959999999999999</v>
      </c>
      <c r="CM407">
        <v>4.9614000000000003</v>
      </c>
      <c r="CN407">
        <v>0.19400000000000001</v>
      </c>
      <c r="CO407">
        <v>1</v>
      </c>
      <c r="CP407">
        <v>1</v>
      </c>
      <c r="CR407">
        <v>1</v>
      </c>
      <c r="CS407">
        <v>0</v>
      </c>
      <c r="CT407">
        <v>0</v>
      </c>
      <c r="CU407">
        <v>0</v>
      </c>
      <c r="CV407">
        <v>1</v>
      </c>
      <c r="CX407">
        <v>0</v>
      </c>
      <c r="CY407">
        <v>0</v>
      </c>
      <c r="DD407">
        <v>1</v>
      </c>
      <c r="DE407">
        <v>3</v>
      </c>
      <c r="DF407">
        <v>1</v>
      </c>
      <c r="DG407">
        <v>0</v>
      </c>
      <c r="DH407">
        <v>1</v>
      </c>
      <c r="DI407">
        <v>5</v>
      </c>
      <c r="DJ407" t="s">
        <v>795</v>
      </c>
    </row>
    <row r="408" spans="1:114" x14ac:dyDescent="0.2">
      <c r="A408">
        <v>21782</v>
      </c>
      <c r="B408" t="s">
        <v>589</v>
      </c>
      <c r="C408">
        <v>433</v>
      </c>
      <c r="D408">
        <v>195</v>
      </c>
      <c r="E408">
        <v>11.902100000000001</v>
      </c>
      <c r="F408">
        <v>5.1288999999999998</v>
      </c>
      <c r="G408">
        <v>176</v>
      </c>
      <c r="H408">
        <v>188</v>
      </c>
      <c r="I408">
        <v>9.1286000000000005</v>
      </c>
      <c r="J408">
        <v>9.6295999999999999</v>
      </c>
      <c r="K408">
        <v>215</v>
      </c>
      <c r="L408">
        <v>78</v>
      </c>
      <c r="M408">
        <v>14.126099999999999</v>
      </c>
      <c r="N408">
        <v>4.8254000000000001</v>
      </c>
      <c r="O408">
        <v>180</v>
      </c>
      <c r="P408">
        <v>90</v>
      </c>
      <c r="Q408">
        <v>6.11</v>
      </c>
      <c r="R408">
        <v>2.9306000000000001</v>
      </c>
      <c r="S408">
        <v>173</v>
      </c>
      <c r="T408">
        <v>107</v>
      </c>
      <c r="U408">
        <v>4.6706000000000003</v>
      </c>
      <c r="V408">
        <v>2.8159999999999998</v>
      </c>
      <c r="W408">
        <v>830</v>
      </c>
      <c r="X408">
        <v>190</v>
      </c>
      <c r="Y408">
        <v>22.408200000000001</v>
      </c>
      <c r="Z408">
        <v>4.0933999999999999</v>
      </c>
      <c r="AA408">
        <v>609</v>
      </c>
      <c r="AB408">
        <v>146</v>
      </c>
      <c r="AC408">
        <v>16.441700000000001</v>
      </c>
      <c r="AD408">
        <v>3.2235999999999998</v>
      </c>
      <c r="AE408">
        <v>547</v>
      </c>
      <c r="AF408">
        <v>186</v>
      </c>
      <c r="AG408">
        <v>14.767799999999999</v>
      </c>
      <c r="AH408">
        <v>4.5896999999999997</v>
      </c>
      <c r="AI408">
        <v>33</v>
      </c>
      <c r="AJ408">
        <v>23</v>
      </c>
      <c r="AK408">
        <v>2.1682000000000001</v>
      </c>
      <c r="AL408">
        <v>1.4756</v>
      </c>
      <c r="AM408">
        <v>5</v>
      </c>
      <c r="AN408">
        <v>55</v>
      </c>
      <c r="AO408">
        <v>0.1394</v>
      </c>
      <c r="AP408">
        <v>1.5274000000000001</v>
      </c>
      <c r="AQ408">
        <v>157</v>
      </c>
      <c r="AR408">
        <v>721</v>
      </c>
      <c r="AS408">
        <v>4.2386999999999997</v>
      </c>
      <c r="AT408">
        <v>19.444400000000002</v>
      </c>
      <c r="AU408">
        <v>5</v>
      </c>
      <c r="AV408">
        <v>16</v>
      </c>
      <c r="AW408">
        <v>0.31109999999999999</v>
      </c>
      <c r="AX408">
        <v>1.0026999999999999</v>
      </c>
      <c r="AY408">
        <v>39</v>
      </c>
      <c r="AZ408">
        <v>31</v>
      </c>
      <c r="BA408">
        <v>2.4268999999999998</v>
      </c>
      <c r="BB408">
        <v>1.9083000000000001</v>
      </c>
      <c r="BC408">
        <v>0</v>
      </c>
      <c r="BD408">
        <v>20</v>
      </c>
      <c r="BE408">
        <v>0</v>
      </c>
      <c r="BF408">
        <v>1.3008999999999999</v>
      </c>
      <c r="BG408">
        <v>6</v>
      </c>
      <c r="BH408">
        <v>10</v>
      </c>
      <c r="BI408">
        <v>0.39419999999999999</v>
      </c>
      <c r="BJ408">
        <v>0.6552</v>
      </c>
      <c r="BK408">
        <v>0</v>
      </c>
      <c r="BL408">
        <v>14</v>
      </c>
      <c r="BM408">
        <v>0</v>
      </c>
      <c r="BN408">
        <v>0.378</v>
      </c>
      <c r="BO408">
        <v>0.50860000000000005</v>
      </c>
      <c r="BP408">
        <v>0.90890000000000004</v>
      </c>
      <c r="BQ408">
        <v>0.3362</v>
      </c>
      <c r="BR408">
        <v>0.48930000000000001</v>
      </c>
      <c r="BS408">
        <v>0.6381</v>
      </c>
      <c r="BT408">
        <v>0.72489999999999999</v>
      </c>
      <c r="BU408">
        <v>0.2175</v>
      </c>
      <c r="BV408">
        <v>0.73019999999999996</v>
      </c>
      <c r="BW408">
        <v>0.31669999999999998</v>
      </c>
      <c r="BX408">
        <v>0.36030000000000001</v>
      </c>
      <c r="BY408">
        <v>0.1023</v>
      </c>
      <c r="BZ408">
        <v>0.41870000000000002</v>
      </c>
      <c r="CA408">
        <v>0.72889999999999999</v>
      </c>
      <c r="CB408">
        <v>0</v>
      </c>
      <c r="CC408">
        <v>0.22989999999999999</v>
      </c>
      <c r="CD408">
        <v>0</v>
      </c>
      <c r="CE408">
        <v>2.8811</v>
      </c>
      <c r="CF408">
        <v>0.62260000000000004</v>
      </c>
      <c r="CG408">
        <v>2.3496000000000001</v>
      </c>
      <c r="CH408">
        <v>0.41149999999999998</v>
      </c>
      <c r="CI408">
        <v>0.1023</v>
      </c>
      <c r="CJ408">
        <v>0.1023</v>
      </c>
      <c r="CK408">
        <v>1.3774999999999999</v>
      </c>
      <c r="CL408">
        <v>0.29420000000000002</v>
      </c>
      <c r="CM408">
        <v>6.7104999999999997</v>
      </c>
      <c r="CN408">
        <v>0.37309999999999999</v>
      </c>
      <c r="CO408">
        <v>0</v>
      </c>
      <c r="CP408">
        <v>1</v>
      </c>
      <c r="CQ408">
        <v>0</v>
      </c>
      <c r="CR408">
        <v>0</v>
      </c>
      <c r="CS408">
        <v>0</v>
      </c>
      <c r="CT408">
        <v>0</v>
      </c>
      <c r="CU408">
        <v>0</v>
      </c>
      <c r="CV408">
        <v>0</v>
      </c>
      <c r="CW408">
        <v>0</v>
      </c>
      <c r="CX408">
        <v>0</v>
      </c>
      <c r="CY408">
        <v>0</v>
      </c>
      <c r="CZ408">
        <v>0</v>
      </c>
      <c r="DA408">
        <v>0</v>
      </c>
      <c r="DB408">
        <v>0</v>
      </c>
      <c r="DC408">
        <v>0</v>
      </c>
      <c r="DD408">
        <v>0</v>
      </c>
      <c r="DE408">
        <v>1</v>
      </c>
      <c r="DF408">
        <v>0</v>
      </c>
      <c r="DG408">
        <v>0</v>
      </c>
      <c r="DH408">
        <v>0</v>
      </c>
      <c r="DI408">
        <v>1</v>
      </c>
      <c r="DJ408" t="s">
        <v>796</v>
      </c>
    </row>
    <row r="409" spans="1:114" x14ac:dyDescent="0.2">
      <c r="A409">
        <v>21783</v>
      </c>
      <c r="B409" t="s">
        <v>589</v>
      </c>
      <c r="C409">
        <v>1416</v>
      </c>
      <c r="D409">
        <v>380</v>
      </c>
      <c r="E409">
        <v>14.346500000000001</v>
      </c>
      <c r="F409">
        <v>3.5945</v>
      </c>
      <c r="G409">
        <v>118</v>
      </c>
      <c r="H409">
        <v>74</v>
      </c>
      <c r="I409">
        <v>2.2974999999999999</v>
      </c>
      <c r="J409">
        <v>1.4097</v>
      </c>
      <c r="K409">
        <v>508</v>
      </c>
      <c r="L409">
        <v>119</v>
      </c>
      <c r="M409">
        <v>13.986800000000001</v>
      </c>
      <c r="N409">
        <v>3.0379</v>
      </c>
      <c r="O409">
        <v>637</v>
      </c>
      <c r="P409">
        <v>164</v>
      </c>
      <c r="Q409">
        <v>8.7271999999999998</v>
      </c>
      <c r="R409">
        <v>2.0539000000000001</v>
      </c>
      <c r="S409">
        <v>713</v>
      </c>
      <c r="T409">
        <v>298</v>
      </c>
      <c r="U409">
        <v>7.2260999999999997</v>
      </c>
      <c r="V409">
        <v>2.9386000000000001</v>
      </c>
      <c r="W409">
        <v>1824</v>
      </c>
      <c r="X409">
        <v>372</v>
      </c>
      <c r="Y409">
        <v>18.4057</v>
      </c>
      <c r="Z409">
        <v>3.3132999999999999</v>
      </c>
      <c r="AA409">
        <v>2079</v>
      </c>
      <c r="AB409">
        <v>331</v>
      </c>
      <c r="AC409">
        <v>20.9788</v>
      </c>
      <c r="AD409">
        <v>2.6667000000000001</v>
      </c>
      <c r="AE409">
        <v>1344</v>
      </c>
      <c r="AF409">
        <v>289</v>
      </c>
      <c r="AG409">
        <v>13.6212</v>
      </c>
      <c r="AH409">
        <v>2.6175999999999999</v>
      </c>
      <c r="AI409">
        <v>118</v>
      </c>
      <c r="AJ409">
        <v>58</v>
      </c>
      <c r="AK409">
        <v>3.2488999999999999</v>
      </c>
      <c r="AL409">
        <v>1.5718000000000001</v>
      </c>
      <c r="AM409">
        <v>51</v>
      </c>
      <c r="AN409">
        <v>87</v>
      </c>
      <c r="AO409">
        <v>0.54349999999999998</v>
      </c>
      <c r="AP409">
        <v>0.93030000000000002</v>
      </c>
      <c r="AQ409">
        <v>1006</v>
      </c>
      <c r="AR409">
        <v>1346</v>
      </c>
      <c r="AS409">
        <v>10.151400000000001</v>
      </c>
      <c r="AT409">
        <v>13.5435</v>
      </c>
      <c r="AU409">
        <v>31</v>
      </c>
      <c r="AV409">
        <v>54</v>
      </c>
      <c r="AW409">
        <v>0.78049999999999997</v>
      </c>
      <c r="AX409">
        <v>1.3686</v>
      </c>
      <c r="AY409">
        <v>43</v>
      </c>
      <c r="AZ409">
        <v>39</v>
      </c>
      <c r="BA409">
        <v>1.0826</v>
      </c>
      <c r="BB409">
        <v>0.97770000000000001</v>
      </c>
      <c r="BC409">
        <v>24</v>
      </c>
      <c r="BD409">
        <v>28</v>
      </c>
      <c r="BE409">
        <v>0.66080000000000005</v>
      </c>
      <c r="BF409">
        <v>0.77749999999999997</v>
      </c>
      <c r="BG409">
        <v>57</v>
      </c>
      <c r="BH409">
        <v>47</v>
      </c>
      <c r="BI409">
        <v>1.5693999999999999</v>
      </c>
      <c r="BJ409">
        <v>1.2865</v>
      </c>
      <c r="BK409">
        <v>114</v>
      </c>
      <c r="BL409">
        <v>40</v>
      </c>
      <c r="BM409">
        <v>1.1504000000000001</v>
      </c>
      <c r="BN409">
        <v>0.38829999999999998</v>
      </c>
      <c r="BO409">
        <v>0.60560000000000003</v>
      </c>
      <c r="BP409">
        <v>0.27550000000000002</v>
      </c>
      <c r="BQ409">
        <v>0.33189999999999997</v>
      </c>
      <c r="BR409">
        <v>0.6603</v>
      </c>
      <c r="BS409">
        <v>0.81799999999999995</v>
      </c>
      <c r="BT409">
        <v>0.52880000000000005</v>
      </c>
      <c r="BU409">
        <v>0.45419999999999999</v>
      </c>
      <c r="BV409">
        <v>0.66379999999999995</v>
      </c>
      <c r="BW409">
        <v>0.39050000000000001</v>
      </c>
      <c r="BX409">
        <v>0.4733</v>
      </c>
      <c r="BY409">
        <v>0.20680000000000001</v>
      </c>
      <c r="BZ409">
        <v>0.4577</v>
      </c>
      <c r="CA409">
        <v>0.62690000000000001</v>
      </c>
      <c r="CB409">
        <v>0.49459999999999998</v>
      </c>
      <c r="CC409">
        <v>0.34710000000000002</v>
      </c>
      <c r="CD409">
        <v>0.7399</v>
      </c>
      <c r="CE409">
        <v>2.6913</v>
      </c>
      <c r="CF409">
        <v>0.56499999999999995</v>
      </c>
      <c r="CG409">
        <v>2.5106000000000002</v>
      </c>
      <c r="CH409">
        <v>0.50749999999999995</v>
      </c>
      <c r="CI409">
        <v>0.20680000000000001</v>
      </c>
      <c r="CJ409">
        <v>0.20680000000000001</v>
      </c>
      <c r="CK409">
        <v>2.6661999999999999</v>
      </c>
      <c r="CL409">
        <v>0.58209999999999995</v>
      </c>
      <c r="CM409">
        <v>8.0748999999999995</v>
      </c>
      <c r="CN409">
        <v>0.56289999999999996</v>
      </c>
      <c r="CO409">
        <v>0</v>
      </c>
      <c r="CP409">
        <v>0</v>
      </c>
      <c r="CQ409">
        <v>0</v>
      </c>
      <c r="CR409">
        <v>0</v>
      </c>
      <c r="CS409">
        <v>0</v>
      </c>
      <c r="CT409">
        <v>0</v>
      </c>
      <c r="CU409">
        <v>0</v>
      </c>
      <c r="CV409">
        <v>0</v>
      </c>
      <c r="CW409">
        <v>0</v>
      </c>
      <c r="CX409">
        <v>0</v>
      </c>
      <c r="CY409">
        <v>0</v>
      </c>
      <c r="CZ409">
        <v>0</v>
      </c>
      <c r="DA409">
        <v>0</v>
      </c>
      <c r="DB409">
        <v>0</v>
      </c>
      <c r="DC409">
        <v>0</v>
      </c>
      <c r="DD409">
        <v>0</v>
      </c>
      <c r="DE409">
        <v>0</v>
      </c>
      <c r="DF409">
        <v>0</v>
      </c>
      <c r="DG409">
        <v>0</v>
      </c>
      <c r="DH409">
        <v>0</v>
      </c>
      <c r="DI409">
        <v>0</v>
      </c>
      <c r="DJ409" t="s">
        <v>793</v>
      </c>
    </row>
    <row r="410" spans="1:114" x14ac:dyDescent="0.2">
      <c r="A410">
        <v>21784</v>
      </c>
      <c r="B410" t="s">
        <v>589</v>
      </c>
      <c r="C410">
        <v>2625</v>
      </c>
      <c r="D410">
        <v>470</v>
      </c>
      <c r="E410">
        <v>6.8593000000000002</v>
      </c>
      <c r="F410">
        <v>1.2035</v>
      </c>
      <c r="G410">
        <v>758</v>
      </c>
      <c r="H410">
        <v>272</v>
      </c>
      <c r="I410">
        <v>3.6558000000000002</v>
      </c>
      <c r="J410">
        <v>1.302</v>
      </c>
      <c r="K410">
        <v>1774</v>
      </c>
      <c r="L410">
        <v>255</v>
      </c>
      <c r="M410">
        <v>13.223000000000001</v>
      </c>
      <c r="N410">
        <v>1.8484</v>
      </c>
      <c r="O410">
        <v>1033</v>
      </c>
      <c r="P410">
        <v>224</v>
      </c>
      <c r="Q410">
        <v>3.9216000000000002</v>
      </c>
      <c r="R410">
        <v>0.83850000000000002</v>
      </c>
      <c r="S410">
        <v>992</v>
      </c>
      <c r="T410">
        <v>283</v>
      </c>
      <c r="U410">
        <v>2.5994000000000002</v>
      </c>
      <c r="V410">
        <v>0.73529999999999995</v>
      </c>
      <c r="W410">
        <v>6198</v>
      </c>
      <c r="X410">
        <v>398</v>
      </c>
      <c r="Y410">
        <v>15.7879</v>
      </c>
      <c r="Z410">
        <v>0.84889999999999999</v>
      </c>
      <c r="AA410">
        <v>9932</v>
      </c>
      <c r="AB410">
        <v>674</v>
      </c>
      <c r="AC410">
        <v>25.299299999999999</v>
      </c>
      <c r="AD410">
        <v>1.4693000000000001</v>
      </c>
      <c r="AE410">
        <v>3867</v>
      </c>
      <c r="AF410">
        <v>480</v>
      </c>
      <c r="AG410">
        <v>10.133100000000001</v>
      </c>
      <c r="AH410">
        <v>1.2008000000000001</v>
      </c>
      <c r="AI410">
        <v>600</v>
      </c>
      <c r="AJ410">
        <v>210</v>
      </c>
      <c r="AK410">
        <v>4.4722999999999997</v>
      </c>
      <c r="AL410">
        <v>1.5555000000000001</v>
      </c>
      <c r="AM410">
        <v>464</v>
      </c>
      <c r="AN410">
        <v>184</v>
      </c>
      <c r="AO410">
        <v>1.2563</v>
      </c>
      <c r="AP410">
        <v>0.49630000000000002</v>
      </c>
      <c r="AQ410">
        <v>9040</v>
      </c>
      <c r="AR410">
        <v>1897</v>
      </c>
      <c r="AS410">
        <v>23.027200000000001</v>
      </c>
      <c r="AT410">
        <v>4.7645</v>
      </c>
      <c r="AU410">
        <v>763</v>
      </c>
      <c r="AV410">
        <v>180</v>
      </c>
      <c r="AW410">
        <v>5.5301999999999998</v>
      </c>
      <c r="AX410">
        <v>1.2907</v>
      </c>
      <c r="AY410">
        <v>6</v>
      </c>
      <c r="AZ410">
        <v>9</v>
      </c>
      <c r="BA410">
        <v>4.3499999999999997E-2</v>
      </c>
      <c r="BB410">
        <v>6.5199999999999994E-2</v>
      </c>
      <c r="BC410">
        <v>28</v>
      </c>
      <c r="BD410">
        <v>25</v>
      </c>
      <c r="BE410">
        <v>0.2087</v>
      </c>
      <c r="BF410">
        <v>0.1832</v>
      </c>
      <c r="BG410">
        <v>316</v>
      </c>
      <c r="BH410">
        <v>108</v>
      </c>
      <c r="BI410">
        <v>2.3553999999999999</v>
      </c>
      <c r="BJ410">
        <v>0.80110000000000003</v>
      </c>
      <c r="BK410">
        <v>1113</v>
      </c>
      <c r="BL410">
        <v>29</v>
      </c>
      <c r="BM410">
        <v>2.8351000000000002</v>
      </c>
      <c r="BN410">
        <v>0.1239</v>
      </c>
      <c r="BO410">
        <v>0.26290000000000002</v>
      </c>
      <c r="BP410">
        <v>0.4577</v>
      </c>
      <c r="BQ410">
        <v>0.29930000000000001</v>
      </c>
      <c r="BR410">
        <v>0.28849999999999998</v>
      </c>
      <c r="BS410">
        <v>0.37469999999999998</v>
      </c>
      <c r="BT410">
        <v>0.3412</v>
      </c>
      <c r="BU410">
        <v>0.8145</v>
      </c>
      <c r="BV410">
        <v>0.35970000000000002</v>
      </c>
      <c r="BW410">
        <v>0.52710000000000001</v>
      </c>
      <c r="BX410">
        <v>0.62470000000000003</v>
      </c>
      <c r="BY410">
        <v>0.44779999999999998</v>
      </c>
      <c r="BZ410">
        <v>0.62470000000000003</v>
      </c>
      <c r="CA410">
        <v>0.41</v>
      </c>
      <c r="CB410">
        <v>0.41210000000000002</v>
      </c>
      <c r="CC410">
        <v>0.42730000000000001</v>
      </c>
      <c r="CD410">
        <v>0.87849999999999995</v>
      </c>
      <c r="CE410">
        <v>1.6831</v>
      </c>
      <c r="CF410">
        <v>0.24729999999999999</v>
      </c>
      <c r="CG410">
        <v>2.6671999999999998</v>
      </c>
      <c r="CH410">
        <v>0.59489999999999998</v>
      </c>
      <c r="CI410">
        <v>0.44779999999999998</v>
      </c>
      <c r="CJ410">
        <v>0.44779999999999998</v>
      </c>
      <c r="CK410">
        <v>2.7526000000000002</v>
      </c>
      <c r="CL410">
        <v>0.61409999999999998</v>
      </c>
      <c r="CM410">
        <v>7.5507000000000009</v>
      </c>
      <c r="CN410">
        <v>0.4819</v>
      </c>
      <c r="CO410">
        <v>0</v>
      </c>
      <c r="CP410">
        <v>0</v>
      </c>
      <c r="CQ410">
        <v>0</v>
      </c>
      <c r="CR410">
        <v>0</v>
      </c>
      <c r="CS410">
        <v>0</v>
      </c>
      <c r="CT410">
        <v>0</v>
      </c>
      <c r="CU410">
        <v>0</v>
      </c>
      <c r="CV410">
        <v>0</v>
      </c>
      <c r="CW410">
        <v>0</v>
      </c>
      <c r="CX410">
        <v>0</v>
      </c>
      <c r="CY410">
        <v>0</v>
      </c>
      <c r="CZ410">
        <v>0</v>
      </c>
      <c r="DA410">
        <v>0</v>
      </c>
      <c r="DB410">
        <v>0</v>
      </c>
      <c r="DC410">
        <v>0</v>
      </c>
      <c r="DD410">
        <v>0</v>
      </c>
      <c r="DE410">
        <v>0</v>
      </c>
      <c r="DF410">
        <v>0</v>
      </c>
      <c r="DG410">
        <v>0</v>
      </c>
      <c r="DH410">
        <v>0</v>
      </c>
      <c r="DI410">
        <v>0</v>
      </c>
      <c r="DJ410" t="s">
        <v>796</v>
      </c>
    </row>
    <row r="411" spans="1:114" x14ac:dyDescent="0.2">
      <c r="A411">
        <v>21787</v>
      </c>
      <c r="B411" t="s">
        <v>589</v>
      </c>
      <c r="C411">
        <v>2181</v>
      </c>
      <c r="D411">
        <v>736</v>
      </c>
      <c r="E411">
        <v>18.971800000000002</v>
      </c>
      <c r="F411">
        <v>6.3030999999999997</v>
      </c>
      <c r="G411">
        <v>214</v>
      </c>
      <c r="H411">
        <v>126</v>
      </c>
      <c r="I411">
        <v>3.8489</v>
      </c>
      <c r="J411">
        <v>2.2238000000000002</v>
      </c>
      <c r="K411">
        <v>1044</v>
      </c>
      <c r="L411">
        <v>321</v>
      </c>
      <c r="M411">
        <v>23.561299999999999</v>
      </c>
      <c r="N411">
        <v>7.0540000000000003</v>
      </c>
      <c r="O411">
        <v>471</v>
      </c>
      <c r="P411">
        <v>159</v>
      </c>
      <c r="Q411">
        <v>5.9074</v>
      </c>
      <c r="R411">
        <v>1.9605999999999999</v>
      </c>
      <c r="S411">
        <v>453</v>
      </c>
      <c r="T411">
        <v>200</v>
      </c>
      <c r="U411">
        <v>3.9291999999999998</v>
      </c>
      <c r="V411">
        <v>1.7185999999999999</v>
      </c>
      <c r="W411">
        <v>2489</v>
      </c>
      <c r="X411">
        <v>336</v>
      </c>
      <c r="Y411">
        <v>21.373999999999999</v>
      </c>
      <c r="Z411">
        <v>2.597</v>
      </c>
      <c r="AA411">
        <v>2732</v>
      </c>
      <c r="AB411">
        <v>345</v>
      </c>
      <c r="AC411">
        <v>23.460699999999999</v>
      </c>
      <c r="AD411">
        <v>2.6215999999999999</v>
      </c>
      <c r="AE411">
        <v>1417</v>
      </c>
      <c r="AF411">
        <v>269</v>
      </c>
      <c r="AG411">
        <v>12.290699999999999</v>
      </c>
      <c r="AH411">
        <v>2.2136</v>
      </c>
      <c r="AI411">
        <v>237</v>
      </c>
      <c r="AJ411">
        <v>130</v>
      </c>
      <c r="AK411">
        <v>5.3487</v>
      </c>
      <c r="AL411">
        <v>2.9207000000000001</v>
      </c>
      <c r="AM411">
        <v>6</v>
      </c>
      <c r="AN411">
        <v>82</v>
      </c>
      <c r="AO411">
        <v>5.5199999999999999E-2</v>
      </c>
      <c r="AP411">
        <v>0.75309999999999999</v>
      </c>
      <c r="AQ411">
        <v>1862</v>
      </c>
      <c r="AR411">
        <v>987</v>
      </c>
      <c r="AS411">
        <v>15.989699999999999</v>
      </c>
      <c r="AT411">
        <v>8.4197000000000006</v>
      </c>
      <c r="AU411">
        <v>88</v>
      </c>
      <c r="AV411">
        <v>88</v>
      </c>
      <c r="AW411">
        <v>1.8997999999999999</v>
      </c>
      <c r="AX411">
        <v>1.8884000000000001</v>
      </c>
      <c r="AY411">
        <v>13</v>
      </c>
      <c r="AZ411">
        <v>21</v>
      </c>
      <c r="BA411">
        <v>0.28070000000000001</v>
      </c>
      <c r="BB411">
        <v>0.45300000000000001</v>
      </c>
      <c r="BC411">
        <v>0</v>
      </c>
      <c r="BD411">
        <v>30</v>
      </c>
      <c r="BE411">
        <v>0</v>
      </c>
      <c r="BF411">
        <v>0.67020000000000002</v>
      </c>
      <c r="BG411">
        <v>59</v>
      </c>
      <c r="BH411">
        <v>37</v>
      </c>
      <c r="BI411">
        <v>1.3314999999999999</v>
      </c>
      <c r="BJ411">
        <v>0.83009999999999995</v>
      </c>
      <c r="BK411">
        <v>105</v>
      </c>
      <c r="BL411">
        <v>5</v>
      </c>
      <c r="BM411">
        <v>0.90169999999999995</v>
      </c>
      <c r="BN411">
        <v>6.8199999999999997E-2</v>
      </c>
      <c r="BO411">
        <v>0.7198</v>
      </c>
      <c r="BP411">
        <v>0.4924</v>
      </c>
      <c r="BQ411">
        <v>0.64429999999999998</v>
      </c>
      <c r="BR411">
        <v>0.47220000000000001</v>
      </c>
      <c r="BS411">
        <v>0.55249999999999999</v>
      </c>
      <c r="BT411">
        <v>0.68869999999999998</v>
      </c>
      <c r="BU411">
        <v>0.68020000000000003</v>
      </c>
      <c r="BV411">
        <v>0.55669999999999997</v>
      </c>
      <c r="BW411">
        <v>0.60519999999999996</v>
      </c>
      <c r="BX411">
        <v>0.34749999999999998</v>
      </c>
      <c r="BY411">
        <v>0.31559999999999999</v>
      </c>
      <c r="BZ411">
        <v>0.51629999999999998</v>
      </c>
      <c r="CA411">
        <v>0.50109999999999999</v>
      </c>
      <c r="CB411">
        <v>0</v>
      </c>
      <c r="CC411">
        <v>0.32100000000000001</v>
      </c>
      <c r="CD411">
        <v>0.68659999999999999</v>
      </c>
      <c r="CE411">
        <v>2.8812000000000002</v>
      </c>
      <c r="CF411">
        <v>0.62470000000000003</v>
      </c>
      <c r="CG411">
        <v>2.8782999999999999</v>
      </c>
      <c r="CH411">
        <v>0.75049999999999994</v>
      </c>
      <c r="CI411">
        <v>0.31559999999999999</v>
      </c>
      <c r="CJ411">
        <v>0.31559999999999999</v>
      </c>
      <c r="CK411">
        <v>2.0249999999999999</v>
      </c>
      <c r="CL411">
        <v>0.42220000000000002</v>
      </c>
      <c r="CM411">
        <v>8.1000999999999994</v>
      </c>
      <c r="CN411">
        <v>0.56720000000000004</v>
      </c>
      <c r="CO411">
        <v>0</v>
      </c>
      <c r="CP411">
        <v>0</v>
      </c>
      <c r="CQ411">
        <v>0</v>
      </c>
      <c r="CR411">
        <v>0</v>
      </c>
      <c r="CS411">
        <v>0</v>
      </c>
      <c r="CT411">
        <v>0</v>
      </c>
      <c r="CU411">
        <v>0</v>
      </c>
      <c r="CV411">
        <v>0</v>
      </c>
      <c r="CW411">
        <v>0</v>
      </c>
      <c r="CX411">
        <v>0</v>
      </c>
      <c r="CY411">
        <v>0</v>
      </c>
      <c r="CZ411">
        <v>0</v>
      </c>
      <c r="DA411">
        <v>0</v>
      </c>
      <c r="DB411">
        <v>0</v>
      </c>
      <c r="DC411">
        <v>0</v>
      </c>
      <c r="DD411">
        <v>0</v>
      </c>
      <c r="DE411">
        <v>0</v>
      </c>
      <c r="DF411">
        <v>0</v>
      </c>
      <c r="DG411">
        <v>0</v>
      </c>
      <c r="DH411">
        <v>0</v>
      </c>
      <c r="DI411">
        <v>0</v>
      </c>
      <c r="DJ411" t="s">
        <v>793</v>
      </c>
    </row>
    <row r="412" spans="1:114" x14ac:dyDescent="0.2">
      <c r="A412">
        <v>21788</v>
      </c>
      <c r="B412" t="s">
        <v>589</v>
      </c>
      <c r="C412">
        <v>1410</v>
      </c>
      <c r="D412">
        <v>341</v>
      </c>
      <c r="E412">
        <v>12.103999999999999</v>
      </c>
      <c r="F412">
        <v>2.7707000000000002</v>
      </c>
      <c r="G412">
        <v>191</v>
      </c>
      <c r="H412">
        <v>112</v>
      </c>
      <c r="I412">
        <v>2.8254000000000001</v>
      </c>
      <c r="J412">
        <v>1.6298999999999999</v>
      </c>
      <c r="K412">
        <v>945</v>
      </c>
      <c r="L412">
        <v>185</v>
      </c>
      <c r="M412">
        <v>20.327000000000002</v>
      </c>
      <c r="N412">
        <v>3.6869999999999998</v>
      </c>
      <c r="O412">
        <v>627</v>
      </c>
      <c r="P412">
        <v>179</v>
      </c>
      <c r="Q412">
        <v>7.3255999999999997</v>
      </c>
      <c r="R412">
        <v>1.9633</v>
      </c>
      <c r="S412">
        <v>651</v>
      </c>
      <c r="T412">
        <v>266</v>
      </c>
      <c r="U412">
        <v>5.5928000000000004</v>
      </c>
      <c r="V412">
        <v>2.2433999999999998</v>
      </c>
      <c r="W412">
        <v>2343</v>
      </c>
      <c r="X412">
        <v>417</v>
      </c>
      <c r="Y412">
        <v>20.104700000000001</v>
      </c>
      <c r="Z412">
        <v>3.2187999999999999</v>
      </c>
      <c r="AA412">
        <v>2263</v>
      </c>
      <c r="AB412">
        <v>300</v>
      </c>
      <c r="AC412">
        <v>19.418199999999999</v>
      </c>
      <c r="AD412">
        <v>2.0851000000000002</v>
      </c>
      <c r="AE412">
        <v>1338</v>
      </c>
      <c r="AF412">
        <v>233</v>
      </c>
      <c r="AG412">
        <v>11.4948</v>
      </c>
      <c r="AH412">
        <v>1.7906</v>
      </c>
      <c r="AI412">
        <v>211</v>
      </c>
      <c r="AJ412">
        <v>94</v>
      </c>
      <c r="AK412">
        <v>4.5385999999999997</v>
      </c>
      <c r="AL412">
        <v>1.9875</v>
      </c>
      <c r="AM412">
        <v>50</v>
      </c>
      <c r="AN412">
        <v>95</v>
      </c>
      <c r="AO412">
        <v>0.4481</v>
      </c>
      <c r="AP412">
        <v>0.85429999999999995</v>
      </c>
      <c r="AQ412">
        <v>1205</v>
      </c>
      <c r="AR412">
        <v>1287</v>
      </c>
      <c r="AS412">
        <v>10.3398</v>
      </c>
      <c r="AT412">
        <v>11.0137</v>
      </c>
      <c r="AU412">
        <v>273</v>
      </c>
      <c r="AV412">
        <v>111</v>
      </c>
      <c r="AW412">
        <v>5.6045999999999996</v>
      </c>
      <c r="AX412">
        <v>2.2368999999999999</v>
      </c>
      <c r="AY412">
        <v>24</v>
      </c>
      <c r="AZ412">
        <v>35</v>
      </c>
      <c r="BA412">
        <v>0.49270000000000003</v>
      </c>
      <c r="BB412">
        <v>0.71760000000000002</v>
      </c>
      <c r="BC412">
        <v>11</v>
      </c>
      <c r="BD412">
        <v>27</v>
      </c>
      <c r="BE412">
        <v>0.2366</v>
      </c>
      <c r="BF412">
        <v>0.58089999999999997</v>
      </c>
      <c r="BG412">
        <v>120</v>
      </c>
      <c r="BH412">
        <v>86</v>
      </c>
      <c r="BI412">
        <v>2.5811999999999999</v>
      </c>
      <c r="BJ412">
        <v>1.8402000000000001</v>
      </c>
      <c r="BK412">
        <v>4</v>
      </c>
      <c r="BL412">
        <v>8</v>
      </c>
      <c r="BM412">
        <v>3.4299999999999997E-2</v>
      </c>
      <c r="BN412">
        <v>6.8599999999999994E-2</v>
      </c>
      <c r="BO412">
        <v>0.51290000000000002</v>
      </c>
      <c r="BP412">
        <v>0.3427</v>
      </c>
      <c r="BQ412">
        <v>0.52710000000000001</v>
      </c>
      <c r="BR412">
        <v>0.5726</v>
      </c>
      <c r="BS412">
        <v>0.71519999999999995</v>
      </c>
      <c r="BT412">
        <v>0.62690000000000001</v>
      </c>
      <c r="BU412">
        <v>0.35389999999999999</v>
      </c>
      <c r="BV412">
        <v>0.49249999999999999</v>
      </c>
      <c r="BW412">
        <v>0.53359999999999996</v>
      </c>
      <c r="BX412">
        <v>0.43919999999999998</v>
      </c>
      <c r="BY412">
        <v>0.21110000000000001</v>
      </c>
      <c r="BZ412">
        <v>0.62690000000000001</v>
      </c>
      <c r="CA412">
        <v>0.5423</v>
      </c>
      <c r="CB412">
        <v>0.4143</v>
      </c>
      <c r="CC412">
        <v>0.4425</v>
      </c>
      <c r="CD412">
        <v>0.32200000000000001</v>
      </c>
      <c r="CE412">
        <v>2.6705000000000001</v>
      </c>
      <c r="CF412">
        <v>0.56079999999999997</v>
      </c>
      <c r="CG412">
        <v>2.4460999999999999</v>
      </c>
      <c r="CH412">
        <v>0.46479999999999999</v>
      </c>
      <c r="CI412">
        <v>0.21110000000000001</v>
      </c>
      <c r="CJ412">
        <v>0.21110000000000001</v>
      </c>
      <c r="CK412">
        <v>2.3479999999999999</v>
      </c>
      <c r="CL412">
        <v>0.50749999999999995</v>
      </c>
      <c r="CM412">
        <v>7.6757</v>
      </c>
      <c r="CN412">
        <v>0.49249999999999999</v>
      </c>
      <c r="CO412">
        <v>0</v>
      </c>
      <c r="CP412">
        <v>0</v>
      </c>
      <c r="CQ412">
        <v>0</v>
      </c>
      <c r="CR412">
        <v>0</v>
      </c>
      <c r="CS412">
        <v>0</v>
      </c>
      <c r="CT412">
        <v>0</v>
      </c>
      <c r="CU412">
        <v>0</v>
      </c>
      <c r="CV412">
        <v>0</v>
      </c>
      <c r="CW412">
        <v>0</v>
      </c>
      <c r="CX412">
        <v>0</v>
      </c>
      <c r="CY412">
        <v>0</v>
      </c>
      <c r="CZ412">
        <v>0</v>
      </c>
      <c r="DA412">
        <v>0</v>
      </c>
      <c r="DB412">
        <v>0</v>
      </c>
      <c r="DC412">
        <v>0</v>
      </c>
      <c r="DD412">
        <v>0</v>
      </c>
      <c r="DE412">
        <v>0</v>
      </c>
      <c r="DF412">
        <v>0</v>
      </c>
      <c r="DG412">
        <v>0</v>
      </c>
      <c r="DH412">
        <v>0</v>
      </c>
      <c r="DI412">
        <v>0</v>
      </c>
      <c r="DJ412" t="s">
        <v>796</v>
      </c>
    </row>
    <row r="413" spans="1:114" x14ac:dyDescent="0.2">
      <c r="A413">
        <v>21790</v>
      </c>
      <c r="B413" t="s">
        <v>589</v>
      </c>
      <c r="C413">
        <v>0</v>
      </c>
      <c r="D413">
        <v>14</v>
      </c>
      <c r="E413">
        <v>0</v>
      </c>
      <c r="F413">
        <v>8.2353000000000005</v>
      </c>
      <c r="G413">
        <v>0</v>
      </c>
      <c r="H413">
        <v>14</v>
      </c>
      <c r="I413">
        <v>0</v>
      </c>
      <c r="J413">
        <v>14.893599999999999</v>
      </c>
      <c r="K413">
        <v>0</v>
      </c>
      <c r="L413">
        <v>28</v>
      </c>
      <c r="M413">
        <v>0</v>
      </c>
      <c r="N413">
        <v>80</v>
      </c>
      <c r="O413">
        <v>61</v>
      </c>
      <c r="P413">
        <v>100</v>
      </c>
      <c r="Q413">
        <v>66.304299999999998</v>
      </c>
      <c r="R413">
        <v>76.603200000000001</v>
      </c>
      <c r="S413">
        <v>8</v>
      </c>
      <c r="T413">
        <v>14</v>
      </c>
      <c r="U413">
        <v>4.7058999999999997</v>
      </c>
      <c r="V413">
        <v>6.4713000000000003</v>
      </c>
      <c r="W413">
        <v>0</v>
      </c>
      <c r="X413">
        <v>14</v>
      </c>
      <c r="Y413">
        <v>0</v>
      </c>
      <c r="Z413">
        <v>8.2353000000000005</v>
      </c>
      <c r="AA413">
        <v>51</v>
      </c>
      <c r="AB413">
        <v>59</v>
      </c>
      <c r="AC413">
        <v>30</v>
      </c>
      <c r="AD413">
        <v>12.2539</v>
      </c>
      <c r="AE413">
        <v>29</v>
      </c>
      <c r="AF413">
        <v>48</v>
      </c>
      <c r="AG413">
        <v>17.058800000000002</v>
      </c>
      <c r="AH413">
        <v>21.361799999999999</v>
      </c>
      <c r="AI413">
        <v>0</v>
      </c>
      <c r="AJ413">
        <v>20</v>
      </c>
      <c r="AK413">
        <v>0</v>
      </c>
      <c r="AL413">
        <v>56.5685</v>
      </c>
      <c r="AM413">
        <v>19</v>
      </c>
      <c r="AN413">
        <v>62</v>
      </c>
      <c r="AO413">
        <v>13.6691</v>
      </c>
      <c r="AP413">
        <v>41.749200000000002</v>
      </c>
      <c r="AQ413">
        <v>102</v>
      </c>
      <c r="AR413">
        <v>200</v>
      </c>
      <c r="AS413">
        <v>60</v>
      </c>
      <c r="AT413">
        <v>97.993399999999994</v>
      </c>
      <c r="AU413">
        <v>0</v>
      </c>
      <c r="AV413">
        <v>20</v>
      </c>
      <c r="AW413">
        <v>0</v>
      </c>
      <c r="AX413">
        <v>56.5685</v>
      </c>
      <c r="AY413">
        <v>8</v>
      </c>
      <c r="AZ413">
        <v>14</v>
      </c>
      <c r="BA413">
        <v>22.857099999999999</v>
      </c>
      <c r="BB413">
        <v>33.271299999999997</v>
      </c>
      <c r="BC413">
        <v>0</v>
      </c>
      <c r="BD413">
        <v>20</v>
      </c>
      <c r="BE413">
        <v>0</v>
      </c>
      <c r="BF413">
        <v>56.5685</v>
      </c>
      <c r="BG413">
        <v>0</v>
      </c>
      <c r="BH413">
        <v>14</v>
      </c>
      <c r="BI413">
        <v>0</v>
      </c>
      <c r="BJ413">
        <v>40</v>
      </c>
      <c r="BK413">
        <v>0</v>
      </c>
      <c r="BL413">
        <v>14</v>
      </c>
      <c r="BM413">
        <v>0</v>
      </c>
      <c r="BN413">
        <v>8.2353000000000005</v>
      </c>
      <c r="BO413">
        <v>0</v>
      </c>
      <c r="BP413">
        <v>0</v>
      </c>
      <c r="BQ413">
        <v>0</v>
      </c>
      <c r="BR413">
        <v>0.99570000000000003</v>
      </c>
      <c r="BS413">
        <v>0.64029999999999998</v>
      </c>
      <c r="BT413">
        <v>0</v>
      </c>
      <c r="BU413">
        <v>0.96379999999999999</v>
      </c>
      <c r="BV413">
        <v>0.82869999999999999</v>
      </c>
      <c r="BW413">
        <v>0</v>
      </c>
      <c r="BX413">
        <v>0.97870000000000001</v>
      </c>
      <c r="BY413">
        <v>0.80169999999999997</v>
      </c>
      <c r="BZ413">
        <v>0</v>
      </c>
      <c r="CA413">
        <v>0.97399999999999998</v>
      </c>
      <c r="CB413">
        <v>0</v>
      </c>
      <c r="CC413">
        <v>0</v>
      </c>
      <c r="CD413">
        <v>0</v>
      </c>
      <c r="CE413">
        <v>1.6359999999999999</v>
      </c>
      <c r="CF413">
        <v>0.23449999999999999</v>
      </c>
      <c r="CG413">
        <v>2.7711999999999999</v>
      </c>
      <c r="CH413">
        <v>0.66949999999999998</v>
      </c>
      <c r="CI413">
        <v>0.80169999999999997</v>
      </c>
      <c r="CJ413">
        <v>0.80169999999999997</v>
      </c>
      <c r="CK413">
        <v>0.97399999999999998</v>
      </c>
      <c r="CL413">
        <v>0.21110000000000001</v>
      </c>
      <c r="CM413">
        <v>6.1829000000000001</v>
      </c>
      <c r="CN413">
        <v>0.307</v>
      </c>
      <c r="CO413">
        <v>0</v>
      </c>
      <c r="CP413">
        <v>0</v>
      </c>
      <c r="CQ413">
        <v>0</v>
      </c>
      <c r="CR413">
        <v>1</v>
      </c>
      <c r="CS413">
        <v>0</v>
      </c>
      <c r="CT413">
        <v>0</v>
      </c>
      <c r="CU413">
        <v>1</v>
      </c>
      <c r="CV413">
        <v>0</v>
      </c>
      <c r="CW413">
        <v>0</v>
      </c>
      <c r="CX413">
        <v>1</v>
      </c>
      <c r="CY413">
        <v>0</v>
      </c>
      <c r="CZ413">
        <v>0</v>
      </c>
      <c r="DA413">
        <v>1</v>
      </c>
      <c r="DB413">
        <v>0</v>
      </c>
      <c r="DC413">
        <v>0</v>
      </c>
      <c r="DD413">
        <v>0</v>
      </c>
      <c r="DE413">
        <v>1</v>
      </c>
      <c r="DF413">
        <v>2</v>
      </c>
      <c r="DG413">
        <v>0</v>
      </c>
      <c r="DH413">
        <v>1</v>
      </c>
      <c r="DI413">
        <v>4</v>
      </c>
      <c r="DJ413" t="s">
        <v>796</v>
      </c>
    </row>
    <row r="414" spans="1:114" x14ac:dyDescent="0.2">
      <c r="A414">
        <v>21791</v>
      </c>
      <c r="B414" t="s">
        <v>589</v>
      </c>
      <c r="C414">
        <v>626</v>
      </c>
      <c r="D414">
        <v>292</v>
      </c>
      <c r="E414">
        <v>11.7559</v>
      </c>
      <c r="F414">
        <v>5.1589</v>
      </c>
      <c r="G414">
        <v>54</v>
      </c>
      <c r="H414">
        <v>35</v>
      </c>
      <c r="I414">
        <v>1.9743999999999999</v>
      </c>
      <c r="J414">
        <v>1.2283999999999999</v>
      </c>
      <c r="K414">
        <v>341</v>
      </c>
      <c r="L414">
        <v>98</v>
      </c>
      <c r="M414">
        <v>17.327200000000001</v>
      </c>
      <c r="N414">
        <v>4.3852000000000002</v>
      </c>
      <c r="O414">
        <v>275</v>
      </c>
      <c r="P414">
        <v>89</v>
      </c>
      <c r="Q414">
        <v>7.6580000000000004</v>
      </c>
      <c r="R414">
        <v>2.2353000000000001</v>
      </c>
      <c r="S414">
        <v>564</v>
      </c>
      <c r="T414">
        <v>284</v>
      </c>
      <c r="U414">
        <v>10.6235</v>
      </c>
      <c r="V414">
        <v>5.0758000000000001</v>
      </c>
      <c r="W414">
        <v>1027</v>
      </c>
      <c r="X414">
        <v>280</v>
      </c>
      <c r="Y414">
        <v>19.232199999999999</v>
      </c>
      <c r="Z414">
        <v>4.2750000000000004</v>
      </c>
      <c r="AA414">
        <v>1309</v>
      </c>
      <c r="AB414">
        <v>371</v>
      </c>
      <c r="AC414">
        <v>24.513100000000001</v>
      </c>
      <c r="AD414">
        <v>5.7701000000000002</v>
      </c>
      <c r="AE414">
        <v>734</v>
      </c>
      <c r="AF414">
        <v>224</v>
      </c>
      <c r="AG414">
        <v>13.8256</v>
      </c>
      <c r="AH414">
        <v>3.6015999999999999</v>
      </c>
      <c r="AI414">
        <v>55</v>
      </c>
      <c r="AJ414">
        <v>67</v>
      </c>
      <c r="AK414">
        <v>2.7947000000000002</v>
      </c>
      <c r="AL414">
        <v>3.3698999999999999</v>
      </c>
      <c r="AM414">
        <v>8</v>
      </c>
      <c r="AN414">
        <v>75</v>
      </c>
      <c r="AO414">
        <v>0.159</v>
      </c>
      <c r="AP414">
        <v>1.4847999999999999</v>
      </c>
      <c r="AQ414">
        <v>351</v>
      </c>
      <c r="AR414">
        <v>1188</v>
      </c>
      <c r="AS414">
        <v>6.5730000000000004</v>
      </c>
      <c r="AT414">
        <v>22.222000000000001</v>
      </c>
      <c r="AU414">
        <v>0</v>
      </c>
      <c r="AV414">
        <v>27</v>
      </c>
      <c r="AW414">
        <v>0</v>
      </c>
      <c r="AX414">
        <v>1.3049999999999999</v>
      </c>
      <c r="AY414">
        <v>8</v>
      </c>
      <c r="AZ414">
        <v>12</v>
      </c>
      <c r="BA414">
        <v>0.38850000000000001</v>
      </c>
      <c r="BB414">
        <v>0.5806</v>
      </c>
      <c r="BC414">
        <v>38</v>
      </c>
      <c r="BD414">
        <v>30</v>
      </c>
      <c r="BE414">
        <v>1.9309000000000001</v>
      </c>
      <c r="BF414">
        <v>1.4762</v>
      </c>
      <c r="BG414">
        <v>28</v>
      </c>
      <c r="BH414">
        <v>18</v>
      </c>
      <c r="BI414">
        <v>1.4228000000000001</v>
      </c>
      <c r="BJ414">
        <v>0.89290000000000003</v>
      </c>
      <c r="BK414">
        <v>5</v>
      </c>
      <c r="BL414">
        <v>1</v>
      </c>
      <c r="BM414">
        <v>9.3600000000000003E-2</v>
      </c>
      <c r="BN414">
        <v>1.15E-2</v>
      </c>
      <c r="BO414">
        <v>0.48920000000000002</v>
      </c>
      <c r="BP414">
        <v>0.2364</v>
      </c>
      <c r="BQ414">
        <v>0.42730000000000001</v>
      </c>
      <c r="BR414">
        <v>0.59399999999999997</v>
      </c>
      <c r="BS414">
        <v>0.91649999999999998</v>
      </c>
      <c r="BT414">
        <v>0.59279999999999999</v>
      </c>
      <c r="BU414">
        <v>0.75690000000000002</v>
      </c>
      <c r="BV414">
        <v>0.68089999999999995</v>
      </c>
      <c r="BW414">
        <v>0.36230000000000001</v>
      </c>
      <c r="BX414">
        <v>0.36249999999999999</v>
      </c>
      <c r="BY414">
        <v>0.14929999999999999</v>
      </c>
      <c r="BZ414">
        <v>0</v>
      </c>
      <c r="CA414">
        <v>0.51839999999999997</v>
      </c>
      <c r="CB414">
        <v>0.71799999999999997</v>
      </c>
      <c r="CC414">
        <v>0.33839999999999998</v>
      </c>
      <c r="CD414">
        <v>0.36670000000000003</v>
      </c>
      <c r="CE414">
        <v>2.6634000000000002</v>
      </c>
      <c r="CF414">
        <v>0.55859999999999999</v>
      </c>
      <c r="CG414">
        <v>2.755399999999999</v>
      </c>
      <c r="CH414">
        <v>0.66100000000000003</v>
      </c>
      <c r="CI414">
        <v>0.14929999999999999</v>
      </c>
      <c r="CJ414">
        <v>0.14929999999999999</v>
      </c>
      <c r="CK414">
        <v>1.9415</v>
      </c>
      <c r="CL414">
        <v>0.39229999999999998</v>
      </c>
      <c r="CM414">
        <v>7.5095999999999989</v>
      </c>
      <c r="CN414">
        <v>0.47760000000000002</v>
      </c>
      <c r="CO414">
        <v>0</v>
      </c>
      <c r="CP414">
        <v>0</v>
      </c>
      <c r="CQ414">
        <v>0</v>
      </c>
      <c r="CR414">
        <v>0</v>
      </c>
      <c r="CS414">
        <v>1</v>
      </c>
      <c r="CT414">
        <v>0</v>
      </c>
      <c r="CU414">
        <v>0</v>
      </c>
      <c r="CV414">
        <v>0</v>
      </c>
      <c r="CW414">
        <v>0</v>
      </c>
      <c r="CX414">
        <v>0</v>
      </c>
      <c r="CY414">
        <v>0</v>
      </c>
      <c r="CZ414">
        <v>0</v>
      </c>
      <c r="DA414">
        <v>0</v>
      </c>
      <c r="DB414">
        <v>0</v>
      </c>
      <c r="DC414">
        <v>0</v>
      </c>
      <c r="DD414">
        <v>0</v>
      </c>
      <c r="DE414">
        <v>1</v>
      </c>
      <c r="DF414">
        <v>0</v>
      </c>
      <c r="DG414">
        <v>0</v>
      </c>
      <c r="DH414">
        <v>0</v>
      </c>
      <c r="DI414">
        <v>1</v>
      </c>
      <c r="DJ414" t="s">
        <v>796</v>
      </c>
    </row>
    <row r="415" spans="1:114" x14ac:dyDescent="0.2">
      <c r="A415">
        <v>21793</v>
      </c>
      <c r="B415" t="s">
        <v>589</v>
      </c>
      <c r="C415">
        <v>565</v>
      </c>
      <c r="D415">
        <v>253</v>
      </c>
      <c r="E415">
        <v>5.3281999999999998</v>
      </c>
      <c r="F415">
        <v>2.3513999999999999</v>
      </c>
      <c r="G415">
        <v>133</v>
      </c>
      <c r="H415">
        <v>81</v>
      </c>
      <c r="I415">
        <v>2.1103999999999998</v>
      </c>
      <c r="J415">
        <v>1.2674000000000001</v>
      </c>
      <c r="K415">
        <v>533</v>
      </c>
      <c r="L415">
        <v>156</v>
      </c>
      <c r="M415">
        <v>13.7018</v>
      </c>
      <c r="N415">
        <v>3.8793000000000002</v>
      </c>
      <c r="O415">
        <v>418</v>
      </c>
      <c r="P415">
        <v>130</v>
      </c>
      <c r="Q415">
        <v>5.4970999999999997</v>
      </c>
      <c r="R415">
        <v>1.6418999999999999</v>
      </c>
      <c r="S415">
        <v>391</v>
      </c>
      <c r="T415">
        <v>173</v>
      </c>
      <c r="U415">
        <v>3.6922000000000001</v>
      </c>
      <c r="V415">
        <v>1.6093999999999999</v>
      </c>
      <c r="W415">
        <v>1599</v>
      </c>
      <c r="X415">
        <v>290</v>
      </c>
      <c r="Y415">
        <v>14.917400000000001</v>
      </c>
      <c r="Z415">
        <v>2.4632999999999998</v>
      </c>
      <c r="AA415">
        <v>2336</v>
      </c>
      <c r="AB415">
        <v>231</v>
      </c>
      <c r="AC415">
        <v>21.793099999999999</v>
      </c>
      <c r="AD415">
        <v>1.4044000000000001</v>
      </c>
      <c r="AE415">
        <v>905</v>
      </c>
      <c r="AF415">
        <v>197</v>
      </c>
      <c r="AG415">
        <v>8.5457999999999998</v>
      </c>
      <c r="AH415">
        <v>1.7434000000000001</v>
      </c>
      <c r="AI415">
        <v>128</v>
      </c>
      <c r="AJ415">
        <v>73</v>
      </c>
      <c r="AK415">
        <v>3.2905000000000002</v>
      </c>
      <c r="AL415">
        <v>1.857</v>
      </c>
      <c r="AM415">
        <v>357</v>
      </c>
      <c r="AN415">
        <v>216</v>
      </c>
      <c r="AO415">
        <v>3.5430999999999999</v>
      </c>
      <c r="AP415">
        <v>2.1301000000000001</v>
      </c>
      <c r="AQ415">
        <v>3466</v>
      </c>
      <c r="AR415">
        <v>1085</v>
      </c>
      <c r="AS415">
        <v>32.335099999999997</v>
      </c>
      <c r="AT415">
        <v>9.8237000000000005</v>
      </c>
      <c r="AU415">
        <v>266</v>
      </c>
      <c r="AV415">
        <v>115</v>
      </c>
      <c r="AW415">
        <v>6.6334</v>
      </c>
      <c r="AX415">
        <v>2.8332999999999999</v>
      </c>
      <c r="AY415">
        <v>25</v>
      </c>
      <c r="AZ415">
        <v>35</v>
      </c>
      <c r="BA415">
        <v>0.62339999999999995</v>
      </c>
      <c r="BB415">
        <v>0.87160000000000004</v>
      </c>
      <c r="BC415">
        <v>8</v>
      </c>
      <c r="BD415">
        <v>13</v>
      </c>
      <c r="BE415">
        <v>0.20569999999999999</v>
      </c>
      <c r="BF415">
        <v>0.33379999999999999</v>
      </c>
      <c r="BG415">
        <v>294</v>
      </c>
      <c r="BH415">
        <v>156</v>
      </c>
      <c r="BI415">
        <v>7.5578000000000003</v>
      </c>
      <c r="BJ415">
        <v>3.9685999999999999</v>
      </c>
      <c r="BK415">
        <v>120</v>
      </c>
      <c r="BL415">
        <v>6</v>
      </c>
      <c r="BM415">
        <v>1.1194999999999999</v>
      </c>
      <c r="BN415">
        <v>0.1009</v>
      </c>
      <c r="BO415">
        <v>0.2155</v>
      </c>
      <c r="BP415">
        <v>0.26250000000000001</v>
      </c>
      <c r="BQ415">
        <v>0.32100000000000001</v>
      </c>
      <c r="BR415">
        <v>0.43380000000000002</v>
      </c>
      <c r="BS415">
        <v>0.52029999999999998</v>
      </c>
      <c r="BT415">
        <v>0.28999999999999998</v>
      </c>
      <c r="BU415">
        <v>0.54159999999999997</v>
      </c>
      <c r="BV415">
        <v>0.21840000000000001</v>
      </c>
      <c r="BW415">
        <v>0.39479999999999998</v>
      </c>
      <c r="BX415">
        <v>0.83160000000000001</v>
      </c>
      <c r="BY415">
        <v>0.5544</v>
      </c>
      <c r="BZ415">
        <v>0.64859999999999995</v>
      </c>
      <c r="CA415">
        <v>0.55969999999999998</v>
      </c>
      <c r="CB415">
        <v>0.41</v>
      </c>
      <c r="CC415">
        <v>0.77659999999999996</v>
      </c>
      <c r="CD415">
        <v>0.73129999999999995</v>
      </c>
      <c r="CE415">
        <v>1.7531000000000001</v>
      </c>
      <c r="CF415">
        <v>0.27079999999999999</v>
      </c>
      <c r="CG415">
        <v>2.2764000000000002</v>
      </c>
      <c r="CH415">
        <v>0.38169999999999998</v>
      </c>
      <c r="CI415">
        <v>0.5544</v>
      </c>
      <c r="CJ415">
        <v>0.5544</v>
      </c>
      <c r="CK415">
        <v>3.1261999999999999</v>
      </c>
      <c r="CL415">
        <v>0.71860000000000002</v>
      </c>
      <c r="CM415">
        <v>7.7100999999999997</v>
      </c>
      <c r="CN415">
        <v>0.50529999999999997</v>
      </c>
      <c r="CO415">
        <v>0</v>
      </c>
      <c r="CP415">
        <v>0</v>
      </c>
      <c r="CQ415">
        <v>0</v>
      </c>
      <c r="CR415">
        <v>0</v>
      </c>
      <c r="CS415">
        <v>0</v>
      </c>
      <c r="CT415">
        <v>0</v>
      </c>
      <c r="CU415">
        <v>0</v>
      </c>
      <c r="CV415">
        <v>0</v>
      </c>
      <c r="CW415">
        <v>0</v>
      </c>
      <c r="CX415">
        <v>0</v>
      </c>
      <c r="CY415">
        <v>0</v>
      </c>
      <c r="CZ415">
        <v>0</v>
      </c>
      <c r="DA415">
        <v>0</v>
      </c>
      <c r="DB415">
        <v>0</v>
      </c>
      <c r="DC415">
        <v>0</v>
      </c>
      <c r="DD415">
        <v>0</v>
      </c>
      <c r="DE415">
        <v>0</v>
      </c>
      <c r="DF415">
        <v>0</v>
      </c>
      <c r="DG415">
        <v>0</v>
      </c>
      <c r="DH415">
        <v>0</v>
      </c>
      <c r="DI415">
        <v>0</v>
      </c>
      <c r="DJ415" t="s">
        <v>793</v>
      </c>
    </row>
    <row r="416" spans="1:114" x14ac:dyDescent="0.2">
      <c r="A416">
        <v>21794</v>
      </c>
      <c r="B416" t="s">
        <v>589</v>
      </c>
      <c r="C416">
        <v>49</v>
      </c>
      <c r="D416">
        <v>40</v>
      </c>
      <c r="E416">
        <v>2.2353999999999998</v>
      </c>
      <c r="F416">
        <v>1.7763</v>
      </c>
      <c r="G416">
        <v>11</v>
      </c>
      <c r="H416">
        <v>17</v>
      </c>
      <c r="I416">
        <v>0.98209999999999997</v>
      </c>
      <c r="J416">
        <v>1.5024</v>
      </c>
      <c r="K416">
        <v>66</v>
      </c>
      <c r="L416">
        <v>51</v>
      </c>
      <c r="M416">
        <v>10</v>
      </c>
      <c r="N416">
        <v>7.4623999999999997</v>
      </c>
      <c r="O416">
        <v>7</v>
      </c>
      <c r="P416">
        <v>13</v>
      </c>
      <c r="Q416">
        <v>0.48880000000000001</v>
      </c>
      <c r="R416">
        <v>0.90349999999999997</v>
      </c>
      <c r="S416">
        <v>21</v>
      </c>
      <c r="T416">
        <v>33</v>
      </c>
      <c r="U416">
        <v>0.96150000000000002</v>
      </c>
      <c r="V416">
        <v>1.5002</v>
      </c>
      <c r="W416">
        <v>371</v>
      </c>
      <c r="X416">
        <v>133</v>
      </c>
      <c r="Y416">
        <v>16.9252</v>
      </c>
      <c r="Z416">
        <v>5.1761999999999997</v>
      </c>
      <c r="AA416">
        <v>538</v>
      </c>
      <c r="AB416">
        <v>157</v>
      </c>
      <c r="AC416">
        <v>24.543800000000001</v>
      </c>
      <c r="AD416">
        <v>5.4977</v>
      </c>
      <c r="AE416">
        <v>141</v>
      </c>
      <c r="AF416">
        <v>73</v>
      </c>
      <c r="AG416">
        <v>6.4560000000000004</v>
      </c>
      <c r="AH416">
        <v>3.1162000000000001</v>
      </c>
      <c r="AI416">
        <v>35</v>
      </c>
      <c r="AJ416">
        <v>40</v>
      </c>
      <c r="AK416">
        <v>5.3029999999999999</v>
      </c>
      <c r="AL416">
        <v>6.0659000000000001</v>
      </c>
      <c r="AM416">
        <v>62</v>
      </c>
      <c r="AN416">
        <v>91</v>
      </c>
      <c r="AO416">
        <v>3.0156000000000001</v>
      </c>
      <c r="AP416">
        <v>4.4131999999999998</v>
      </c>
      <c r="AQ416">
        <v>470</v>
      </c>
      <c r="AR416">
        <v>578</v>
      </c>
      <c r="AS416">
        <v>21.441600000000001</v>
      </c>
      <c r="AT416">
        <v>26.048500000000001</v>
      </c>
      <c r="AU416">
        <v>0</v>
      </c>
      <c r="AV416">
        <v>20</v>
      </c>
      <c r="AW416">
        <v>0</v>
      </c>
      <c r="AX416">
        <v>2.8694000000000002</v>
      </c>
      <c r="AY416">
        <v>0</v>
      </c>
      <c r="AZ416">
        <v>14</v>
      </c>
      <c r="BA416">
        <v>0</v>
      </c>
      <c r="BB416">
        <v>2.0289999999999999</v>
      </c>
      <c r="BC416">
        <v>8</v>
      </c>
      <c r="BD416">
        <v>18</v>
      </c>
      <c r="BE416">
        <v>1.2121</v>
      </c>
      <c r="BF416">
        <v>2.7858000000000001</v>
      </c>
      <c r="BG416">
        <v>8</v>
      </c>
      <c r="BH416">
        <v>13</v>
      </c>
      <c r="BI416">
        <v>1.2121</v>
      </c>
      <c r="BJ416">
        <v>1.9582999999999999</v>
      </c>
      <c r="BK416">
        <v>23</v>
      </c>
      <c r="BL416">
        <v>26</v>
      </c>
      <c r="BM416">
        <v>1.0492999999999999</v>
      </c>
      <c r="BN416">
        <v>1.1698</v>
      </c>
      <c r="BO416">
        <v>9.4799999999999995E-2</v>
      </c>
      <c r="BP416">
        <v>0.16919999999999999</v>
      </c>
      <c r="BQ416">
        <v>0.19520000000000001</v>
      </c>
      <c r="BR416">
        <v>0.1047</v>
      </c>
      <c r="BS416">
        <v>0.18629999999999999</v>
      </c>
      <c r="BT416">
        <v>0.41789999999999999</v>
      </c>
      <c r="BU416">
        <v>0.76119999999999999</v>
      </c>
      <c r="BV416">
        <v>0.1028</v>
      </c>
      <c r="BW416">
        <v>0.59870000000000001</v>
      </c>
      <c r="BX416">
        <v>0.80379999999999996</v>
      </c>
      <c r="BY416">
        <v>0.41789999999999999</v>
      </c>
      <c r="BZ416">
        <v>0</v>
      </c>
      <c r="CA416">
        <v>0</v>
      </c>
      <c r="CB416">
        <v>0.59870000000000001</v>
      </c>
      <c r="CC416">
        <v>0.308</v>
      </c>
      <c r="CD416">
        <v>0.72070000000000001</v>
      </c>
      <c r="CE416">
        <v>0.75020000000000009</v>
      </c>
      <c r="CF416">
        <v>5.1200000000000002E-2</v>
      </c>
      <c r="CG416">
        <v>2.6844000000000001</v>
      </c>
      <c r="CH416">
        <v>0.60550000000000004</v>
      </c>
      <c r="CI416">
        <v>0.41789999999999999</v>
      </c>
      <c r="CJ416">
        <v>0.41789999999999999</v>
      </c>
      <c r="CK416">
        <v>1.6274</v>
      </c>
      <c r="CL416">
        <v>0.34329999999999999</v>
      </c>
      <c r="CM416">
        <v>5.4799000000000007</v>
      </c>
      <c r="CN416">
        <v>0.2303</v>
      </c>
      <c r="CO416">
        <v>0</v>
      </c>
      <c r="CP416">
        <v>0</v>
      </c>
      <c r="CQ416">
        <v>0</v>
      </c>
      <c r="CR416">
        <v>0</v>
      </c>
      <c r="CS416">
        <v>0</v>
      </c>
      <c r="CT416">
        <v>0</v>
      </c>
      <c r="CU416">
        <v>0</v>
      </c>
      <c r="CV416">
        <v>0</v>
      </c>
      <c r="CW416">
        <v>0</v>
      </c>
      <c r="CX416">
        <v>0</v>
      </c>
      <c r="CY416">
        <v>0</v>
      </c>
      <c r="CZ416">
        <v>0</v>
      </c>
      <c r="DA416">
        <v>0</v>
      </c>
      <c r="DB416">
        <v>0</v>
      </c>
      <c r="DC416">
        <v>0</v>
      </c>
      <c r="DD416">
        <v>0</v>
      </c>
      <c r="DE416">
        <v>0</v>
      </c>
      <c r="DF416">
        <v>0</v>
      </c>
      <c r="DG416">
        <v>0</v>
      </c>
      <c r="DH416">
        <v>0</v>
      </c>
      <c r="DI416">
        <v>0</v>
      </c>
      <c r="DJ416" t="s">
        <v>795</v>
      </c>
    </row>
    <row r="417" spans="1:114" x14ac:dyDescent="0.2">
      <c r="A417">
        <v>21795</v>
      </c>
      <c r="B417" t="s">
        <v>589</v>
      </c>
      <c r="C417">
        <v>1475</v>
      </c>
      <c r="D417">
        <v>408</v>
      </c>
      <c r="E417">
        <v>14.9352</v>
      </c>
      <c r="F417">
        <v>3.8433000000000002</v>
      </c>
      <c r="G417">
        <v>266</v>
      </c>
      <c r="H417">
        <v>128</v>
      </c>
      <c r="I417">
        <v>4.7138</v>
      </c>
      <c r="J417">
        <v>2.1863999999999999</v>
      </c>
      <c r="K417">
        <v>948</v>
      </c>
      <c r="L417">
        <v>231</v>
      </c>
      <c r="M417">
        <v>24.0915</v>
      </c>
      <c r="N417">
        <v>5.5490000000000004</v>
      </c>
      <c r="O417">
        <v>618</v>
      </c>
      <c r="P417">
        <v>218</v>
      </c>
      <c r="Q417">
        <v>8.6834000000000007</v>
      </c>
      <c r="R417">
        <v>2.9719000000000002</v>
      </c>
      <c r="S417">
        <v>392</v>
      </c>
      <c r="T417">
        <v>244</v>
      </c>
      <c r="U417">
        <v>3.9588000000000001</v>
      </c>
      <c r="V417">
        <v>2.4308000000000001</v>
      </c>
      <c r="W417">
        <v>2041</v>
      </c>
      <c r="X417">
        <v>245</v>
      </c>
      <c r="Y417">
        <v>20.1203</v>
      </c>
      <c r="Z417">
        <v>1.3491</v>
      </c>
      <c r="AA417">
        <v>1825</v>
      </c>
      <c r="AB417">
        <v>341</v>
      </c>
      <c r="AC417">
        <v>17.9909</v>
      </c>
      <c r="AD417">
        <v>2.8445999999999998</v>
      </c>
      <c r="AE417">
        <v>1253</v>
      </c>
      <c r="AF417">
        <v>209</v>
      </c>
      <c r="AG417">
        <v>12.654</v>
      </c>
      <c r="AH417">
        <v>1.6691</v>
      </c>
      <c r="AI417">
        <v>286</v>
      </c>
      <c r="AJ417">
        <v>122</v>
      </c>
      <c r="AK417">
        <v>7.2680999999999996</v>
      </c>
      <c r="AL417">
        <v>3.0535999999999999</v>
      </c>
      <c r="AM417">
        <v>89</v>
      </c>
      <c r="AN417">
        <v>95</v>
      </c>
      <c r="AO417">
        <v>0.9052</v>
      </c>
      <c r="AP417">
        <v>0.96599999999999997</v>
      </c>
      <c r="AQ417">
        <v>1361</v>
      </c>
      <c r="AR417">
        <v>1393</v>
      </c>
      <c r="AS417">
        <v>13.4168</v>
      </c>
      <c r="AT417">
        <v>13.6716</v>
      </c>
      <c r="AU417">
        <v>702</v>
      </c>
      <c r="AV417">
        <v>203</v>
      </c>
      <c r="AW417">
        <v>16.001799999999999</v>
      </c>
      <c r="AX417">
        <v>4.4394999999999998</v>
      </c>
      <c r="AY417">
        <v>92</v>
      </c>
      <c r="AZ417">
        <v>66</v>
      </c>
      <c r="BA417">
        <v>2.0971000000000002</v>
      </c>
      <c r="BB417">
        <v>1.4944999999999999</v>
      </c>
      <c r="BC417">
        <v>28</v>
      </c>
      <c r="BD417">
        <v>37</v>
      </c>
      <c r="BE417">
        <v>0.71160000000000001</v>
      </c>
      <c r="BF417">
        <v>0.92879999999999996</v>
      </c>
      <c r="BG417">
        <v>136</v>
      </c>
      <c r="BH417">
        <v>52</v>
      </c>
      <c r="BI417">
        <v>3.4561999999999999</v>
      </c>
      <c r="BJ417">
        <v>1.2918000000000001</v>
      </c>
      <c r="BK417">
        <v>260</v>
      </c>
      <c r="BL417">
        <v>23</v>
      </c>
      <c r="BM417">
        <v>2.5630999999999999</v>
      </c>
      <c r="BN417">
        <v>0.34139999999999998</v>
      </c>
      <c r="BO417">
        <v>0.625</v>
      </c>
      <c r="BP417">
        <v>0.61609999999999998</v>
      </c>
      <c r="BQ417">
        <v>0.66159999999999997</v>
      </c>
      <c r="BR417">
        <v>0.65600000000000003</v>
      </c>
      <c r="BS417">
        <v>0.55459999999999998</v>
      </c>
      <c r="BT417">
        <v>0.63109999999999999</v>
      </c>
      <c r="BU417">
        <v>0.28360000000000002</v>
      </c>
      <c r="BV417">
        <v>0.58889999999999998</v>
      </c>
      <c r="BW417">
        <v>0.75700000000000001</v>
      </c>
      <c r="BX417">
        <v>0.55859999999999999</v>
      </c>
      <c r="BY417">
        <v>0.26650000000000001</v>
      </c>
      <c r="BZ417">
        <v>0.8004</v>
      </c>
      <c r="CA417">
        <v>0.70930000000000004</v>
      </c>
      <c r="CB417">
        <v>0.50539999999999996</v>
      </c>
      <c r="CC417">
        <v>0.52280000000000004</v>
      </c>
      <c r="CD417">
        <v>0.86780000000000002</v>
      </c>
      <c r="CE417">
        <v>3.1133000000000002</v>
      </c>
      <c r="CF417">
        <v>0.72070000000000001</v>
      </c>
      <c r="CG417">
        <v>2.8191999999999999</v>
      </c>
      <c r="CH417">
        <v>0.70150000000000001</v>
      </c>
      <c r="CI417">
        <v>0.26650000000000001</v>
      </c>
      <c r="CJ417">
        <v>0.26650000000000001</v>
      </c>
      <c r="CK417">
        <v>3.4056999999999999</v>
      </c>
      <c r="CL417">
        <v>0.80810000000000004</v>
      </c>
      <c r="CM417">
        <v>9.6046999999999993</v>
      </c>
      <c r="CN417">
        <v>0.7591</v>
      </c>
      <c r="CO417">
        <v>0</v>
      </c>
      <c r="CP417">
        <v>0</v>
      </c>
      <c r="CQ417">
        <v>0</v>
      </c>
      <c r="CR417">
        <v>0</v>
      </c>
      <c r="CS417">
        <v>0</v>
      </c>
      <c r="CT417">
        <v>0</v>
      </c>
      <c r="CU417">
        <v>0</v>
      </c>
      <c r="CV417">
        <v>0</v>
      </c>
      <c r="CW417">
        <v>0</v>
      </c>
      <c r="CX417">
        <v>0</v>
      </c>
      <c r="CY417">
        <v>0</v>
      </c>
      <c r="CZ417">
        <v>0</v>
      </c>
      <c r="DA417">
        <v>0</v>
      </c>
      <c r="DB417">
        <v>0</v>
      </c>
      <c r="DC417">
        <v>0</v>
      </c>
      <c r="DD417">
        <v>0</v>
      </c>
      <c r="DE417">
        <v>0</v>
      </c>
      <c r="DF417">
        <v>0</v>
      </c>
      <c r="DG417">
        <v>0</v>
      </c>
      <c r="DH417">
        <v>0</v>
      </c>
      <c r="DI417">
        <v>0</v>
      </c>
      <c r="DJ417" t="s">
        <v>794</v>
      </c>
    </row>
    <row r="418" spans="1:114" x14ac:dyDescent="0.2">
      <c r="A418">
        <v>21797</v>
      </c>
      <c r="B418" t="s">
        <v>589</v>
      </c>
      <c r="C418">
        <v>264</v>
      </c>
      <c r="D418">
        <v>111</v>
      </c>
      <c r="E418">
        <v>3.0623</v>
      </c>
      <c r="F418">
        <v>1.2642</v>
      </c>
      <c r="G418">
        <v>196</v>
      </c>
      <c r="H418">
        <v>157</v>
      </c>
      <c r="I418">
        <v>4.2305000000000001</v>
      </c>
      <c r="J418">
        <v>3.3599000000000001</v>
      </c>
      <c r="K418">
        <v>312</v>
      </c>
      <c r="L418">
        <v>140</v>
      </c>
      <c r="M418">
        <v>10.9512</v>
      </c>
      <c r="N418">
        <v>4.8518999999999997</v>
      </c>
      <c r="O418">
        <v>311</v>
      </c>
      <c r="P418">
        <v>196</v>
      </c>
      <c r="Q418">
        <v>5.2076000000000002</v>
      </c>
      <c r="R418">
        <v>3.2572000000000001</v>
      </c>
      <c r="S418">
        <v>124</v>
      </c>
      <c r="T418">
        <v>89</v>
      </c>
      <c r="U418">
        <v>1.4427000000000001</v>
      </c>
      <c r="V418">
        <v>1.0290999999999999</v>
      </c>
      <c r="W418">
        <v>1381</v>
      </c>
      <c r="X418">
        <v>254</v>
      </c>
      <c r="Y418">
        <v>15.978199999999999</v>
      </c>
      <c r="Z418">
        <v>2.6493000000000002</v>
      </c>
      <c r="AA418">
        <v>1909</v>
      </c>
      <c r="AB418">
        <v>416</v>
      </c>
      <c r="AC418">
        <v>22.087199999999999</v>
      </c>
      <c r="AD418">
        <v>4.4805000000000001</v>
      </c>
      <c r="AE418">
        <v>1090</v>
      </c>
      <c r="AF418">
        <v>385</v>
      </c>
      <c r="AG418">
        <v>12.681800000000001</v>
      </c>
      <c r="AH418">
        <v>4.3642000000000003</v>
      </c>
      <c r="AI418">
        <v>147</v>
      </c>
      <c r="AJ418">
        <v>104</v>
      </c>
      <c r="AK418">
        <v>5.1597</v>
      </c>
      <c r="AL418">
        <v>3.6396000000000002</v>
      </c>
      <c r="AM418">
        <v>64</v>
      </c>
      <c r="AN418">
        <v>104</v>
      </c>
      <c r="AO418">
        <v>0.78249999999999997</v>
      </c>
      <c r="AP418">
        <v>1.2705</v>
      </c>
      <c r="AQ418">
        <v>1678</v>
      </c>
      <c r="AR418">
        <v>992</v>
      </c>
      <c r="AS418">
        <v>19.4146</v>
      </c>
      <c r="AT418">
        <v>11.3759</v>
      </c>
      <c r="AU418">
        <v>0</v>
      </c>
      <c r="AV418">
        <v>27</v>
      </c>
      <c r="AW418">
        <v>0</v>
      </c>
      <c r="AX418">
        <v>0.92559999999999998</v>
      </c>
      <c r="AY418">
        <v>140</v>
      </c>
      <c r="AZ418">
        <v>113</v>
      </c>
      <c r="BA418">
        <v>4.8226000000000004</v>
      </c>
      <c r="BB418">
        <v>3.8755999999999999</v>
      </c>
      <c r="BC418">
        <v>0</v>
      </c>
      <c r="BD418">
        <v>27</v>
      </c>
      <c r="BE418">
        <v>0</v>
      </c>
      <c r="BF418">
        <v>0.94310000000000005</v>
      </c>
      <c r="BG418">
        <v>9</v>
      </c>
      <c r="BH418">
        <v>13</v>
      </c>
      <c r="BI418">
        <v>0.31590000000000001</v>
      </c>
      <c r="BJ418">
        <v>0.45569999999999999</v>
      </c>
      <c r="BK418">
        <v>21</v>
      </c>
      <c r="BL418">
        <v>18</v>
      </c>
      <c r="BM418">
        <v>0.24299999999999999</v>
      </c>
      <c r="BN418">
        <v>0.2074</v>
      </c>
      <c r="BO418">
        <v>0.1164</v>
      </c>
      <c r="BP418">
        <v>0.55310000000000004</v>
      </c>
      <c r="BQ418">
        <v>0.21909999999999999</v>
      </c>
      <c r="BR418">
        <v>0.4103</v>
      </c>
      <c r="BS418">
        <v>0.2248</v>
      </c>
      <c r="BT418">
        <v>0.3518</v>
      </c>
      <c r="BU418">
        <v>0.55859999999999999</v>
      </c>
      <c r="BV418">
        <v>0.59309999999999996</v>
      </c>
      <c r="BW418">
        <v>0.58350000000000002</v>
      </c>
      <c r="BX418">
        <v>0.52029999999999998</v>
      </c>
      <c r="BY418">
        <v>0.37740000000000001</v>
      </c>
      <c r="BZ418">
        <v>0</v>
      </c>
      <c r="CA418">
        <v>0.80910000000000004</v>
      </c>
      <c r="CB418">
        <v>0</v>
      </c>
      <c r="CC418">
        <v>0.21909999999999999</v>
      </c>
      <c r="CD418">
        <v>0.45839999999999997</v>
      </c>
      <c r="CE418">
        <v>1.5237000000000001</v>
      </c>
      <c r="CF418">
        <v>0.2026</v>
      </c>
      <c r="CG418">
        <v>2.6073</v>
      </c>
      <c r="CH418">
        <v>0.56079999999999997</v>
      </c>
      <c r="CI418">
        <v>0.37740000000000001</v>
      </c>
      <c r="CJ418">
        <v>0.37740000000000001</v>
      </c>
      <c r="CK418">
        <v>1.4865999999999999</v>
      </c>
      <c r="CL418">
        <v>0.31340000000000001</v>
      </c>
      <c r="CM418">
        <v>5.9949999999999992</v>
      </c>
      <c r="CN418">
        <v>0.29210000000000003</v>
      </c>
      <c r="CO418">
        <v>0</v>
      </c>
      <c r="CP418">
        <v>0</v>
      </c>
      <c r="CQ418">
        <v>0</v>
      </c>
      <c r="CR418">
        <v>0</v>
      </c>
      <c r="CS418">
        <v>0</v>
      </c>
      <c r="CT418">
        <v>0</v>
      </c>
      <c r="CU418">
        <v>0</v>
      </c>
      <c r="CV418">
        <v>0</v>
      </c>
      <c r="CW418">
        <v>0</v>
      </c>
      <c r="CX418">
        <v>0</v>
      </c>
      <c r="CY418">
        <v>0</v>
      </c>
      <c r="CZ418">
        <v>0</v>
      </c>
      <c r="DA418">
        <v>0</v>
      </c>
      <c r="DB418">
        <v>0</v>
      </c>
      <c r="DC418">
        <v>0</v>
      </c>
      <c r="DD418">
        <v>0</v>
      </c>
      <c r="DE418">
        <v>0</v>
      </c>
      <c r="DF418">
        <v>0</v>
      </c>
      <c r="DG418">
        <v>0</v>
      </c>
      <c r="DH418">
        <v>0</v>
      </c>
      <c r="DI418">
        <v>0</v>
      </c>
      <c r="DJ418" t="s">
        <v>796</v>
      </c>
    </row>
    <row r="419" spans="1:114" x14ac:dyDescent="0.2">
      <c r="A419">
        <v>21798</v>
      </c>
      <c r="B419" t="s">
        <v>589</v>
      </c>
      <c r="C419">
        <v>469</v>
      </c>
      <c r="D419">
        <v>249</v>
      </c>
      <c r="E419">
        <v>16.138999999999999</v>
      </c>
      <c r="F419">
        <v>7.9927000000000001</v>
      </c>
      <c r="G419">
        <v>72</v>
      </c>
      <c r="H419">
        <v>61</v>
      </c>
      <c r="I419">
        <v>4.7904</v>
      </c>
      <c r="J419">
        <v>3.9331999999999998</v>
      </c>
      <c r="K419">
        <v>214</v>
      </c>
      <c r="L419">
        <v>93</v>
      </c>
      <c r="M419">
        <v>23.035499999999999</v>
      </c>
      <c r="N419">
        <v>9.4293999999999993</v>
      </c>
      <c r="O419">
        <v>178</v>
      </c>
      <c r="P419">
        <v>146</v>
      </c>
      <c r="Q419">
        <v>9.3145000000000007</v>
      </c>
      <c r="R419">
        <v>7.4656000000000002</v>
      </c>
      <c r="S419">
        <v>75</v>
      </c>
      <c r="T419">
        <v>46</v>
      </c>
      <c r="U419">
        <v>2.5615000000000001</v>
      </c>
      <c r="V419">
        <v>1.4930000000000001</v>
      </c>
      <c r="W419">
        <v>391</v>
      </c>
      <c r="X419">
        <v>106</v>
      </c>
      <c r="Y419">
        <v>13.3538</v>
      </c>
      <c r="Z419">
        <v>2.5703</v>
      </c>
      <c r="AA419">
        <v>764</v>
      </c>
      <c r="AB419">
        <v>206</v>
      </c>
      <c r="AC419">
        <v>26.0929</v>
      </c>
      <c r="AD419">
        <v>4.9682000000000004</v>
      </c>
      <c r="AE419">
        <v>318</v>
      </c>
      <c r="AF419">
        <v>109</v>
      </c>
      <c r="AG419">
        <v>10.8607</v>
      </c>
      <c r="AH419">
        <v>3.0918000000000001</v>
      </c>
      <c r="AI419">
        <v>39</v>
      </c>
      <c r="AJ419">
        <v>31</v>
      </c>
      <c r="AK419">
        <v>4.1981000000000002</v>
      </c>
      <c r="AL419">
        <v>3.2656999999999998</v>
      </c>
      <c r="AM419">
        <v>0</v>
      </c>
      <c r="AN419">
        <v>56</v>
      </c>
      <c r="AO419">
        <v>0</v>
      </c>
      <c r="AP419">
        <v>1.9816</v>
      </c>
      <c r="AQ419">
        <v>845</v>
      </c>
      <c r="AR419">
        <v>678</v>
      </c>
      <c r="AS419">
        <v>28.859300000000001</v>
      </c>
      <c r="AT419">
        <v>22.497299999999999</v>
      </c>
      <c r="AU419">
        <v>19</v>
      </c>
      <c r="AV419">
        <v>8</v>
      </c>
      <c r="AW419">
        <v>1.8429</v>
      </c>
      <c r="AX419">
        <v>0.748</v>
      </c>
      <c r="AY419">
        <v>73</v>
      </c>
      <c r="AZ419">
        <v>76</v>
      </c>
      <c r="BA419">
        <v>7.0804999999999998</v>
      </c>
      <c r="BB419">
        <v>7.2526000000000002</v>
      </c>
      <c r="BC419">
        <v>13</v>
      </c>
      <c r="BD419">
        <v>14</v>
      </c>
      <c r="BE419">
        <v>1.3994</v>
      </c>
      <c r="BF419">
        <v>1.5275000000000001</v>
      </c>
      <c r="BG419">
        <v>24</v>
      </c>
      <c r="BH419">
        <v>19</v>
      </c>
      <c r="BI419">
        <v>2.5834000000000001</v>
      </c>
      <c r="BJ419">
        <v>2.0099</v>
      </c>
      <c r="BK419">
        <v>0</v>
      </c>
      <c r="BL419">
        <v>14</v>
      </c>
      <c r="BM419">
        <v>0</v>
      </c>
      <c r="BN419">
        <v>0.47810000000000002</v>
      </c>
      <c r="BO419">
        <v>0.6573</v>
      </c>
      <c r="BP419">
        <v>0.62039999999999995</v>
      </c>
      <c r="BQ419">
        <v>0.62690000000000001</v>
      </c>
      <c r="BR419">
        <v>0.68379999999999996</v>
      </c>
      <c r="BS419">
        <v>0.37040000000000001</v>
      </c>
      <c r="BT419">
        <v>0.20899999999999999</v>
      </c>
      <c r="BU419">
        <v>0.84860000000000002</v>
      </c>
      <c r="BV419">
        <v>0.4304</v>
      </c>
      <c r="BW419">
        <v>0.49669999999999997</v>
      </c>
      <c r="BX419">
        <v>0</v>
      </c>
      <c r="BY419">
        <v>0.50319999999999998</v>
      </c>
      <c r="BZ419">
        <v>0.51190000000000002</v>
      </c>
      <c r="CA419">
        <v>0.85680000000000001</v>
      </c>
      <c r="CB419">
        <v>0.62909999999999999</v>
      </c>
      <c r="CC419">
        <v>0.44469999999999998</v>
      </c>
      <c r="CD419">
        <v>0</v>
      </c>
      <c r="CE419">
        <v>2.9588000000000001</v>
      </c>
      <c r="CF419">
        <v>0.66949999999999998</v>
      </c>
      <c r="CG419">
        <v>1.9846999999999999</v>
      </c>
      <c r="CH419">
        <v>0.23449999999999999</v>
      </c>
      <c r="CI419">
        <v>0.50319999999999998</v>
      </c>
      <c r="CJ419">
        <v>0.50319999999999998</v>
      </c>
      <c r="CK419">
        <v>2.4424999999999999</v>
      </c>
      <c r="CL419">
        <v>0.52449999999999997</v>
      </c>
      <c r="CM419">
        <v>7.8891999999999998</v>
      </c>
      <c r="CN419">
        <v>0.54800000000000004</v>
      </c>
      <c r="CO419">
        <v>0</v>
      </c>
      <c r="CP419">
        <v>0</v>
      </c>
      <c r="CQ419">
        <v>0</v>
      </c>
      <c r="CR419">
        <v>0</v>
      </c>
      <c r="CS419">
        <v>0</v>
      </c>
      <c r="CT419">
        <v>0</v>
      </c>
      <c r="CU419">
        <v>0</v>
      </c>
      <c r="CV419">
        <v>0</v>
      </c>
      <c r="CW419">
        <v>0</v>
      </c>
      <c r="CX419">
        <v>0</v>
      </c>
      <c r="CY419">
        <v>0</v>
      </c>
      <c r="CZ419">
        <v>0</v>
      </c>
      <c r="DA419">
        <v>0</v>
      </c>
      <c r="DB419">
        <v>0</v>
      </c>
      <c r="DC419">
        <v>0</v>
      </c>
      <c r="DD419">
        <v>0</v>
      </c>
      <c r="DE419">
        <v>0</v>
      </c>
      <c r="DF419">
        <v>0</v>
      </c>
      <c r="DG419">
        <v>0</v>
      </c>
      <c r="DH419">
        <v>0</v>
      </c>
      <c r="DI419">
        <v>0</v>
      </c>
      <c r="DJ419" t="s">
        <v>793</v>
      </c>
    </row>
    <row r="420" spans="1:114" x14ac:dyDescent="0.2">
      <c r="A420">
        <v>21801</v>
      </c>
      <c r="B420" t="s">
        <v>589</v>
      </c>
      <c r="C420">
        <v>7322</v>
      </c>
      <c r="D420">
        <v>1210</v>
      </c>
      <c r="E420">
        <v>26.409400000000002</v>
      </c>
      <c r="F420">
        <v>4.0557999999999996</v>
      </c>
      <c r="G420">
        <v>858</v>
      </c>
      <c r="H420">
        <v>218</v>
      </c>
      <c r="I420">
        <v>5.8925000000000001</v>
      </c>
      <c r="J420">
        <v>1.4395</v>
      </c>
      <c r="K420">
        <v>3673</v>
      </c>
      <c r="L420">
        <v>532</v>
      </c>
      <c r="M420">
        <v>32.366900000000001</v>
      </c>
      <c r="N420">
        <v>4.3696000000000002</v>
      </c>
      <c r="O420">
        <v>2039</v>
      </c>
      <c r="P420">
        <v>466</v>
      </c>
      <c r="Q420">
        <v>10.848599999999999</v>
      </c>
      <c r="R420">
        <v>2.4125000000000001</v>
      </c>
      <c r="S420">
        <v>1933</v>
      </c>
      <c r="T420">
        <v>514</v>
      </c>
      <c r="U420">
        <v>6.5350000000000001</v>
      </c>
      <c r="V420">
        <v>1.6974</v>
      </c>
      <c r="W420">
        <v>5554</v>
      </c>
      <c r="X420">
        <v>560</v>
      </c>
      <c r="Y420">
        <v>18.459199999999999</v>
      </c>
      <c r="Z420">
        <v>1.5494000000000001</v>
      </c>
      <c r="AA420">
        <v>6906</v>
      </c>
      <c r="AB420">
        <v>923</v>
      </c>
      <c r="AC420">
        <v>22.9527</v>
      </c>
      <c r="AD420">
        <v>2.7867999999999999</v>
      </c>
      <c r="AE420">
        <v>3632</v>
      </c>
      <c r="AF420">
        <v>605</v>
      </c>
      <c r="AG420">
        <v>12.279</v>
      </c>
      <c r="AH420">
        <v>1.9219999999999999</v>
      </c>
      <c r="AI420">
        <v>936</v>
      </c>
      <c r="AJ420">
        <v>325</v>
      </c>
      <c r="AK420">
        <v>8.2481000000000009</v>
      </c>
      <c r="AL420">
        <v>2.8334000000000001</v>
      </c>
      <c r="AM420">
        <v>854</v>
      </c>
      <c r="AN420">
        <v>329</v>
      </c>
      <c r="AO420">
        <v>2.9937999999999998</v>
      </c>
      <c r="AP420">
        <v>1.143</v>
      </c>
      <c r="AQ420">
        <v>15115</v>
      </c>
      <c r="AR420">
        <v>1956</v>
      </c>
      <c r="AS420">
        <v>50.235999999999997</v>
      </c>
      <c r="AT420">
        <v>5.8636999999999997</v>
      </c>
      <c r="AU420">
        <v>1036</v>
      </c>
      <c r="AV420">
        <v>294</v>
      </c>
      <c r="AW420">
        <v>8.4254999999999995</v>
      </c>
      <c r="AX420">
        <v>2.3586999999999998</v>
      </c>
      <c r="AY420">
        <v>297</v>
      </c>
      <c r="AZ420">
        <v>133</v>
      </c>
      <c r="BA420">
        <v>2.4154</v>
      </c>
      <c r="BB420">
        <v>1.0765</v>
      </c>
      <c r="BC420">
        <v>392</v>
      </c>
      <c r="BD420">
        <v>178</v>
      </c>
      <c r="BE420">
        <v>3.4544000000000001</v>
      </c>
      <c r="BF420">
        <v>1.5571999999999999</v>
      </c>
      <c r="BG420">
        <v>1171</v>
      </c>
      <c r="BH420">
        <v>319</v>
      </c>
      <c r="BI420">
        <v>10.319000000000001</v>
      </c>
      <c r="BJ420">
        <v>2.7589000000000001</v>
      </c>
      <c r="BK420">
        <v>2578</v>
      </c>
      <c r="BL420">
        <v>149</v>
      </c>
      <c r="BM420">
        <v>8.5681999999999992</v>
      </c>
      <c r="BN420">
        <v>0.1268</v>
      </c>
      <c r="BO420">
        <v>0.85780000000000001</v>
      </c>
      <c r="BP420">
        <v>0.73319999999999996</v>
      </c>
      <c r="BQ420">
        <v>0.84379999999999999</v>
      </c>
      <c r="BR420">
        <v>0.75849999999999995</v>
      </c>
      <c r="BS420">
        <v>0.77729999999999999</v>
      </c>
      <c r="BT420">
        <v>0.53300000000000003</v>
      </c>
      <c r="BU420">
        <v>0.64390000000000003</v>
      </c>
      <c r="BV420">
        <v>0.55459999999999998</v>
      </c>
      <c r="BW420">
        <v>0.82430000000000003</v>
      </c>
      <c r="BX420">
        <v>0.79959999999999998</v>
      </c>
      <c r="BY420">
        <v>0.73129999999999995</v>
      </c>
      <c r="BZ420">
        <v>0.69410000000000005</v>
      </c>
      <c r="CA420">
        <v>0.72670000000000001</v>
      </c>
      <c r="CB420">
        <v>0.86329999999999996</v>
      </c>
      <c r="CC420">
        <v>0.85250000000000004</v>
      </c>
      <c r="CD420">
        <v>0.93600000000000005</v>
      </c>
      <c r="CE420">
        <v>3.9706000000000001</v>
      </c>
      <c r="CF420">
        <v>0.91679999999999995</v>
      </c>
      <c r="CG420">
        <v>3.3553999999999999</v>
      </c>
      <c r="CH420">
        <v>0.93179999999999996</v>
      </c>
      <c r="CI420">
        <v>0.73129999999999995</v>
      </c>
      <c r="CJ420">
        <v>0.73129999999999995</v>
      </c>
      <c r="CK420">
        <v>4.0726000000000004</v>
      </c>
      <c r="CL420">
        <v>0.98719999999999997</v>
      </c>
      <c r="CM420">
        <v>12.129899999999999</v>
      </c>
      <c r="CN420">
        <v>0.96799999999999997</v>
      </c>
      <c r="CO420">
        <v>0</v>
      </c>
      <c r="CP420">
        <v>0</v>
      </c>
      <c r="CQ420">
        <v>0</v>
      </c>
      <c r="CR420">
        <v>0</v>
      </c>
      <c r="CS420">
        <v>0</v>
      </c>
      <c r="CT420">
        <v>0</v>
      </c>
      <c r="CU420">
        <v>0</v>
      </c>
      <c r="CV420">
        <v>0</v>
      </c>
      <c r="CW420">
        <v>0</v>
      </c>
      <c r="CX420">
        <v>0</v>
      </c>
      <c r="CY420">
        <v>0</v>
      </c>
      <c r="CZ420">
        <v>0</v>
      </c>
      <c r="DA420">
        <v>0</v>
      </c>
      <c r="DB420">
        <v>0</v>
      </c>
      <c r="DC420">
        <v>0</v>
      </c>
      <c r="DD420">
        <v>1</v>
      </c>
      <c r="DE420">
        <v>0</v>
      </c>
      <c r="DF420">
        <v>0</v>
      </c>
      <c r="DG420">
        <v>0</v>
      </c>
      <c r="DH420">
        <v>1</v>
      </c>
      <c r="DI420">
        <v>1</v>
      </c>
      <c r="DJ420" t="s">
        <v>794</v>
      </c>
    </row>
    <row r="421" spans="1:114" x14ac:dyDescent="0.2">
      <c r="A421">
        <v>21804</v>
      </c>
      <c r="B421" t="s">
        <v>589</v>
      </c>
      <c r="C421">
        <v>10013</v>
      </c>
      <c r="D421">
        <v>1238</v>
      </c>
      <c r="E421">
        <v>25.5245</v>
      </c>
      <c r="F421">
        <v>2.8978000000000002</v>
      </c>
      <c r="G421">
        <v>1624</v>
      </c>
      <c r="H421">
        <v>512</v>
      </c>
      <c r="I421">
        <v>7.1727999999999996</v>
      </c>
      <c r="J421">
        <v>2.2302</v>
      </c>
      <c r="K421">
        <v>5081</v>
      </c>
      <c r="L421">
        <v>644</v>
      </c>
      <c r="M421">
        <v>32.348599999999998</v>
      </c>
      <c r="N421">
        <v>3.8788999999999998</v>
      </c>
      <c r="O421">
        <v>2420</v>
      </c>
      <c r="P421">
        <v>396</v>
      </c>
      <c r="Q421">
        <v>9.7017000000000007</v>
      </c>
      <c r="R421">
        <v>1.5179</v>
      </c>
      <c r="S421">
        <v>3320</v>
      </c>
      <c r="T421">
        <v>826</v>
      </c>
      <c r="U421">
        <v>8.282</v>
      </c>
      <c r="V421">
        <v>2.0223</v>
      </c>
      <c r="W421">
        <v>5809</v>
      </c>
      <c r="X421">
        <v>450</v>
      </c>
      <c r="Y421">
        <v>14.368</v>
      </c>
      <c r="Z421">
        <v>0.88270000000000004</v>
      </c>
      <c r="AA421">
        <v>8716</v>
      </c>
      <c r="AB421">
        <v>947</v>
      </c>
      <c r="AC421">
        <v>21.558199999999999</v>
      </c>
      <c r="AD421">
        <v>2.1097999999999999</v>
      </c>
      <c r="AE421">
        <v>4598</v>
      </c>
      <c r="AF421">
        <v>529</v>
      </c>
      <c r="AG421">
        <v>11.4701</v>
      </c>
      <c r="AH421">
        <v>1.2008000000000001</v>
      </c>
      <c r="AI421">
        <v>1169</v>
      </c>
      <c r="AJ421">
        <v>352</v>
      </c>
      <c r="AK421">
        <v>7.4424999999999999</v>
      </c>
      <c r="AL421">
        <v>2.2227999999999999</v>
      </c>
      <c r="AM421">
        <v>954</v>
      </c>
      <c r="AN421">
        <v>386</v>
      </c>
      <c r="AO421">
        <v>2.512</v>
      </c>
      <c r="AP421">
        <v>1.0098</v>
      </c>
      <c r="AQ421">
        <v>18717</v>
      </c>
      <c r="AR421">
        <v>2482</v>
      </c>
      <c r="AS421">
        <v>46.294800000000002</v>
      </c>
      <c r="AT421">
        <v>5.7363999999999997</v>
      </c>
      <c r="AU421">
        <v>3256</v>
      </c>
      <c r="AV421">
        <v>614</v>
      </c>
      <c r="AW421">
        <v>19.097899999999999</v>
      </c>
      <c r="AX421">
        <v>3.5468000000000002</v>
      </c>
      <c r="AY421">
        <v>252</v>
      </c>
      <c r="AZ421">
        <v>139</v>
      </c>
      <c r="BA421">
        <v>1.4781</v>
      </c>
      <c r="BB421">
        <v>0.81389999999999996</v>
      </c>
      <c r="BC421">
        <v>539</v>
      </c>
      <c r="BD421">
        <v>197</v>
      </c>
      <c r="BE421">
        <v>3.4316</v>
      </c>
      <c r="BF421">
        <v>1.2459</v>
      </c>
      <c r="BG421">
        <v>850</v>
      </c>
      <c r="BH421">
        <v>255</v>
      </c>
      <c r="BI421">
        <v>5.4116</v>
      </c>
      <c r="BJ421">
        <v>1.6083000000000001</v>
      </c>
      <c r="BK421">
        <v>1402</v>
      </c>
      <c r="BL421">
        <v>147</v>
      </c>
      <c r="BM421">
        <v>3.4676999999999998</v>
      </c>
      <c r="BN421">
        <v>0.32469999999999999</v>
      </c>
      <c r="BO421">
        <v>0.85129999999999995</v>
      </c>
      <c r="BP421">
        <v>0.82430000000000003</v>
      </c>
      <c r="BQ421">
        <v>0.84160000000000001</v>
      </c>
      <c r="BR421">
        <v>0.70730000000000004</v>
      </c>
      <c r="BS421">
        <v>0.86299999999999999</v>
      </c>
      <c r="BT421">
        <v>0.25800000000000001</v>
      </c>
      <c r="BU421">
        <v>0.49890000000000001</v>
      </c>
      <c r="BV421">
        <v>0.48820000000000002</v>
      </c>
      <c r="BW421">
        <v>0.76790000000000003</v>
      </c>
      <c r="BX421">
        <v>0.78249999999999997</v>
      </c>
      <c r="BY421">
        <v>0.69720000000000004</v>
      </c>
      <c r="BZ421">
        <v>0.84379999999999999</v>
      </c>
      <c r="CA421">
        <v>0.66379999999999995</v>
      </c>
      <c r="CB421">
        <v>0.86119999999999997</v>
      </c>
      <c r="CC421">
        <v>0.66159999999999997</v>
      </c>
      <c r="CD421">
        <v>0.89339999999999997</v>
      </c>
      <c r="CE421">
        <v>4.0875000000000004</v>
      </c>
      <c r="CF421">
        <v>0.93820000000000003</v>
      </c>
      <c r="CG421">
        <v>2.7955000000000001</v>
      </c>
      <c r="CH421">
        <v>0.68440000000000001</v>
      </c>
      <c r="CI421">
        <v>0.69720000000000004</v>
      </c>
      <c r="CJ421">
        <v>0.69720000000000004</v>
      </c>
      <c r="CK421">
        <v>3.9238</v>
      </c>
      <c r="CL421">
        <v>0.96589999999999998</v>
      </c>
      <c r="CM421">
        <v>11.504</v>
      </c>
      <c r="CN421">
        <v>0.92959999999999998</v>
      </c>
      <c r="CO421">
        <v>0</v>
      </c>
      <c r="CP421">
        <v>0</v>
      </c>
      <c r="CQ421">
        <v>0</v>
      </c>
      <c r="CR421">
        <v>0</v>
      </c>
      <c r="CS421">
        <v>0</v>
      </c>
      <c r="CT421">
        <v>0</v>
      </c>
      <c r="CU421">
        <v>0</v>
      </c>
      <c r="CV421">
        <v>0</v>
      </c>
      <c r="CW421">
        <v>0</v>
      </c>
      <c r="CX421">
        <v>0</v>
      </c>
      <c r="CY421">
        <v>0</v>
      </c>
      <c r="CZ421">
        <v>0</v>
      </c>
      <c r="DA421">
        <v>0</v>
      </c>
      <c r="DB421">
        <v>0</v>
      </c>
      <c r="DC421">
        <v>0</v>
      </c>
      <c r="DD421">
        <v>0</v>
      </c>
      <c r="DE421">
        <v>0</v>
      </c>
      <c r="DF421">
        <v>0</v>
      </c>
      <c r="DG421">
        <v>0</v>
      </c>
      <c r="DH421">
        <v>0</v>
      </c>
      <c r="DI421">
        <v>0</v>
      </c>
      <c r="DJ421" t="s">
        <v>794</v>
      </c>
    </row>
    <row r="422" spans="1:114" x14ac:dyDescent="0.2">
      <c r="A422">
        <v>21810</v>
      </c>
      <c r="B422" t="s">
        <v>589</v>
      </c>
      <c r="C422">
        <v>0</v>
      </c>
      <c r="D422">
        <v>14</v>
      </c>
      <c r="E422">
        <v>0</v>
      </c>
      <c r="F422">
        <v>25.454499999999999</v>
      </c>
      <c r="G422">
        <v>0</v>
      </c>
      <c r="H422">
        <v>14</v>
      </c>
      <c r="K422">
        <v>0</v>
      </c>
      <c r="L422">
        <v>28</v>
      </c>
      <c r="M422">
        <v>0</v>
      </c>
      <c r="N422">
        <v>100</v>
      </c>
      <c r="O422">
        <v>0</v>
      </c>
      <c r="P422">
        <v>14</v>
      </c>
      <c r="Q422">
        <v>0</v>
      </c>
      <c r="R422">
        <v>25.454499999999999</v>
      </c>
      <c r="S422">
        <v>0</v>
      </c>
      <c r="T422">
        <v>14</v>
      </c>
      <c r="U422">
        <v>0</v>
      </c>
      <c r="V422">
        <v>25.454499999999999</v>
      </c>
      <c r="W422">
        <v>55</v>
      </c>
      <c r="X422">
        <v>47</v>
      </c>
      <c r="Y422">
        <v>100</v>
      </c>
      <c r="Z422">
        <v>0</v>
      </c>
      <c r="AA422">
        <v>0</v>
      </c>
      <c r="AB422">
        <v>14</v>
      </c>
      <c r="AC422">
        <v>0</v>
      </c>
      <c r="AD422">
        <v>25.454499999999999</v>
      </c>
      <c r="AE422">
        <v>6</v>
      </c>
      <c r="AF422">
        <v>10</v>
      </c>
      <c r="AG422">
        <v>10.9091</v>
      </c>
      <c r="AH422">
        <v>15.61</v>
      </c>
      <c r="AI422">
        <v>0</v>
      </c>
      <c r="AJ422">
        <v>20</v>
      </c>
      <c r="AK422">
        <v>0</v>
      </c>
      <c r="AL422">
        <v>94.280900000000003</v>
      </c>
      <c r="AM422">
        <v>0</v>
      </c>
      <c r="AN422">
        <v>56</v>
      </c>
      <c r="AO422">
        <v>0</v>
      </c>
      <c r="AP422">
        <v>100</v>
      </c>
      <c r="AQ422">
        <v>6</v>
      </c>
      <c r="AR422">
        <v>64</v>
      </c>
      <c r="AS422">
        <v>10.9091</v>
      </c>
      <c r="AT422">
        <v>100</v>
      </c>
      <c r="AU422">
        <v>0</v>
      </c>
      <c r="AV422">
        <v>20</v>
      </c>
      <c r="AW422">
        <v>0</v>
      </c>
      <c r="AX422">
        <v>94.280900000000003</v>
      </c>
      <c r="AY422">
        <v>0</v>
      </c>
      <c r="AZ422">
        <v>14</v>
      </c>
      <c r="BA422">
        <v>0</v>
      </c>
      <c r="BB422">
        <v>66.666700000000006</v>
      </c>
      <c r="BC422">
        <v>0</v>
      </c>
      <c r="BD422">
        <v>20</v>
      </c>
      <c r="BE422">
        <v>0</v>
      </c>
      <c r="BF422">
        <v>94.280900000000003</v>
      </c>
      <c r="BG422">
        <v>0</v>
      </c>
      <c r="BH422">
        <v>14</v>
      </c>
      <c r="BI422">
        <v>0</v>
      </c>
      <c r="BJ422">
        <v>66.666700000000006</v>
      </c>
      <c r="BK422">
        <v>0</v>
      </c>
      <c r="BL422">
        <v>14</v>
      </c>
      <c r="BM422">
        <v>0</v>
      </c>
      <c r="BN422">
        <v>25.454499999999999</v>
      </c>
      <c r="BO422">
        <v>0</v>
      </c>
      <c r="BQ422">
        <v>0</v>
      </c>
      <c r="BR422">
        <v>0</v>
      </c>
      <c r="BS422">
        <v>0</v>
      </c>
      <c r="BT422">
        <v>0.99360000000000004</v>
      </c>
      <c r="BU422">
        <v>0</v>
      </c>
      <c r="BV422">
        <v>0.43680000000000002</v>
      </c>
      <c r="BW422">
        <v>0</v>
      </c>
      <c r="BX422">
        <v>0</v>
      </c>
      <c r="BY422">
        <v>0.22389999999999999</v>
      </c>
      <c r="BZ422">
        <v>0</v>
      </c>
      <c r="CA422">
        <v>0</v>
      </c>
      <c r="CB422">
        <v>0</v>
      </c>
      <c r="CC422">
        <v>0</v>
      </c>
      <c r="CD422">
        <v>0</v>
      </c>
      <c r="CE422">
        <v>0</v>
      </c>
      <c r="CF422">
        <v>0</v>
      </c>
      <c r="CG422">
        <v>1.4303999999999999</v>
      </c>
      <c r="CH422">
        <v>9.3799999999999994E-2</v>
      </c>
      <c r="CI422">
        <v>0.22389999999999999</v>
      </c>
      <c r="CJ422">
        <v>0.22389999999999999</v>
      </c>
      <c r="CK422">
        <v>0</v>
      </c>
      <c r="CL422">
        <v>0</v>
      </c>
      <c r="CM422">
        <v>1.6543000000000001</v>
      </c>
      <c r="CN422">
        <v>1.2800000000000001E-2</v>
      </c>
      <c r="CO422">
        <v>0</v>
      </c>
      <c r="CQ422">
        <v>0</v>
      </c>
      <c r="CR422">
        <v>0</v>
      </c>
      <c r="CS422">
        <v>0</v>
      </c>
      <c r="CT422">
        <v>1</v>
      </c>
      <c r="CU422">
        <v>0</v>
      </c>
      <c r="CV422">
        <v>0</v>
      </c>
      <c r="CW422">
        <v>0</v>
      </c>
      <c r="CX422">
        <v>0</v>
      </c>
      <c r="CY422">
        <v>0</v>
      </c>
      <c r="CZ422">
        <v>0</v>
      </c>
      <c r="DA422">
        <v>0</v>
      </c>
      <c r="DB422">
        <v>0</v>
      </c>
      <c r="DC422">
        <v>0</v>
      </c>
      <c r="DD422">
        <v>0</v>
      </c>
      <c r="DE422">
        <v>0</v>
      </c>
      <c r="DF422">
        <v>1</v>
      </c>
      <c r="DG422">
        <v>0</v>
      </c>
      <c r="DH422">
        <v>0</v>
      </c>
      <c r="DI422">
        <v>1</v>
      </c>
      <c r="DJ422" t="s">
        <v>795</v>
      </c>
    </row>
    <row r="423" spans="1:114" x14ac:dyDescent="0.2">
      <c r="A423">
        <v>21811</v>
      </c>
      <c r="B423" t="s">
        <v>589</v>
      </c>
      <c r="C423">
        <v>3301</v>
      </c>
      <c r="D423">
        <v>606</v>
      </c>
      <c r="E423">
        <v>13.6999</v>
      </c>
      <c r="F423">
        <v>2.4876</v>
      </c>
      <c r="G423">
        <v>636</v>
      </c>
      <c r="H423">
        <v>189</v>
      </c>
      <c r="I423">
        <v>5.8353999999999999</v>
      </c>
      <c r="J423">
        <v>1.6937</v>
      </c>
      <c r="K423">
        <v>2526</v>
      </c>
      <c r="L423">
        <v>344</v>
      </c>
      <c r="M423">
        <v>23.4999</v>
      </c>
      <c r="N423">
        <v>3.0905</v>
      </c>
      <c r="O423">
        <v>1065</v>
      </c>
      <c r="P423">
        <v>246</v>
      </c>
      <c r="Q423">
        <v>5.6456999999999997</v>
      </c>
      <c r="R423">
        <v>1.2925</v>
      </c>
      <c r="S423">
        <v>920</v>
      </c>
      <c r="T423">
        <v>294</v>
      </c>
      <c r="U423">
        <v>3.8151000000000002</v>
      </c>
      <c r="V423">
        <v>1.2149000000000001</v>
      </c>
      <c r="W423">
        <v>8513</v>
      </c>
      <c r="X423">
        <v>338</v>
      </c>
      <c r="Y423">
        <v>34.9223</v>
      </c>
      <c r="Z423">
        <v>1.0388999999999999</v>
      </c>
      <c r="AA423">
        <v>3942</v>
      </c>
      <c r="AB423">
        <v>353</v>
      </c>
      <c r="AC423">
        <v>16.170999999999999</v>
      </c>
      <c r="AD423">
        <v>1.3842000000000001</v>
      </c>
      <c r="AE423">
        <v>3367</v>
      </c>
      <c r="AF423">
        <v>417</v>
      </c>
      <c r="AG423">
        <v>13.962300000000001</v>
      </c>
      <c r="AH423">
        <v>1.6884999999999999</v>
      </c>
      <c r="AI423">
        <v>671</v>
      </c>
      <c r="AJ423">
        <v>186</v>
      </c>
      <c r="AK423">
        <v>6.2423999999999999</v>
      </c>
      <c r="AL423">
        <v>1.7132000000000001</v>
      </c>
      <c r="AM423">
        <v>111</v>
      </c>
      <c r="AN423">
        <v>112</v>
      </c>
      <c r="AO423">
        <v>0.47020000000000001</v>
      </c>
      <c r="AP423">
        <v>0.47560000000000002</v>
      </c>
      <c r="AQ423">
        <v>4810</v>
      </c>
      <c r="AR423">
        <v>976</v>
      </c>
      <c r="AS423">
        <v>19.7317</v>
      </c>
      <c r="AT423">
        <v>3.97</v>
      </c>
      <c r="AU423">
        <v>612</v>
      </c>
      <c r="AV423">
        <v>198</v>
      </c>
      <c r="AW423">
        <v>3.9506999999999999</v>
      </c>
      <c r="AX423">
        <v>1.2746999999999999</v>
      </c>
      <c r="AY423">
        <v>1279</v>
      </c>
      <c r="AZ423">
        <v>239</v>
      </c>
      <c r="BA423">
        <v>8.2563999999999993</v>
      </c>
      <c r="BB423">
        <v>1.5274000000000001</v>
      </c>
      <c r="BC423">
        <v>215</v>
      </c>
      <c r="BD423">
        <v>135</v>
      </c>
      <c r="BE423">
        <v>2.0002</v>
      </c>
      <c r="BF423">
        <v>1.2558</v>
      </c>
      <c r="BG423">
        <v>720</v>
      </c>
      <c r="BH423">
        <v>186</v>
      </c>
      <c r="BI423">
        <v>6.6982999999999997</v>
      </c>
      <c r="BJ423">
        <v>1.7137</v>
      </c>
      <c r="BK423">
        <v>242</v>
      </c>
      <c r="BL423">
        <v>71</v>
      </c>
      <c r="BM423">
        <v>0.99270000000000003</v>
      </c>
      <c r="BN423">
        <v>0.29010000000000002</v>
      </c>
      <c r="BO423">
        <v>0.57540000000000002</v>
      </c>
      <c r="BP423">
        <v>0.72670000000000001</v>
      </c>
      <c r="BQ423">
        <v>0.6421</v>
      </c>
      <c r="BR423">
        <v>0.45090000000000002</v>
      </c>
      <c r="BS423">
        <v>0.52890000000000004</v>
      </c>
      <c r="BT423">
        <v>0.91039999999999999</v>
      </c>
      <c r="BU423">
        <v>0.20469999999999999</v>
      </c>
      <c r="BV423">
        <v>0.6895</v>
      </c>
      <c r="BW423">
        <v>0.67459999999999998</v>
      </c>
      <c r="BX423">
        <v>0.45200000000000001</v>
      </c>
      <c r="BY423">
        <v>0.38379999999999997</v>
      </c>
      <c r="BZ423">
        <v>0.57920000000000005</v>
      </c>
      <c r="CA423">
        <v>0.88939999999999997</v>
      </c>
      <c r="CB423">
        <v>0.72670000000000001</v>
      </c>
      <c r="CC423">
        <v>0.74399999999999999</v>
      </c>
      <c r="CD423">
        <v>0.70150000000000001</v>
      </c>
      <c r="CE423">
        <v>2.9239999999999999</v>
      </c>
      <c r="CF423">
        <v>0.65029999999999999</v>
      </c>
      <c r="CG423">
        <v>2.9312</v>
      </c>
      <c r="CH423">
        <v>0.78890000000000005</v>
      </c>
      <c r="CI423">
        <v>0.38379999999999997</v>
      </c>
      <c r="CJ423">
        <v>0.38379999999999997</v>
      </c>
      <c r="CK423">
        <v>3.6408</v>
      </c>
      <c r="CL423">
        <v>0.88060000000000005</v>
      </c>
      <c r="CM423">
        <v>9.8797999999999995</v>
      </c>
      <c r="CN423">
        <v>0.79100000000000004</v>
      </c>
      <c r="CO423">
        <v>0</v>
      </c>
      <c r="CP423">
        <v>0</v>
      </c>
      <c r="CQ423">
        <v>0</v>
      </c>
      <c r="CR423">
        <v>0</v>
      </c>
      <c r="CS423">
        <v>0</v>
      </c>
      <c r="CT423">
        <v>1</v>
      </c>
      <c r="CU423">
        <v>0</v>
      </c>
      <c r="CV423">
        <v>0</v>
      </c>
      <c r="CW423">
        <v>0</v>
      </c>
      <c r="CX423">
        <v>0</v>
      </c>
      <c r="CY423">
        <v>0</v>
      </c>
      <c r="CZ423">
        <v>0</v>
      </c>
      <c r="DA423">
        <v>0</v>
      </c>
      <c r="DB423">
        <v>0</v>
      </c>
      <c r="DC423">
        <v>0</v>
      </c>
      <c r="DD423">
        <v>0</v>
      </c>
      <c r="DE423">
        <v>0</v>
      </c>
      <c r="DF423">
        <v>1</v>
      </c>
      <c r="DG423">
        <v>0</v>
      </c>
      <c r="DH423">
        <v>0</v>
      </c>
      <c r="DI423">
        <v>1</v>
      </c>
      <c r="DJ423" t="s">
        <v>794</v>
      </c>
    </row>
    <row r="424" spans="1:114" x14ac:dyDescent="0.2">
      <c r="A424">
        <v>21813</v>
      </c>
      <c r="B424" t="s">
        <v>589</v>
      </c>
      <c r="C424">
        <v>181</v>
      </c>
      <c r="D424">
        <v>114</v>
      </c>
      <c r="E424">
        <v>6.0353000000000003</v>
      </c>
      <c r="F424">
        <v>3.6532</v>
      </c>
      <c r="G424">
        <v>56</v>
      </c>
      <c r="H424">
        <v>66</v>
      </c>
      <c r="I424">
        <v>3.3353000000000002</v>
      </c>
      <c r="J424">
        <v>3.8534000000000002</v>
      </c>
      <c r="K424">
        <v>105</v>
      </c>
      <c r="L424">
        <v>81</v>
      </c>
      <c r="M424">
        <v>8.0955999999999992</v>
      </c>
      <c r="N424">
        <v>6.0378999999999996</v>
      </c>
      <c r="O424">
        <v>186</v>
      </c>
      <c r="P424">
        <v>134</v>
      </c>
      <c r="Q424">
        <v>7.3402000000000003</v>
      </c>
      <c r="R424">
        <v>5.1277999999999997</v>
      </c>
      <c r="S424">
        <v>101</v>
      </c>
      <c r="T424">
        <v>81</v>
      </c>
      <c r="U424">
        <v>3.3677999999999999</v>
      </c>
      <c r="V424">
        <v>2.6364999999999998</v>
      </c>
      <c r="W424">
        <v>759</v>
      </c>
      <c r="X424">
        <v>154</v>
      </c>
      <c r="Y424">
        <v>25.308399999999999</v>
      </c>
      <c r="Z424">
        <v>2.6387999999999998</v>
      </c>
      <c r="AA424">
        <v>365</v>
      </c>
      <c r="AB424">
        <v>213</v>
      </c>
      <c r="AC424">
        <v>12.1707</v>
      </c>
      <c r="AD424">
        <v>6.7790999999999997</v>
      </c>
      <c r="AE424">
        <v>700</v>
      </c>
      <c r="AF424">
        <v>342</v>
      </c>
      <c r="AG424">
        <v>23.341100000000001</v>
      </c>
      <c r="AH424">
        <v>10.6556</v>
      </c>
      <c r="AI424">
        <v>0</v>
      </c>
      <c r="AJ424">
        <v>20</v>
      </c>
      <c r="AK424">
        <v>0</v>
      </c>
      <c r="AL424">
        <v>1.5265</v>
      </c>
      <c r="AM424">
        <v>2</v>
      </c>
      <c r="AN424">
        <v>54</v>
      </c>
      <c r="AO424">
        <v>6.6799999999999998E-2</v>
      </c>
      <c r="AP424">
        <v>1.8165</v>
      </c>
      <c r="AQ424">
        <v>479</v>
      </c>
      <c r="AR424">
        <v>736</v>
      </c>
      <c r="AS424">
        <v>15.972</v>
      </c>
      <c r="AT424">
        <v>24.386900000000001</v>
      </c>
      <c r="AU424">
        <v>0</v>
      </c>
      <c r="AV424">
        <v>20</v>
      </c>
      <c r="AW424">
        <v>0</v>
      </c>
      <c r="AX424">
        <v>1.1667000000000001</v>
      </c>
      <c r="AY424">
        <v>143</v>
      </c>
      <c r="AZ424">
        <v>99</v>
      </c>
      <c r="BA424">
        <v>8.4266000000000005</v>
      </c>
      <c r="BB424">
        <v>5.7077</v>
      </c>
      <c r="BC424">
        <v>0</v>
      </c>
      <c r="BD424">
        <v>20</v>
      </c>
      <c r="BE424">
        <v>0</v>
      </c>
      <c r="BF424">
        <v>1.5265</v>
      </c>
      <c r="BG424">
        <v>21</v>
      </c>
      <c r="BH424">
        <v>36</v>
      </c>
      <c r="BI424">
        <v>1.6191</v>
      </c>
      <c r="BJ424">
        <v>2.7582</v>
      </c>
      <c r="BK424">
        <v>0</v>
      </c>
      <c r="BL424">
        <v>14</v>
      </c>
      <c r="BM424">
        <v>0</v>
      </c>
      <c r="BN424">
        <v>0.46679999999999999</v>
      </c>
      <c r="BO424">
        <v>0.23710000000000001</v>
      </c>
      <c r="BP424">
        <v>0.40350000000000003</v>
      </c>
      <c r="BQ424">
        <v>0.14749999999999999</v>
      </c>
      <c r="BR424">
        <v>0.57689999999999997</v>
      </c>
      <c r="BS424">
        <v>0.47749999999999998</v>
      </c>
      <c r="BT424">
        <v>0.81020000000000003</v>
      </c>
      <c r="BU424">
        <v>0.13650000000000001</v>
      </c>
      <c r="BV424">
        <v>0.92720000000000002</v>
      </c>
      <c r="BW424">
        <v>0</v>
      </c>
      <c r="BX424">
        <v>0.3518</v>
      </c>
      <c r="BY424">
        <v>0.31340000000000001</v>
      </c>
      <c r="BZ424">
        <v>0</v>
      </c>
      <c r="CA424">
        <v>0.89370000000000005</v>
      </c>
      <c r="CB424">
        <v>0</v>
      </c>
      <c r="CC424">
        <v>0.35139999999999999</v>
      </c>
      <c r="CD424">
        <v>0</v>
      </c>
      <c r="CE424">
        <v>1.8425</v>
      </c>
      <c r="CF424">
        <v>0.30280000000000001</v>
      </c>
      <c r="CG424">
        <v>2.2256999999999998</v>
      </c>
      <c r="CH424">
        <v>0.34539999999999998</v>
      </c>
      <c r="CI424">
        <v>0.31340000000000001</v>
      </c>
      <c r="CJ424">
        <v>0.31340000000000001</v>
      </c>
      <c r="CK424">
        <v>1.2451000000000001</v>
      </c>
      <c r="CL424">
        <v>0.27510000000000001</v>
      </c>
      <c r="CM424">
        <v>5.6266999999999996</v>
      </c>
      <c r="CN424">
        <v>0.25159999999999999</v>
      </c>
      <c r="CO424">
        <v>0</v>
      </c>
      <c r="CP424">
        <v>0</v>
      </c>
      <c r="CQ424">
        <v>0</v>
      </c>
      <c r="CR424">
        <v>0</v>
      </c>
      <c r="CS424">
        <v>0</v>
      </c>
      <c r="CT424">
        <v>0</v>
      </c>
      <c r="CU424">
        <v>0</v>
      </c>
      <c r="CV424">
        <v>1</v>
      </c>
      <c r="CW424">
        <v>0</v>
      </c>
      <c r="CX424">
        <v>0</v>
      </c>
      <c r="CY424">
        <v>0</v>
      </c>
      <c r="CZ424">
        <v>0</v>
      </c>
      <c r="DA424">
        <v>0</v>
      </c>
      <c r="DB424">
        <v>0</v>
      </c>
      <c r="DC424">
        <v>0</v>
      </c>
      <c r="DD424">
        <v>0</v>
      </c>
      <c r="DE424">
        <v>0</v>
      </c>
      <c r="DF424">
        <v>1</v>
      </c>
      <c r="DG424">
        <v>0</v>
      </c>
      <c r="DH424">
        <v>0</v>
      </c>
      <c r="DI424">
        <v>1</v>
      </c>
      <c r="DJ424" t="s">
        <v>796</v>
      </c>
    </row>
    <row r="425" spans="1:114" x14ac:dyDescent="0.2">
      <c r="A425">
        <v>21814</v>
      </c>
      <c r="B425" t="s">
        <v>589</v>
      </c>
      <c r="C425">
        <v>45</v>
      </c>
      <c r="D425">
        <v>72</v>
      </c>
      <c r="E425">
        <v>20.737300000000001</v>
      </c>
      <c r="F425">
        <v>30.3628</v>
      </c>
      <c r="G425">
        <v>18</v>
      </c>
      <c r="H425">
        <v>30</v>
      </c>
      <c r="I425">
        <v>20.224699999999999</v>
      </c>
      <c r="J425">
        <v>27.7822</v>
      </c>
      <c r="K425">
        <v>45</v>
      </c>
      <c r="L425">
        <v>76</v>
      </c>
      <c r="M425">
        <v>35.714300000000001</v>
      </c>
      <c r="N425">
        <v>55.149500000000003</v>
      </c>
      <c r="O425">
        <v>0</v>
      </c>
      <c r="P425">
        <v>14</v>
      </c>
      <c r="Q425">
        <v>0</v>
      </c>
      <c r="R425">
        <v>7.1066000000000003</v>
      </c>
      <c r="S425">
        <v>0</v>
      </c>
      <c r="T425">
        <v>14</v>
      </c>
      <c r="U425">
        <v>0</v>
      </c>
      <c r="V425">
        <v>6.4516</v>
      </c>
      <c r="W425">
        <v>84</v>
      </c>
      <c r="X425">
        <v>72</v>
      </c>
      <c r="Y425">
        <v>38.709699999999998</v>
      </c>
      <c r="Z425">
        <v>21.844799999999999</v>
      </c>
      <c r="AA425">
        <v>0</v>
      </c>
      <c r="AB425">
        <v>14</v>
      </c>
      <c r="AC425">
        <v>0</v>
      </c>
      <c r="AD425">
        <v>6.4516</v>
      </c>
      <c r="AE425">
        <v>84</v>
      </c>
      <c r="AF425">
        <v>72</v>
      </c>
      <c r="AG425">
        <v>38.709699999999998</v>
      </c>
      <c r="AH425">
        <v>21.844799999999999</v>
      </c>
      <c r="AI425">
        <v>0</v>
      </c>
      <c r="AJ425">
        <v>20</v>
      </c>
      <c r="AK425">
        <v>0</v>
      </c>
      <c r="AL425">
        <v>15.7135</v>
      </c>
      <c r="AM425">
        <v>0</v>
      </c>
      <c r="AN425">
        <v>56</v>
      </c>
      <c r="AO425">
        <v>0</v>
      </c>
      <c r="AP425">
        <v>25.8065</v>
      </c>
      <c r="AQ425">
        <v>49</v>
      </c>
      <c r="AR425">
        <v>186</v>
      </c>
      <c r="AS425">
        <v>22.5806</v>
      </c>
      <c r="AT425">
        <v>84.634200000000007</v>
      </c>
      <c r="AU425">
        <v>0</v>
      </c>
      <c r="AV425">
        <v>20</v>
      </c>
      <c r="AW425">
        <v>0</v>
      </c>
      <c r="AX425">
        <v>10.760300000000001</v>
      </c>
      <c r="AY425">
        <v>0</v>
      </c>
      <c r="AZ425">
        <v>14</v>
      </c>
      <c r="BA425">
        <v>0</v>
      </c>
      <c r="BB425">
        <v>7.6086999999999998</v>
      </c>
      <c r="BC425">
        <v>0</v>
      </c>
      <c r="BD425">
        <v>20</v>
      </c>
      <c r="BE425">
        <v>0</v>
      </c>
      <c r="BF425">
        <v>15.7135</v>
      </c>
      <c r="BG425">
        <v>0</v>
      </c>
      <c r="BH425">
        <v>14</v>
      </c>
      <c r="BI425">
        <v>0</v>
      </c>
      <c r="BJ425">
        <v>11.1111</v>
      </c>
      <c r="BK425">
        <v>0</v>
      </c>
      <c r="BL425">
        <v>14</v>
      </c>
      <c r="BM425">
        <v>0</v>
      </c>
      <c r="BN425">
        <v>6.4516</v>
      </c>
      <c r="BO425">
        <v>0.77590000000000003</v>
      </c>
      <c r="BP425">
        <v>0.98260000000000003</v>
      </c>
      <c r="BQ425">
        <v>0.89800000000000002</v>
      </c>
      <c r="BR425">
        <v>0</v>
      </c>
      <c r="BS425">
        <v>0</v>
      </c>
      <c r="BT425">
        <v>0.93179999999999996</v>
      </c>
      <c r="BU425">
        <v>0</v>
      </c>
      <c r="BV425">
        <v>0.98070000000000002</v>
      </c>
      <c r="BW425">
        <v>0</v>
      </c>
      <c r="BX425">
        <v>0</v>
      </c>
      <c r="BY425">
        <v>0.43709999999999999</v>
      </c>
      <c r="BZ425">
        <v>0</v>
      </c>
      <c r="CA425">
        <v>0</v>
      </c>
      <c r="CB425">
        <v>0</v>
      </c>
      <c r="CC425">
        <v>0</v>
      </c>
      <c r="CD425">
        <v>0</v>
      </c>
      <c r="CE425">
        <v>2.6564999999999999</v>
      </c>
      <c r="CF425">
        <v>0.5544</v>
      </c>
      <c r="CG425">
        <v>1.9125000000000001</v>
      </c>
      <c r="CH425">
        <v>0.19189999999999999</v>
      </c>
      <c r="CI425">
        <v>0.43709999999999999</v>
      </c>
      <c r="CJ425">
        <v>0.43709999999999999</v>
      </c>
      <c r="CK425">
        <v>0</v>
      </c>
      <c r="CL425">
        <v>0</v>
      </c>
      <c r="CM425">
        <v>5.0061000000000009</v>
      </c>
      <c r="CN425">
        <v>0.20039999999999999</v>
      </c>
      <c r="CO425">
        <v>0</v>
      </c>
      <c r="CP425">
        <v>1</v>
      </c>
      <c r="CQ425">
        <v>0</v>
      </c>
      <c r="CR425">
        <v>0</v>
      </c>
      <c r="CS425">
        <v>0</v>
      </c>
      <c r="CT425">
        <v>1</v>
      </c>
      <c r="CU425">
        <v>0</v>
      </c>
      <c r="CV425">
        <v>1</v>
      </c>
      <c r="CW425">
        <v>0</v>
      </c>
      <c r="CX425">
        <v>0</v>
      </c>
      <c r="CY425">
        <v>0</v>
      </c>
      <c r="CZ425">
        <v>0</v>
      </c>
      <c r="DA425">
        <v>0</v>
      </c>
      <c r="DB425">
        <v>0</v>
      </c>
      <c r="DC425">
        <v>0</v>
      </c>
      <c r="DD425">
        <v>0</v>
      </c>
      <c r="DE425">
        <v>1</v>
      </c>
      <c r="DF425">
        <v>2</v>
      </c>
      <c r="DG425">
        <v>0</v>
      </c>
      <c r="DH425">
        <v>0</v>
      </c>
      <c r="DI425">
        <v>3</v>
      </c>
      <c r="DJ425" t="s">
        <v>795</v>
      </c>
    </row>
    <row r="426" spans="1:114" x14ac:dyDescent="0.2">
      <c r="A426">
        <v>21817</v>
      </c>
      <c r="B426" t="s">
        <v>589</v>
      </c>
      <c r="C426">
        <v>912</v>
      </c>
      <c r="D426">
        <v>324</v>
      </c>
      <c r="E426">
        <v>21.023499999999999</v>
      </c>
      <c r="F426">
        <v>7.2702999999999998</v>
      </c>
      <c r="G426">
        <v>165</v>
      </c>
      <c r="H426">
        <v>157</v>
      </c>
      <c r="I426">
        <v>8.1562000000000001</v>
      </c>
      <c r="J426">
        <v>7.6528</v>
      </c>
      <c r="K426">
        <v>606</v>
      </c>
      <c r="L426">
        <v>172</v>
      </c>
      <c r="M426">
        <v>31.480499999999999</v>
      </c>
      <c r="N426">
        <v>8.1931999999999992</v>
      </c>
      <c r="O426">
        <v>431</v>
      </c>
      <c r="P426">
        <v>121</v>
      </c>
      <c r="Q426">
        <v>13.376799999999999</v>
      </c>
      <c r="R426">
        <v>3.5093999999999999</v>
      </c>
      <c r="S426">
        <v>289</v>
      </c>
      <c r="T426">
        <v>158</v>
      </c>
      <c r="U426">
        <v>6.6574999999999998</v>
      </c>
      <c r="V426">
        <v>3.5988000000000002</v>
      </c>
      <c r="W426">
        <v>1145</v>
      </c>
      <c r="X426">
        <v>176</v>
      </c>
      <c r="Y426">
        <v>25.922599999999999</v>
      </c>
      <c r="Z426">
        <v>3.4001000000000001</v>
      </c>
      <c r="AA426">
        <v>928</v>
      </c>
      <c r="AB426">
        <v>239</v>
      </c>
      <c r="AC426">
        <v>21.009699999999999</v>
      </c>
      <c r="AD426">
        <v>5.1421999999999999</v>
      </c>
      <c r="AE426">
        <v>732</v>
      </c>
      <c r="AF426">
        <v>209</v>
      </c>
      <c r="AG426">
        <v>16.862500000000001</v>
      </c>
      <c r="AH426">
        <v>4.6128</v>
      </c>
      <c r="AI426">
        <v>155</v>
      </c>
      <c r="AJ426">
        <v>70</v>
      </c>
      <c r="AK426">
        <v>8.0518999999999998</v>
      </c>
      <c r="AL426">
        <v>3.5156999999999998</v>
      </c>
      <c r="AM426">
        <v>49</v>
      </c>
      <c r="AN426">
        <v>69</v>
      </c>
      <c r="AO426">
        <v>1.1675</v>
      </c>
      <c r="AP426">
        <v>1.6295999999999999</v>
      </c>
      <c r="AQ426">
        <v>1319</v>
      </c>
      <c r="AR426">
        <v>564</v>
      </c>
      <c r="AS426">
        <v>29.861899999999999</v>
      </c>
      <c r="AT426">
        <v>12.5413</v>
      </c>
      <c r="AU426">
        <v>129</v>
      </c>
      <c r="AV426">
        <v>69</v>
      </c>
      <c r="AW426">
        <v>5.0509000000000004</v>
      </c>
      <c r="AX426">
        <v>2.6505000000000001</v>
      </c>
      <c r="AY426">
        <v>116</v>
      </c>
      <c r="AZ426">
        <v>78</v>
      </c>
      <c r="BA426">
        <v>4.5419</v>
      </c>
      <c r="BB426">
        <v>3.0272000000000001</v>
      </c>
      <c r="BC426">
        <v>8</v>
      </c>
      <c r="BD426">
        <v>18</v>
      </c>
      <c r="BE426">
        <v>0.41560000000000002</v>
      </c>
      <c r="BF426">
        <v>0.92379999999999995</v>
      </c>
      <c r="BG426">
        <v>117</v>
      </c>
      <c r="BH426">
        <v>73</v>
      </c>
      <c r="BI426">
        <v>6.0778999999999996</v>
      </c>
      <c r="BJ426">
        <v>3.7315</v>
      </c>
      <c r="BK426">
        <v>76</v>
      </c>
      <c r="BL426">
        <v>3</v>
      </c>
      <c r="BM426">
        <v>1.7205999999999999</v>
      </c>
      <c r="BN426">
        <v>0.1537</v>
      </c>
      <c r="BO426">
        <v>0.7823</v>
      </c>
      <c r="BP426">
        <v>0.87849999999999995</v>
      </c>
      <c r="BQ426">
        <v>0.81559999999999999</v>
      </c>
      <c r="BR426">
        <v>0.82689999999999997</v>
      </c>
      <c r="BS426">
        <v>0.78369999999999995</v>
      </c>
      <c r="BT426">
        <v>0.82089999999999996</v>
      </c>
      <c r="BU426">
        <v>0.45839999999999997</v>
      </c>
      <c r="BV426">
        <v>0.81579999999999997</v>
      </c>
      <c r="BW426">
        <v>0.82</v>
      </c>
      <c r="BX426">
        <v>0.60770000000000002</v>
      </c>
      <c r="BY426">
        <v>0.52029999999999998</v>
      </c>
      <c r="BZ426">
        <v>0.6139</v>
      </c>
      <c r="CA426">
        <v>0.8004</v>
      </c>
      <c r="CB426">
        <v>0.436</v>
      </c>
      <c r="CC426">
        <v>0.70499999999999996</v>
      </c>
      <c r="CD426">
        <v>0.80810000000000004</v>
      </c>
      <c r="CE426">
        <v>4.0869999999999997</v>
      </c>
      <c r="CF426">
        <v>0.93600000000000005</v>
      </c>
      <c r="CG426">
        <v>3.5228000000000002</v>
      </c>
      <c r="CH426">
        <v>0.97650000000000003</v>
      </c>
      <c r="CI426">
        <v>0.52029999999999998</v>
      </c>
      <c r="CJ426">
        <v>0.52029999999999998</v>
      </c>
      <c r="CK426">
        <v>3.3633999999999999</v>
      </c>
      <c r="CL426">
        <v>0.79320000000000002</v>
      </c>
      <c r="CM426">
        <v>11.493499999999999</v>
      </c>
      <c r="CN426">
        <v>0.92749999999999999</v>
      </c>
      <c r="CO426">
        <v>0</v>
      </c>
      <c r="CP426">
        <v>0</v>
      </c>
      <c r="CQ426">
        <v>0</v>
      </c>
      <c r="CR426">
        <v>0</v>
      </c>
      <c r="CS426">
        <v>0</v>
      </c>
      <c r="CT426">
        <v>0</v>
      </c>
      <c r="CU426">
        <v>0</v>
      </c>
      <c r="CV426">
        <v>0</v>
      </c>
      <c r="CW426">
        <v>0</v>
      </c>
      <c r="CX426">
        <v>0</v>
      </c>
      <c r="CY426">
        <v>0</v>
      </c>
      <c r="CZ426">
        <v>0</v>
      </c>
      <c r="DA426">
        <v>0</v>
      </c>
      <c r="DB426">
        <v>0</v>
      </c>
      <c r="DC426">
        <v>0</v>
      </c>
      <c r="DD426">
        <v>0</v>
      </c>
      <c r="DE426">
        <v>0</v>
      </c>
      <c r="DF426">
        <v>0</v>
      </c>
      <c r="DG426">
        <v>0</v>
      </c>
      <c r="DH426">
        <v>0</v>
      </c>
      <c r="DI426">
        <v>0</v>
      </c>
      <c r="DJ426" t="s">
        <v>794</v>
      </c>
    </row>
    <row r="427" spans="1:114" x14ac:dyDescent="0.2">
      <c r="A427">
        <v>21821</v>
      </c>
      <c r="B427" t="s">
        <v>589</v>
      </c>
      <c r="C427">
        <v>196</v>
      </c>
      <c r="D427">
        <v>95</v>
      </c>
      <c r="E427">
        <v>24.9682</v>
      </c>
      <c r="F427">
        <v>10.2951</v>
      </c>
      <c r="G427">
        <v>13</v>
      </c>
      <c r="H427">
        <v>19</v>
      </c>
      <c r="I427">
        <v>3.9634</v>
      </c>
      <c r="J427">
        <v>5.5327000000000002</v>
      </c>
      <c r="K427">
        <v>110</v>
      </c>
      <c r="L427">
        <v>63</v>
      </c>
      <c r="M427">
        <v>29.333300000000001</v>
      </c>
      <c r="N427">
        <v>15.283099999999999</v>
      </c>
      <c r="O427">
        <v>67</v>
      </c>
      <c r="P427">
        <v>38</v>
      </c>
      <c r="Q427">
        <v>9.8529</v>
      </c>
      <c r="R427">
        <v>4.8874000000000004</v>
      </c>
      <c r="S427">
        <v>0</v>
      </c>
      <c r="T427">
        <v>14</v>
      </c>
      <c r="U427">
        <v>0</v>
      </c>
      <c r="V427">
        <v>1.7565999999999999</v>
      </c>
      <c r="W427">
        <v>239</v>
      </c>
      <c r="X427">
        <v>77</v>
      </c>
      <c r="Y427">
        <v>29.987500000000001</v>
      </c>
      <c r="Z427">
        <v>6.0121000000000002</v>
      </c>
      <c r="AA427">
        <v>99</v>
      </c>
      <c r="AB427">
        <v>65</v>
      </c>
      <c r="AC427">
        <v>12.4216</v>
      </c>
      <c r="AD427">
        <v>7.5298999999999996</v>
      </c>
      <c r="AE427">
        <v>215</v>
      </c>
      <c r="AF427">
        <v>82</v>
      </c>
      <c r="AG427">
        <v>26.976199999999999</v>
      </c>
      <c r="AH427">
        <v>7.7182000000000004</v>
      </c>
      <c r="AI427">
        <v>25</v>
      </c>
      <c r="AJ427">
        <v>31</v>
      </c>
      <c r="AK427">
        <v>6.6666999999999996</v>
      </c>
      <c r="AL427">
        <v>8.2067999999999994</v>
      </c>
      <c r="AM427">
        <v>0</v>
      </c>
      <c r="AN427">
        <v>56</v>
      </c>
      <c r="AO427">
        <v>0</v>
      </c>
      <c r="AP427">
        <v>7.3202999999999996</v>
      </c>
      <c r="AQ427">
        <v>52</v>
      </c>
      <c r="AR427">
        <v>272</v>
      </c>
      <c r="AS427">
        <v>6.5244999999999997</v>
      </c>
      <c r="AT427">
        <v>34.066600000000001</v>
      </c>
      <c r="AU427">
        <v>0</v>
      </c>
      <c r="AV427">
        <v>20</v>
      </c>
      <c r="AW427">
        <v>0</v>
      </c>
      <c r="AX427">
        <v>2.9159000000000002</v>
      </c>
      <c r="AY427">
        <v>35</v>
      </c>
      <c r="AZ427">
        <v>28</v>
      </c>
      <c r="BA427">
        <v>5.1546000000000003</v>
      </c>
      <c r="BB427">
        <v>4.0183999999999997</v>
      </c>
      <c r="BC427">
        <v>0</v>
      </c>
      <c r="BD427">
        <v>20</v>
      </c>
      <c r="BE427">
        <v>0</v>
      </c>
      <c r="BF427">
        <v>5.2797000000000001</v>
      </c>
      <c r="BG427">
        <v>12</v>
      </c>
      <c r="BH427">
        <v>18</v>
      </c>
      <c r="BI427">
        <v>3.2</v>
      </c>
      <c r="BJ427">
        <v>4.7435999999999998</v>
      </c>
      <c r="BK427">
        <v>0</v>
      </c>
      <c r="BL427">
        <v>14</v>
      </c>
      <c r="BM427">
        <v>0</v>
      </c>
      <c r="BN427">
        <v>1.7565999999999999</v>
      </c>
      <c r="BO427">
        <v>0.8427</v>
      </c>
      <c r="BP427">
        <v>0.50760000000000005</v>
      </c>
      <c r="BQ427">
        <v>0.77869999999999995</v>
      </c>
      <c r="BR427">
        <v>0.71579999999999999</v>
      </c>
      <c r="BS427">
        <v>0</v>
      </c>
      <c r="BT427">
        <v>0.86570000000000003</v>
      </c>
      <c r="BU427">
        <v>0.14069999999999999</v>
      </c>
      <c r="BV427">
        <v>0.9486</v>
      </c>
      <c r="BW427">
        <v>0.70720000000000005</v>
      </c>
      <c r="BX427">
        <v>0</v>
      </c>
      <c r="BY427">
        <v>0.14710000000000001</v>
      </c>
      <c r="BZ427">
        <v>0</v>
      </c>
      <c r="CA427">
        <v>0.82210000000000005</v>
      </c>
      <c r="CB427">
        <v>0</v>
      </c>
      <c r="CC427">
        <v>0.49669999999999997</v>
      </c>
      <c r="CD427">
        <v>0</v>
      </c>
      <c r="CE427">
        <v>2.8448000000000002</v>
      </c>
      <c r="CF427">
        <v>0.60980000000000001</v>
      </c>
      <c r="CG427">
        <v>2.6621999999999999</v>
      </c>
      <c r="CH427">
        <v>0.58850000000000002</v>
      </c>
      <c r="CI427">
        <v>0.14710000000000001</v>
      </c>
      <c r="CJ427">
        <v>0.14710000000000001</v>
      </c>
      <c r="CK427">
        <v>1.3188</v>
      </c>
      <c r="CL427">
        <v>0.28570000000000001</v>
      </c>
      <c r="CM427">
        <v>6.972900000000001</v>
      </c>
      <c r="CN427">
        <v>0.40300000000000002</v>
      </c>
      <c r="CO427">
        <v>0</v>
      </c>
      <c r="CP427">
        <v>0</v>
      </c>
      <c r="CQ427">
        <v>0</v>
      </c>
      <c r="CR427">
        <v>0</v>
      </c>
      <c r="CS427">
        <v>0</v>
      </c>
      <c r="CT427">
        <v>0</v>
      </c>
      <c r="CU427">
        <v>0</v>
      </c>
      <c r="CV427">
        <v>1</v>
      </c>
      <c r="CW427">
        <v>0</v>
      </c>
      <c r="CX427">
        <v>0</v>
      </c>
      <c r="CY427">
        <v>0</v>
      </c>
      <c r="CZ427">
        <v>0</v>
      </c>
      <c r="DA427">
        <v>0</v>
      </c>
      <c r="DB427">
        <v>0</v>
      </c>
      <c r="DC427">
        <v>0</v>
      </c>
      <c r="DD427">
        <v>0</v>
      </c>
      <c r="DE427">
        <v>0</v>
      </c>
      <c r="DF427">
        <v>1</v>
      </c>
      <c r="DG427">
        <v>0</v>
      </c>
      <c r="DH427">
        <v>0</v>
      </c>
      <c r="DI427">
        <v>1</v>
      </c>
      <c r="DJ427" t="s">
        <v>796</v>
      </c>
    </row>
    <row r="428" spans="1:114" x14ac:dyDescent="0.2">
      <c r="A428">
        <v>21822</v>
      </c>
      <c r="B428" t="s">
        <v>589</v>
      </c>
      <c r="C428">
        <v>557</v>
      </c>
      <c r="D428">
        <v>317</v>
      </c>
      <c r="E428">
        <v>19.036200000000001</v>
      </c>
      <c r="F428">
        <v>9.3996999999999993</v>
      </c>
      <c r="G428">
        <v>209</v>
      </c>
      <c r="H428">
        <v>150</v>
      </c>
      <c r="I428">
        <v>13.0543</v>
      </c>
      <c r="J428">
        <v>8.4038000000000004</v>
      </c>
      <c r="K428">
        <v>299</v>
      </c>
      <c r="L428">
        <v>137</v>
      </c>
      <c r="M428">
        <v>26.985600000000002</v>
      </c>
      <c r="N428">
        <v>11.0497</v>
      </c>
      <c r="O428">
        <v>100</v>
      </c>
      <c r="P428">
        <v>80</v>
      </c>
      <c r="Q428">
        <v>4.8780000000000001</v>
      </c>
      <c r="R428">
        <v>3.7058</v>
      </c>
      <c r="S428">
        <v>52</v>
      </c>
      <c r="T428">
        <v>67</v>
      </c>
      <c r="U428">
        <v>1.7771999999999999</v>
      </c>
      <c r="V428">
        <v>2.2339000000000002</v>
      </c>
      <c r="W428">
        <v>490</v>
      </c>
      <c r="X428">
        <v>153</v>
      </c>
      <c r="Y428">
        <v>16.746400000000001</v>
      </c>
      <c r="Z428">
        <v>2.2101999999999999</v>
      </c>
      <c r="AA428">
        <v>754</v>
      </c>
      <c r="AB428">
        <v>436</v>
      </c>
      <c r="AC428">
        <v>25.768999999999998</v>
      </c>
      <c r="AD428">
        <v>12.9947</v>
      </c>
      <c r="AE428">
        <v>410</v>
      </c>
      <c r="AF428">
        <v>149</v>
      </c>
      <c r="AG428">
        <v>14.0123</v>
      </c>
      <c r="AH428">
        <v>3.1951000000000001</v>
      </c>
      <c r="AI428">
        <v>41</v>
      </c>
      <c r="AJ428">
        <v>43</v>
      </c>
      <c r="AK428">
        <v>3.7004000000000001</v>
      </c>
      <c r="AL428">
        <v>3.7614000000000001</v>
      </c>
      <c r="AM428">
        <v>0</v>
      </c>
      <c r="AN428">
        <v>56</v>
      </c>
      <c r="AO428">
        <v>0</v>
      </c>
      <c r="AP428">
        <v>2.0903</v>
      </c>
      <c r="AQ428">
        <v>1349</v>
      </c>
      <c r="AR428">
        <v>922</v>
      </c>
      <c r="AS428">
        <v>46.103900000000003</v>
      </c>
      <c r="AT428">
        <v>28.689699999999998</v>
      </c>
      <c r="AU428">
        <v>0</v>
      </c>
      <c r="AV428">
        <v>20</v>
      </c>
      <c r="AW428">
        <v>0</v>
      </c>
      <c r="AX428">
        <v>1.7009000000000001</v>
      </c>
      <c r="AY428">
        <v>316</v>
      </c>
      <c r="AZ428">
        <v>146</v>
      </c>
      <c r="BA428">
        <v>27.1478</v>
      </c>
      <c r="BB428">
        <v>10.992599999999999</v>
      </c>
      <c r="BC428">
        <v>16</v>
      </c>
      <c r="BD428">
        <v>47</v>
      </c>
      <c r="BE428">
        <v>1.444</v>
      </c>
      <c r="BF428">
        <v>4.2427000000000001</v>
      </c>
      <c r="BG428">
        <v>69</v>
      </c>
      <c r="BH428">
        <v>79</v>
      </c>
      <c r="BI428">
        <v>6.2274000000000003</v>
      </c>
      <c r="BJ428">
        <v>7.0107999999999997</v>
      </c>
      <c r="BK428">
        <v>6</v>
      </c>
      <c r="BL428">
        <v>2</v>
      </c>
      <c r="BM428">
        <v>0.2051</v>
      </c>
      <c r="BN428">
        <v>3.61E-2</v>
      </c>
      <c r="BO428">
        <v>0.72629999999999995</v>
      </c>
      <c r="BP428">
        <v>0.94789999999999996</v>
      </c>
      <c r="BQ428">
        <v>0.72889999999999999</v>
      </c>
      <c r="BR428">
        <v>0.37180000000000002</v>
      </c>
      <c r="BS428">
        <v>0.26769999999999999</v>
      </c>
      <c r="BT428">
        <v>0.40720000000000001</v>
      </c>
      <c r="BU428">
        <v>0.8337</v>
      </c>
      <c r="BV428">
        <v>0.69379999999999997</v>
      </c>
      <c r="BW428">
        <v>0.44900000000000001</v>
      </c>
      <c r="BX428">
        <v>0</v>
      </c>
      <c r="BY428">
        <v>0.69079999999999997</v>
      </c>
      <c r="BZ428">
        <v>0</v>
      </c>
      <c r="CA428">
        <v>0.98480000000000001</v>
      </c>
      <c r="CB428">
        <v>0.6421</v>
      </c>
      <c r="CC428">
        <v>0.71150000000000002</v>
      </c>
      <c r="CD428">
        <v>0.43919999999999998</v>
      </c>
      <c r="CE428">
        <v>3.0426000000000002</v>
      </c>
      <c r="CF428">
        <v>0.69079999999999997</v>
      </c>
      <c r="CG428">
        <v>2.3837000000000002</v>
      </c>
      <c r="CH428">
        <v>0.42859999999999998</v>
      </c>
      <c r="CI428">
        <v>0.69079999999999997</v>
      </c>
      <c r="CJ428">
        <v>0.69079999999999997</v>
      </c>
      <c r="CK428">
        <v>2.7776000000000001</v>
      </c>
      <c r="CL428">
        <v>0.62260000000000004</v>
      </c>
      <c r="CM428">
        <v>8.8947000000000003</v>
      </c>
      <c r="CN428">
        <v>0.68440000000000001</v>
      </c>
      <c r="CO428">
        <v>0</v>
      </c>
      <c r="CP428">
        <v>1</v>
      </c>
      <c r="CQ428">
        <v>0</v>
      </c>
      <c r="CR428">
        <v>0</v>
      </c>
      <c r="CS428">
        <v>0</v>
      </c>
      <c r="CT428">
        <v>0</v>
      </c>
      <c r="CU428">
        <v>0</v>
      </c>
      <c r="CV428">
        <v>0</v>
      </c>
      <c r="CW428">
        <v>0</v>
      </c>
      <c r="CX428">
        <v>0</v>
      </c>
      <c r="CY428">
        <v>0</v>
      </c>
      <c r="CZ428">
        <v>0</v>
      </c>
      <c r="DA428">
        <v>1</v>
      </c>
      <c r="DB428">
        <v>0</v>
      </c>
      <c r="DC428">
        <v>0</v>
      </c>
      <c r="DD428">
        <v>0</v>
      </c>
      <c r="DE428">
        <v>1</v>
      </c>
      <c r="DF428">
        <v>0</v>
      </c>
      <c r="DG428">
        <v>0</v>
      </c>
      <c r="DH428">
        <v>1</v>
      </c>
      <c r="DI428">
        <v>2</v>
      </c>
      <c r="DJ428" t="s">
        <v>793</v>
      </c>
    </row>
    <row r="429" spans="1:114" x14ac:dyDescent="0.2">
      <c r="A429">
        <v>21824</v>
      </c>
      <c r="B429" t="s">
        <v>589</v>
      </c>
      <c r="C429">
        <v>18</v>
      </c>
      <c r="D429">
        <v>22</v>
      </c>
      <c r="E429">
        <v>6.8182</v>
      </c>
      <c r="F429">
        <v>7.2512999999999996</v>
      </c>
      <c r="G429">
        <v>0</v>
      </c>
      <c r="H429">
        <v>14</v>
      </c>
      <c r="I429">
        <v>0</v>
      </c>
      <c r="J429">
        <v>13.8614</v>
      </c>
      <c r="K429">
        <v>8</v>
      </c>
      <c r="L429">
        <v>23</v>
      </c>
      <c r="M429">
        <v>6.5041000000000002</v>
      </c>
      <c r="N429">
        <v>18.0745</v>
      </c>
      <c r="O429">
        <v>65</v>
      </c>
      <c r="P429">
        <v>65</v>
      </c>
      <c r="Q429">
        <v>33.678800000000003</v>
      </c>
      <c r="R429">
        <v>26.515000000000001</v>
      </c>
      <c r="S429">
        <v>11</v>
      </c>
      <c r="T429">
        <v>17</v>
      </c>
      <c r="U429">
        <v>4.1666999999999996</v>
      </c>
      <c r="V429">
        <v>5.9302999999999999</v>
      </c>
      <c r="W429">
        <v>79</v>
      </c>
      <c r="X429">
        <v>93</v>
      </c>
      <c r="Y429">
        <v>29.924199999999999</v>
      </c>
      <c r="Z429">
        <v>30.267900000000001</v>
      </c>
      <c r="AA429">
        <v>67</v>
      </c>
      <c r="AB429">
        <v>69</v>
      </c>
      <c r="AC429">
        <v>25.378799999999998</v>
      </c>
      <c r="AD429">
        <v>21.200900000000001</v>
      </c>
      <c r="AE429">
        <v>65</v>
      </c>
      <c r="AF429">
        <v>53</v>
      </c>
      <c r="AG429">
        <v>24.621200000000002</v>
      </c>
      <c r="AH429">
        <v>13.533200000000001</v>
      </c>
      <c r="AI429">
        <v>0</v>
      </c>
      <c r="AJ429">
        <v>20</v>
      </c>
      <c r="AK429">
        <v>0</v>
      </c>
      <c r="AL429">
        <v>16.096699999999998</v>
      </c>
      <c r="AM429">
        <v>0</v>
      </c>
      <c r="AN429">
        <v>56</v>
      </c>
      <c r="AO429">
        <v>0</v>
      </c>
      <c r="AP429">
        <v>21.2121</v>
      </c>
      <c r="AQ429">
        <v>5</v>
      </c>
      <c r="AR429">
        <v>226</v>
      </c>
      <c r="AS429">
        <v>1.8938999999999999</v>
      </c>
      <c r="AT429">
        <v>85.703999999999994</v>
      </c>
      <c r="AU429">
        <v>0</v>
      </c>
      <c r="AV429">
        <v>20</v>
      </c>
      <c r="AW429">
        <v>0</v>
      </c>
      <c r="AX429">
        <v>10.9994</v>
      </c>
      <c r="AY429">
        <v>13</v>
      </c>
      <c r="AZ429">
        <v>14</v>
      </c>
      <c r="BA429">
        <v>7.2222</v>
      </c>
      <c r="BB429">
        <v>7.1378000000000004</v>
      </c>
      <c r="BC429">
        <v>0</v>
      </c>
      <c r="BD429">
        <v>20</v>
      </c>
      <c r="BE429">
        <v>0</v>
      </c>
      <c r="BF429">
        <v>16.096699999999998</v>
      </c>
      <c r="BG429">
        <v>12</v>
      </c>
      <c r="BH429">
        <v>12</v>
      </c>
      <c r="BI429">
        <v>9.7561</v>
      </c>
      <c r="BJ429">
        <v>7.3418999999999999</v>
      </c>
      <c r="BK429">
        <v>0</v>
      </c>
      <c r="BL429">
        <v>14</v>
      </c>
      <c r="BM429">
        <v>0</v>
      </c>
      <c r="BN429">
        <v>5.3029999999999999</v>
      </c>
      <c r="BO429">
        <v>0.25650000000000001</v>
      </c>
      <c r="BP429">
        <v>0</v>
      </c>
      <c r="BQ429">
        <v>0.128</v>
      </c>
      <c r="BR429">
        <v>0.9829</v>
      </c>
      <c r="BS429">
        <v>0.57599999999999996</v>
      </c>
      <c r="BT429">
        <v>0.86350000000000005</v>
      </c>
      <c r="BU429">
        <v>0.82089999999999996</v>
      </c>
      <c r="BV429">
        <v>0.93789999999999996</v>
      </c>
      <c r="BW429">
        <v>0</v>
      </c>
      <c r="BX429">
        <v>0</v>
      </c>
      <c r="BY429">
        <v>7.8899999999999998E-2</v>
      </c>
      <c r="BZ429">
        <v>0</v>
      </c>
      <c r="CA429">
        <v>0.86550000000000005</v>
      </c>
      <c r="CB429">
        <v>0</v>
      </c>
      <c r="CC429">
        <v>0.83950000000000002</v>
      </c>
      <c r="CD429">
        <v>0</v>
      </c>
      <c r="CE429">
        <v>1.9434</v>
      </c>
      <c r="CF429">
        <v>0.33479999999999999</v>
      </c>
      <c r="CG429">
        <v>2.6223000000000001</v>
      </c>
      <c r="CH429">
        <v>0.56930000000000003</v>
      </c>
      <c r="CI429">
        <v>7.8899999999999998E-2</v>
      </c>
      <c r="CJ429">
        <v>7.8899999999999998E-2</v>
      </c>
      <c r="CK429">
        <v>1.7050000000000001</v>
      </c>
      <c r="CL429">
        <v>0.36459999999999998</v>
      </c>
      <c r="CM429">
        <v>6.3495999999999997</v>
      </c>
      <c r="CN429">
        <v>0.32619999999999999</v>
      </c>
      <c r="CO429">
        <v>0</v>
      </c>
      <c r="CP429">
        <v>0</v>
      </c>
      <c r="CQ429">
        <v>0</v>
      </c>
      <c r="CR429">
        <v>1</v>
      </c>
      <c r="CS429">
        <v>0</v>
      </c>
      <c r="CT429">
        <v>0</v>
      </c>
      <c r="CU429">
        <v>0</v>
      </c>
      <c r="CV429">
        <v>1</v>
      </c>
      <c r="CW429">
        <v>0</v>
      </c>
      <c r="CX429">
        <v>0</v>
      </c>
      <c r="CY429">
        <v>0</v>
      </c>
      <c r="CZ429">
        <v>0</v>
      </c>
      <c r="DA429">
        <v>0</v>
      </c>
      <c r="DB429">
        <v>0</v>
      </c>
      <c r="DC429">
        <v>0</v>
      </c>
      <c r="DD429">
        <v>0</v>
      </c>
      <c r="DE429">
        <v>1</v>
      </c>
      <c r="DF429">
        <v>1</v>
      </c>
      <c r="DG429">
        <v>0</v>
      </c>
      <c r="DH429">
        <v>0</v>
      </c>
      <c r="DI429">
        <v>2</v>
      </c>
      <c r="DJ429" t="s">
        <v>796</v>
      </c>
    </row>
    <row r="430" spans="1:114" x14ac:dyDescent="0.2">
      <c r="A430">
        <v>21826</v>
      </c>
      <c r="B430" t="s">
        <v>589</v>
      </c>
      <c r="C430">
        <v>1085</v>
      </c>
      <c r="D430">
        <v>435</v>
      </c>
      <c r="E430">
        <v>19.9192</v>
      </c>
      <c r="F430">
        <v>7.8815999999999997</v>
      </c>
      <c r="G430">
        <v>85</v>
      </c>
      <c r="H430">
        <v>66</v>
      </c>
      <c r="I430">
        <v>3.6480999999999999</v>
      </c>
      <c r="J430">
        <v>2.7707999999999999</v>
      </c>
      <c r="K430">
        <v>649</v>
      </c>
      <c r="L430">
        <v>242</v>
      </c>
      <c r="M430">
        <v>33.996899999999997</v>
      </c>
      <c r="N430">
        <v>12.0791</v>
      </c>
      <c r="O430">
        <v>205</v>
      </c>
      <c r="P430">
        <v>117</v>
      </c>
      <c r="Q430">
        <v>6.4424999999999999</v>
      </c>
      <c r="R430">
        <v>3.6036000000000001</v>
      </c>
      <c r="S430">
        <v>358</v>
      </c>
      <c r="T430">
        <v>210</v>
      </c>
      <c r="U430">
        <v>6.5857000000000001</v>
      </c>
      <c r="V430">
        <v>3.8393000000000002</v>
      </c>
      <c r="W430">
        <v>713</v>
      </c>
      <c r="X430">
        <v>245</v>
      </c>
      <c r="Y430">
        <v>13.0802</v>
      </c>
      <c r="Z430">
        <v>4.4145000000000003</v>
      </c>
      <c r="AA430">
        <v>1528</v>
      </c>
      <c r="AB430">
        <v>408</v>
      </c>
      <c r="AC430">
        <v>28.031600000000001</v>
      </c>
      <c r="AD430">
        <v>7.2626999999999997</v>
      </c>
      <c r="AE430">
        <v>644</v>
      </c>
      <c r="AF430">
        <v>226</v>
      </c>
      <c r="AG430">
        <v>11.8469</v>
      </c>
      <c r="AH430">
        <v>4.0853000000000002</v>
      </c>
      <c r="AI430">
        <v>139</v>
      </c>
      <c r="AJ430">
        <v>132</v>
      </c>
      <c r="AK430">
        <v>7.2812999999999999</v>
      </c>
      <c r="AL430">
        <v>6.8849</v>
      </c>
      <c r="AM430">
        <v>414</v>
      </c>
      <c r="AN430">
        <v>344</v>
      </c>
      <c r="AO430">
        <v>8.4575999999999993</v>
      </c>
      <c r="AP430">
        <v>7.0103999999999997</v>
      </c>
      <c r="AQ430">
        <v>2591</v>
      </c>
      <c r="AR430">
        <v>649</v>
      </c>
      <c r="AS430">
        <v>47.532600000000002</v>
      </c>
      <c r="AT430">
        <v>11.499599999999999</v>
      </c>
      <c r="AU430">
        <v>43</v>
      </c>
      <c r="AV430">
        <v>51</v>
      </c>
      <c r="AW430">
        <v>2.1036999999999999</v>
      </c>
      <c r="AX430">
        <v>2.4935</v>
      </c>
      <c r="AY430">
        <v>36</v>
      </c>
      <c r="AZ430">
        <v>43</v>
      </c>
      <c r="BA430">
        <v>1.7613000000000001</v>
      </c>
      <c r="BB430">
        <v>2.0931999999999999</v>
      </c>
      <c r="BC430">
        <v>10</v>
      </c>
      <c r="BD430">
        <v>15</v>
      </c>
      <c r="BE430">
        <v>0.52380000000000004</v>
      </c>
      <c r="BF430">
        <v>0.76039999999999996</v>
      </c>
      <c r="BG430">
        <v>42</v>
      </c>
      <c r="BH430">
        <v>49</v>
      </c>
      <c r="BI430">
        <v>2.2000999999999999</v>
      </c>
      <c r="BJ430">
        <v>2.5547</v>
      </c>
      <c r="BK430">
        <v>23</v>
      </c>
      <c r="BL430">
        <v>5</v>
      </c>
      <c r="BM430">
        <v>0.4219</v>
      </c>
      <c r="BN430">
        <v>8.7599999999999997E-2</v>
      </c>
      <c r="BO430">
        <v>0.74780000000000002</v>
      </c>
      <c r="BP430">
        <v>0.45550000000000002</v>
      </c>
      <c r="BQ430">
        <v>0.87639999999999996</v>
      </c>
      <c r="BR430">
        <v>0.51919999999999999</v>
      </c>
      <c r="BS430">
        <v>0.77939999999999998</v>
      </c>
      <c r="BT430">
        <v>0.19400000000000001</v>
      </c>
      <c r="BU430">
        <v>0.9254</v>
      </c>
      <c r="BV430">
        <v>0.51819999999999999</v>
      </c>
      <c r="BW430">
        <v>0.75919999999999999</v>
      </c>
      <c r="BX430">
        <v>0.94240000000000002</v>
      </c>
      <c r="BY430">
        <v>0.71</v>
      </c>
      <c r="BZ430">
        <v>0.52280000000000004</v>
      </c>
      <c r="CA430">
        <v>0.68110000000000004</v>
      </c>
      <c r="CB430">
        <v>0.46200000000000002</v>
      </c>
      <c r="CC430">
        <v>0.4143</v>
      </c>
      <c r="CD430">
        <v>0.53939999999999999</v>
      </c>
      <c r="CE430">
        <v>3.3782999999999999</v>
      </c>
      <c r="CF430">
        <v>0.80600000000000005</v>
      </c>
      <c r="CG430">
        <v>3.3391999999999999</v>
      </c>
      <c r="CH430">
        <v>0.9254</v>
      </c>
      <c r="CI430">
        <v>0.71</v>
      </c>
      <c r="CJ430">
        <v>0.71</v>
      </c>
      <c r="CK430">
        <v>2.6196000000000002</v>
      </c>
      <c r="CL430">
        <v>0.56930000000000003</v>
      </c>
      <c r="CM430">
        <v>10.0471</v>
      </c>
      <c r="CN430">
        <v>0.80379999999999996</v>
      </c>
      <c r="CO430">
        <v>0</v>
      </c>
      <c r="CP430">
        <v>0</v>
      </c>
      <c r="CQ430">
        <v>0</v>
      </c>
      <c r="CR430">
        <v>0</v>
      </c>
      <c r="CS430">
        <v>0</v>
      </c>
      <c r="CT430">
        <v>0</v>
      </c>
      <c r="CU430">
        <v>1</v>
      </c>
      <c r="CV430">
        <v>0</v>
      </c>
      <c r="CW430">
        <v>0</v>
      </c>
      <c r="CX430">
        <v>1</v>
      </c>
      <c r="CY430">
        <v>0</v>
      </c>
      <c r="CZ430">
        <v>0</v>
      </c>
      <c r="DA430">
        <v>0</v>
      </c>
      <c r="DB430">
        <v>0</v>
      </c>
      <c r="DC430">
        <v>0</v>
      </c>
      <c r="DD430">
        <v>0</v>
      </c>
      <c r="DE430">
        <v>0</v>
      </c>
      <c r="DF430">
        <v>2</v>
      </c>
      <c r="DG430">
        <v>0</v>
      </c>
      <c r="DH430">
        <v>0</v>
      </c>
      <c r="DI430">
        <v>2</v>
      </c>
      <c r="DJ430" t="s">
        <v>794</v>
      </c>
    </row>
    <row r="431" spans="1:114" x14ac:dyDescent="0.2">
      <c r="A431">
        <v>21829</v>
      </c>
      <c r="B431" t="s">
        <v>589</v>
      </c>
      <c r="C431">
        <v>53</v>
      </c>
      <c r="D431">
        <v>61</v>
      </c>
      <c r="E431">
        <v>13.383800000000001</v>
      </c>
      <c r="F431">
        <v>13.4343</v>
      </c>
      <c r="G431">
        <v>29</v>
      </c>
      <c r="H431">
        <v>53</v>
      </c>
      <c r="I431">
        <v>14.0097</v>
      </c>
      <c r="J431">
        <v>24.6174</v>
      </c>
      <c r="K431">
        <v>19</v>
      </c>
      <c r="L431">
        <v>33</v>
      </c>
      <c r="M431">
        <v>9.5477000000000007</v>
      </c>
      <c r="N431">
        <v>16.0626</v>
      </c>
      <c r="O431">
        <v>0</v>
      </c>
      <c r="P431">
        <v>14</v>
      </c>
      <c r="Q431">
        <v>0</v>
      </c>
      <c r="R431">
        <v>3.8147000000000002</v>
      </c>
      <c r="S431">
        <v>0</v>
      </c>
      <c r="T431">
        <v>14</v>
      </c>
      <c r="U431">
        <v>0</v>
      </c>
      <c r="V431">
        <v>3.5354000000000001</v>
      </c>
      <c r="W431">
        <v>65</v>
      </c>
      <c r="X431">
        <v>65</v>
      </c>
      <c r="Y431">
        <v>16.414100000000001</v>
      </c>
      <c r="Z431">
        <v>13.5641</v>
      </c>
      <c r="AA431">
        <v>23</v>
      </c>
      <c r="AB431">
        <v>28</v>
      </c>
      <c r="AC431">
        <v>5.8080999999999996</v>
      </c>
      <c r="AD431">
        <v>6.2687999999999997</v>
      </c>
      <c r="AE431">
        <v>16</v>
      </c>
      <c r="AF431">
        <v>26</v>
      </c>
      <c r="AG431">
        <v>4.0404</v>
      </c>
      <c r="AH431">
        <v>6.1588000000000003</v>
      </c>
      <c r="AI431">
        <v>0</v>
      </c>
      <c r="AJ431">
        <v>20</v>
      </c>
      <c r="AK431">
        <v>0</v>
      </c>
      <c r="AL431">
        <v>9.9491999999999994</v>
      </c>
      <c r="AM431">
        <v>0</v>
      </c>
      <c r="AN431">
        <v>56</v>
      </c>
      <c r="AO431">
        <v>0</v>
      </c>
      <c r="AP431">
        <v>14.5078</v>
      </c>
      <c r="AQ431">
        <v>0</v>
      </c>
      <c r="AR431">
        <v>315</v>
      </c>
      <c r="AS431">
        <v>0</v>
      </c>
      <c r="AT431">
        <v>79.638800000000003</v>
      </c>
      <c r="AU431">
        <v>0</v>
      </c>
      <c r="AV431">
        <v>20</v>
      </c>
      <c r="AW431">
        <v>0</v>
      </c>
      <c r="AX431">
        <v>8.7219999999999995</v>
      </c>
      <c r="AY431">
        <v>0</v>
      </c>
      <c r="AZ431">
        <v>14</v>
      </c>
      <c r="BA431">
        <v>0</v>
      </c>
      <c r="BB431">
        <v>6.1673999999999998</v>
      </c>
      <c r="BC431">
        <v>0</v>
      </c>
      <c r="BD431">
        <v>20</v>
      </c>
      <c r="BE431">
        <v>0</v>
      </c>
      <c r="BF431">
        <v>9.9491999999999994</v>
      </c>
      <c r="BG431">
        <v>0</v>
      </c>
      <c r="BH431">
        <v>14</v>
      </c>
      <c r="BI431">
        <v>0</v>
      </c>
      <c r="BJ431">
        <v>7.0351999999999997</v>
      </c>
      <c r="BK431">
        <v>0</v>
      </c>
      <c r="BL431">
        <v>14</v>
      </c>
      <c r="BM431">
        <v>0</v>
      </c>
      <c r="BN431">
        <v>3.5354000000000001</v>
      </c>
      <c r="BO431">
        <v>0.5625</v>
      </c>
      <c r="BP431">
        <v>0.95879999999999999</v>
      </c>
      <c r="BQ431">
        <v>0.1779</v>
      </c>
      <c r="BR431">
        <v>0</v>
      </c>
      <c r="BS431">
        <v>0</v>
      </c>
      <c r="BT431">
        <v>0.38169999999999998</v>
      </c>
      <c r="BU431">
        <v>8.9599999999999999E-2</v>
      </c>
      <c r="BV431">
        <v>4.2799999999999998E-2</v>
      </c>
      <c r="BW431">
        <v>0</v>
      </c>
      <c r="BX431">
        <v>0</v>
      </c>
      <c r="BY431">
        <v>0</v>
      </c>
      <c r="BZ431">
        <v>0</v>
      </c>
      <c r="CA431">
        <v>0</v>
      </c>
      <c r="CB431">
        <v>0</v>
      </c>
      <c r="CC431">
        <v>0</v>
      </c>
      <c r="CD431">
        <v>0</v>
      </c>
      <c r="CE431">
        <v>1.6992</v>
      </c>
      <c r="CF431">
        <v>0.25369999999999998</v>
      </c>
      <c r="CG431">
        <v>0.5141</v>
      </c>
      <c r="CH431">
        <v>1.2800000000000001E-2</v>
      </c>
      <c r="CI431">
        <v>0</v>
      </c>
      <c r="CJ431">
        <v>0</v>
      </c>
      <c r="CK431">
        <v>0</v>
      </c>
      <c r="CL431">
        <v>0</v>
      </c>
      <c r="CM431">
        <v>2.2132999999999998</v>
      </c>
      <c r="CN431">
        <v>2.7699999999999999E-2</v>
      </c>
      <c r="CO431">
        <v>0</v>
      </c>
      <c r="CP431">
        <v>1</v>
      </c>
      <c r="CQ431">
        <v>0</v>
      </c>
      <c r="CR431">
        <v>0</v>
      </c>
      <c r="CS431">
        <v>0</v>
      </c>
      <c r="CT431">
        <v>0</v>
      </c>
      <c r="CU431">
        <v>0</v>
      </c>
      <c r="CV431">
        <v>0</v>
      </c>
      <c r="CW431">
        <v>0</v>
      </c>
      <c r="CX431">
        <v>0</v>
      </c>
      <c r="CY431">
        <v>0</v>
      </c>
      <c r="CZ431">
        <v>0</v>
      </c>
      <c r="DA431">
        <v>0</v>
      </c>
      <c r="DB431">
        <v>0</v>
      </c>
      <c r="DC431">
        <v>0</v>
      </c>
      <c r="DD431">
        <v>0</v>
      </c>
      <c r="DE431">
        <v>1</v>
      </c>
      <c r="DF431">
        <v>0</v>
      </c>
      <c r="DG431">
        <v>0</v>
      </c>
      <c r="DH431">
        <v>0</v>
      </c>
      <c r="DI431">
        <v>1</v>
      </c>
      <c r="DJ431" t="s">
        <v>795</v>
      </c>
    </row>
    <row r="432" spans="1:114" x14ac:dyDescent="0.2">
      <c r="A432">
        <v>21830</v>
      </c>
      <c r="B432" t="s">
        <v>589</v>
      </c>
      <c r="C432">
        <v>543</v>
      </c>
      <c r="D432">
        <v>290</v>
      </c>
      <c r="E432">
        <v>10.470499999999999</v>
      </c>
      <c r="F432">
        <v>5.2393000000000001</v>
      </c>
      <c r="G432">
        <v>165</v>
      </c>
      <c r="H432">
        <v>121</v>
      </c>
      <c r="I432">
        <v>4.9313000000000002</v>
      </c>
      <c r="J432">
        <v>3.4464999999999999</v>
      </c>
      <c r="K432">
        <v>402</v>
      </c>
      <c r="L432">
        <v>175</v>
      </c>
      <c r="M432">
        <v>22.2715</v>
      </c>
      <c r="N432">
        <v>8.6437000000000008</v>
      </c>
      <c r="O432">
        <v>74</v>
      </c>
      <c r="P432">
        <v>48</v>
      </c>
      <c r="Q432">
        <v>2.3940000000000001</v>
      </c>
      <c r="R432">
        <v>1.4812000000000001</v>
      </c>
      <c r="S432">
        <v>90</v>
      </c>
      <c r="T432">
        <v>56</v>
      </c>
      <c r="U432">
        <v>1.7307999999999999</v>
      </c>
      <c r="V432">
        <v>1.0274000000000001</v>
      </c>
      <c r="W432">
        <v>626</v>
      </c>
      <c r="X432">
        <v>176</v>
      </c>
      <c r="Y432">
        <v>12.038500000000001</v>
      </c>
      <c r="Z432">
        <v>2.5323000000000002</v>
      </c>
      <c r="AA432">
        <v>1398</v>
      </c>
      <c r="AB432">
        <v>449</v>
      </c>
      <c r="AC432">
        <v>26.884599999999999</v>
      </c>
      <c r="AD432">
        <v>7.0289999999999999</v>
      </c>
      <c r="AE432">
        <v>355</v>
      </c>
      <c r="AF432">
        <v>94</v>
      </c>
      <c r="AG432">
        <v>6.8269000000000002</v>
      </c>
      <c r="AH432">
        <v>1.2829999999999999</v>
      </c>
      <c r="AI432">
        <v>128</v>
      </c>
      <c r="AJ432">
        <v>75</v>
      </c>
      <c r="AK432">
        <v>7.0914000000000001</v>
      </c>
      <c r="AL432">
        <v>3.9472999999999998</v>
      </c>
      <c r="AM432">
        <v>3</v>
      </c>
      <c r="AN432">
        <v>74</v>
      </c>
      <c r="AO432">
        <v>6.13E-2</v>
      </c>
      <c r="AP432">
        <v>1.5076000000000001</v>
      </c>
      <c r="AQ432">
        <v>1381</v>
      </c>
      <c r="AR432">
        <v>1321</v>
      </c>
      <c r="AS432">
        <v>26.557700000000001</v>
      </c>
      <c r="AT432">
        <v>24.919599999999999</v>
      </c>
      <c r="AU432">
        <v>8</v>
      </c>
      <c r="AV432">
        <v>20</v>
      </c>
      <c r="AW432">
        <v>0.42549999999999999</v>
      </c>
      <c r="AX432">
        <v>1.0741000000000001</v>
      </c>
      <c r="AY432">
        <v>84</v>
      </c>
      <c r="AZ432">
        <v>49</v>
      </c>
      <c r="BA432">
        <v>4.4680999999999997</v>
      </c>
      <c r="BB432">
        <v>2.4708999999999999</v>
      </c>
      <c r="BC432">
        <v>0</v>
      </c>
      <c r="BD432">
        <v>27</v>
      </c>
      <c r="BE432">
        <v>0</v>
      </c>
      <c r="BF432">
        <v>1.4885999999999999</v>
      </c>
      <c r="BG432">
        <v>50</v>
      </c>
      <c r="BH432">
        <v>45</v>
      </c>
      <c r="BI432">
        <v>2.7700999999999998</v>
      </c>
      <c r="BJ432">
        <v>2.4342000000000001</v>
      </c>
      <c r="BK432">
        <v>3</v>
      </c>
      <c r="BL432">
        <v>7</v>
      </c>
      <c r="BM432">
        <v>5.7700000000000001E-2</v>
      </c>
      <c r="BN432">
        <v>0.13420000000000001</v>
      </c>
      <c r="BO432">
        <v>0.44180000000000003</v>
      </c>
      <c r="BP432">
        <v>0.63339999999999996</v>
      </c>
      <c r="BQ432">
        <v>0.59870000000000001</v>
      </c>
      <c r="BR432">
        <v>0.1923</v>
      </c>
      <c r="BS432">
        <v>0.25700000000000001</v>
      </c>
      <c r="BT432">
        <v>0.1429</v>
      </c>
      <c r="BU432">
        <v>0.88060000000000005</v>
      </c>
      <c r="BV432">
        <v>0.1263</v>
      </c>
      <c r="BW432">
        <v>0.73319999999999996</v>
      </c>
      <c r="BX432">
        <v>0.34970000000000001</v>
      </c>
      <c r="BY432">
        <v>0.48399999999999999</v>
      </c>
      <c r="BZ432">
        <v>0.43380000000000002</v>
      </c>
      <c r="CA432">
        <v>0.79830000000000001</v>
      </c>
      <c r="CB432">
        <v>0</v>
      </c>
      <c r="CC432">
        <v>0.47070000000000001</v>
      </c>
      <c r="CD432">
        <v>0.34329999999999999</v>
      </c>
      <c r="CE432">
        <v>2.1232000000000002</v>
      </c>
      <c r="CF432">
        <v>0.3987</v>
      </c>
      <c r="CG432">
        <v>2.2326999999999999</v>
      </c>
      <c r="CH432">
        <v>0.3518</v>
      </c>
      <c r="CI432">
        <v>0.48399999999999999</v>
      </c>
      <c r="CJ432">
        <v>0.48399999999999999</v>
      </c>
      <c r="CK432">
        <v>2.0461</v>
      </c>
      <c r="CL432">
        <v>0.4264</v>
      </c>
      <c r="CM432">
        <v>6.8860000000000001</v>
      </c>
      <c r="CN432">
        <v>0.39019999999999999</v>
      </c>
      <c r="CO432">
        <v>0</v>
      </c>
      <c r="CP432">
        <v>0</v>
      </c>
      <c r="CQ432">
        <v>0</v>
      </c>
      <c r="CR432">
        <v>0</v>
      </c>
      <c r="CS432">
        <v>0</v>
      </c>
      <c r="CT432">
        <v>0</v>
      </c>
      <c r="CU432">
        <v>0</v>
      </c>
      <c r="CV432">
        <v>0</v>
      </c>
      <c r="CW432">
        <v>0</v>
      </c>
      <c r="CX432">
        <v>0</v>
      </c>
      <c r="CY432">
        <v>0</v>
      </c>
      <c r="CZ432">
        <v>0</v>
      </c>
      <c r="DA432">
        <v>0</v>
      </c>
      <c r="DB432">
        <v>0</v>
      </c>
      <c r="DC432">
        <v>0</v>
      </c>
      <c r="DD432">
        <v>0</v>
      </c>
      <c r="DE432">
        <v>0</v>
      </c>
      <c r="DF432">
        <v>0</v>
      </c>
      <c r="DG432">
        <v>0</v>
      </c>
      <c r="DH432">
        <v>0</v>
      </c>
      <c r="DI432">
        <v>0</v>
      </c>
      <c r="DJ432" t="s">
        <v>796</v>
      </c>
    </row>
    <row r="433" spans="1:114" x14ac:dyDescent="0.2">
      <c r="A433">
        <v>21835</v>
      </c>
      <c r="B433" t="s">
        <v>589</v>
      </c>
      <c r="C433">
        <v>45</v>
      </c>
      <c r="D433">
        <v>33</v>
      </c>
      <c r="E433">
        <v>14.4231</v>
      </c>
      <c r="F433">
        <v>8.8888999999999996</v>
      </c>
      <c r="G433">
        <v>10</v>
      </c>
      <c r="H433">
        <v>15</v>
      </c>
      <c r="I433">
        <v>7.5187999999999997</v>
      </c>
      <c r="J433">
        <v>10.4278</v>
      </c>
      <c r="K433">
        <v>24</v>
      </c>
      <c r="L433">
        <v>31</v>
      </c>
      <c r="M433">
        <v>13.0435</v>
      </c>
      <c r="N433">
        <v>15.6904</v>
      </c>
      <c r="O433">
        <v>30</v>
      </c>
      <c r="P433">
        <v>36</v>
      </c>
      <c r="Q433">
        <v>11.1524</v>
      </c>
      <c r="R433">
        <v>12.581899999999999</v>
      </c>
      <c r="S433">
        <v>74</v>
      </c>
      <c r="T433">
        <v>61</v>
      </c>
      <c r="U433">
        <v>23.7179</v>
      </c>
      <c r="V433">
        <v>17.128799999999998</v>
      </c>
      <c r="W433">
        <v>153</v>
      </c>
      <c r="X433">
        <v>87</v>
      </c>
      <c r="Y433">
        <v>49.038499999999999</v>
      </c>
      <c r="Z433">
        <v>19.942599999999999</v>
      </c>
      <c r="AA433">
        <v>13</v>
      </c>
      <c r="AB433">
        <v>21</v>
      </c>
      <c r="AC433">
        <v>4.1666999999999996</v>
      </c>
      <c r="AD433">
        <v>6.5239000000000003</v>
      </c>
      <c r="AE433">
        <v>102</v>
      </c>
      <c r="AF433">
        <v>74</v>
      </c>
      <c r="AG433">
        <v>32.692300000000003</v>
      </c>
      <c r="AH433">
        <v>19.842400000000001</v>
      </c>
      <c r="AI433">
        <v>0</v>
      </c>
      <c r="AJ433">
        <v>20</v>
      </c>
      <c r="AK433">
        <v>0</v>
      </c>
      <c r="AL433">
        <v>10.760300000000001</v>
      </c>
      <c r="AM433">
        <v>0</v>
      </c>
      <c r="AN433">
        <v>56</v>
      </c>
      <c r="AO433">
        <v>0</v>
      </c>
      <c r="AP433">
        <v>17.948699999999999</v>
      </c>
      <c r="AQ433">
        <v>21</v>
      </c>
      <c r="AR433">
        <v>170</v>
      </c>
      <c r="AS433">
        <v>6.7308000000000003</v>
      </c>
      <c r="AT433">
        <v>54.357300000000002</v>
      </c>
      <c r="AU433">
        <v>0</v>
      </c>
      <c r="AV433">
        <v>20</v>
      </c>
      <c r="AW433">
        <v>0</v>
      </c>
      <c r="AX433">
        <v>10.760300000000001</v>
      </c>
      <c r="AY433">
        <v>143</v>
      </c>
      <c r="AZ433">
        <v>69</v>
      </c>
      <c r="BA433">
        <v>77.717399999999998</v>
      </c>
      <c r="BB433">
        <v>17.912299999999998</v>
      </c>
      <c r="BC433">
        <v>0</v>
      </c>
      <c r="BD433">
        <v>20</v>
      </c>
      <c r="BE433">
        <v>0</v>
      </c>
      <c r="BF433">
        <v>10.760300000000001</v>
      </c>
      <c r="BG433">
        <v>10</v>
      </c>
      <c r="BH433">
        <v>15</v>
      </c>
      <c r="BI433">
        <v>5.4348000000000001</v>
      </c>
      <c r="BJ433">
        <v>7.8198999999999996</v>
      </c>
      <c r="BK433">
        <v>0</v>
      </c>
      <c r="BL433">
        <v>14</v>
      </c>
      <c r="BM433">
        <v>0</v>
      </c>
      <c r="BN433">
        <v>4.4871999999999996</v>
      </c>
      <c r="BO433">
        <v>0.6099</v>
      </c>
      <c r="BP433">
        <v>0.85029999999999994</v>
      </c>
      <c r="BQ433">
        <v>0.2928</v>
      </c>
      <c r="BR433">
        <v>0.77349999999999997</v>
      </c>
      <c r="BS433">
        <v>0.98499999999999999</v>
      </c>
      <c r="BT433">
        <v>0.95950000000000002</v>
      </c>
      <c r="BU433">
        <v>7.6799999999999993E-2</v>
      </c>
      <c r="BV433">
        <v>0.97</v>
      </c>
      <c r="BW433">
        <v>0</v>
      </c>
      <c r="BX433">
        <v>0</v>
      </c>
      <c r="BY433">
        <v>0.15570000000000001</v>
      </c>
      <c r="BZ433">
        <v>0</v>
      </c>
      <c r="CA433">
        <v>1</v>
      </c>
      <c r="CB433">
        <v>0</v>
      </c>
      <c r="CC433">
        <v>0.66379999999999995</v>
      </c>
      <c r="CD433">
        <v>0</v>
      </c>
      <c r="CE433">
        <v>3.5114999999999998</v>
      </c>
      <c r="CF433">
        <v>0.82730000000000004</v>
      </c>
      <c r="CG433">
        <v>2.0063</v>
      </c>
      <c r="CH433">
        <v>0.25159999999999999</v>
      </c>
      <c r="CI433">
        <v>0.15570000000000001</v>
      </c>
      <c r="CJ433">
        <v>0.15570000000000001</v>
      </c>
      <c r="CK433">
        <v>1.6637999999999999</v>
      </c>
      <c r="CL433">
        <v>0.34749999999999998</v>
      </c>
      <c r="CM433">
        <v>7.3372999999999999</v>
      </c>
      <c r="CN433">
        <v>0.44779999999999998</v>
      </c>
      <c r="CO433">
        <v>0</v>
      </c>
      <c r="CP433">
        <v>0</v>
      </c>
      <c r="CQ433">
        <v>0</v>
      </c>
      <c r="CR433">
        <v>0</v>
      </c>
      <c r="CS433">
        <v>1</v>
      </c>
      <c r="CT433">
        <v>1</v>
      </c>
      <c r="CU433">
        <v>0</v>
      </c>
      <c r="CV433">
        <v>1</v>
      </c>
      <c r="CW433">
        <v>0</v>
      </c>
      <c r="CX433">
        <v>0</v>
      </c>
      <c r="CY433">
        <v>0</v>
      </c>
      <c r="CZ433">
        <v>0</v>
      </c>
      <c r="DA433">
        <v>1</v>
      </c>
      <c r="DB433">
        <v>0</v>
      </c>
      <c r="DC433">
        <v>0</v>
      </c>
      <c r="DD433">
        <v>0</v>
      </c>
      <c r="DE433">
        <v>1</v>
      </c>
      <c r="DF433">
        <v>2</v>
      </c>
      <c r="DG433">
        <v>0</v>
      </c>
      <c r="DH433">
        <v>1</v>
      </c>
      <c r="DI433">
        <v>4</v>
      </c>
      <c r="DJ433" t="s">
        <v>796</v>
      </c>
    </row>
    <row r="434" spans="1:114" x14ac:dyDescent="0.2">
      <c r="A434">
        <v>21837</v>
      </c>
      <c r="B434" t="s">
        <v>589</v>
      </c>
      <c r="C434">
        <v>376</v>
      </c>
      <c r="D434">
        <v>161</v>
      </c>
      <c r="E434">
        <v>13.0059</v>
      </c>
      <c r="F434">
        <v>5.1352000000000002</v>
      </c>
      <c r="G434">
        <v>63</v>
      </c>
      <c r="H434">
        <v>79</v>
      </c>
      <c r="I434">
        <v>4.5586000000000002</v>
      </c>
      <c r="J434">
        <v>5.6700999999999997</v>
      </c>
      <c r="K434">
        <v>187</v>
      </c>
      <c r="L434">
        <v>80</v>
      </c>
      <c r="M434">
        <v>16.651800000000001</v>
      </c>
      <c r="N434">
        <v>6.8484999999999996</v>
      </c>
      <c r="O434">
        <v>263</v>
      </c>
      <c r="P434">
        <v>106</v>
      </c>
      <c r="Q434">
        <v>13.5288</v>
      </c>
      <c r="R434">
        <v>5.0952999999999999</v>
      </c>
      <c r="S434">
        <v>293</v>
      </c>
      <c r="T434">
        <v>252</v>
      </c>
      <c r="U434">
        <v>10.1349</v>
      </c>
      <c r="V434">
        <v>8.5533999999999999</v>
      </c>
      <c r="W434">
        <v>543</v>
      </c>
      <c r="X434">
        <v>199</v>
      </c>
      <c r="Y434">
        <v>18.782399999999999</v>
      </c>
      <c r="Z434">
        <v>6.1398000000000001</v>
      </c>
      <c r="AA434">
        <v>656</v>
      </c>
      <c r="AB434">
        <v>303</v>
      </c>
      <c r="AC434">
        <v>22.691099999999999</v>
      </c>
      <c r="AD434">
        <v>9.7833000000000006</v>
      </c>
      <c r="AE434">
        <v>505</v>
      </c>
      <c r="AF434">
        <v>182</v>
      </c>
      <c r="AG434">
        <v>17.468</v>
      </c>
      <c r="AH434">
        <v>5.5907</v>
      </c>
      <c r="AI434">
        <v>13</v>
      </c>
      <c r="AJ434">
        <v>19</v>
      </c>
      <c r="AK434">
        <v>1.1576</v>
      </c>
      <c r="AL434">
        <v>1.6949000000000001</v>
      </c>
      <c r="AM434">
        <v>0</v>
      </c>
      <c r="AN434">
        <v>56</v>
      </c>
      <c r="AO434">
        <v>0</v>
      </c>
      <c r="AP434">
        <v>2.0512999999999999</v>
      </c>
      <c r="AQ434">
        <v>959</v>
      </c>
      <c r="AR434">
        <v>591</v>
      </c>
      <c r="AS434">
        <v>33.171900000000001</v>
      </c>
      <c r="AT434">
        <v>19.686299999999999</v>
      </c>
      <c r="AU434">
        <v>0</v>
      </c>
      <c r="AV434">
        <v>20</v>
      </c>
      <c r="AW434">
        <v>0</v>
      </c>
      <c r="AX434">
        <v>1.6793</v>
      </c>
      <c r="AY434">
        <v>152</v>
      </c>
      <c r="AZ434">
        <v>74</v>
      </c>
      <c r="BA434">
        <v>12.892300000000001</v>
      </c>
      <c r="BB434">
        <v>6.0896999999999997</v>
      </c>
      <c r="BC434">
        <v>11</v>
      </c>
      <c r="BD434">
        <v>23</v>
      </c>
      <c r="BE434">
        <v>0.97950000000000004</v>
      </c>
      <c r="BF434">
        <v>2.0268000000000002</v>
      </c>
      <c r="BG434">
        <v>32</v>
      </c>
      <c r="BH434">
        <v>27</v>
      </c>
      <c r="BI434">
        <v>2.8494999999999999</v>
      </c>
      <c r="BJ434">
        <v>2.3771</v>
      </c>
      <c r="BK434">
        <v>1</v>
      </c>
      <c r="BL434">
        <v>2</v>
      </c>
      <c r="BM434">
        <v>3.4599999999999999E-2</v>
      </c>
      <c r="BN434">
        <v>6.8900000000000003E-2</v>
      </c>
      <c r="BO434">
        <v>0.5474</v>
      </c>
      <c r="BP434">
        <v>0.59</v>
      </c>
      <c r="BQ434">
        <v>0.41649999999999998</v>
      </c>
      <c r="BR434">
        <v>0.83120000000000005</v>
      </c>
      <c r="BS434">
        <v>0.90790000000000004</v>
      </c>
      <c r="BT434">
        <v>0.55859999999999999</v>
      </c>
      <c r="BU434">
        <v>0.60340000000000005</v>
      </c>
      <c r="BV434">
        <v>0.84150000000000003</v>
      </c>
      <c r="BW434">
        <v>0.25380000000000003</v>
      </c>
      <c r="BX434">
        <v>0</v>
      </c>
      <c r="BY434">
        <v>0.57140000000000002</v>
      </c>
      <c r="BZ434">
        <v>0</v>
      </c>
      <c r="CA434">
        <v>0.94140000000000001</v>
      </c>
      <c r="CB434">
        <v>0.56620000000000004</v>
      </c>
      <c r="CC434">
        <v>0.47510000000000002</v>
      </c>
      <c r="CD434">
        <v>0.3241</v>
      </c>
      <c r="CE434">
        <v>3.2930000000000001</v>
      </c>
      <c r="CF434">
        <v>0.78249999999999997</v>
      </c>
      <c r="CG434">
        <v>2.2572999999999999</v>
      </c>
      <c r="CH434">
        <v>0.36670000000000003</v>
      </c>
      <c r="CI434">
        <v>0.57140000000000002</v>
      </c>
      <c r="CJ434">
        <v>0.57140000000000002</v>
      </c>
      <c r="CK434">
        <v>2.3068</v>
      </c>
      <c r="CL434">
        <v>0.50109999999999999</v>
      </c>
      <c r="CM434">
        <v>8.4284999999999997</v>
      </c>
      <c r="CN434">
        <v>0.61619999999999997</v>
      </c>
      <c r="CO434">
        <v>0</v>
      </c>
      <c r="CP434">
        <v>0</v>
      </c>
      <c r="CQ434">
        <v>0</v>
      </c>
      <c r="CR434">
        <v>0</v>
      </c>
      <c r="CS434">
        <v>1</v>
      </c>
      <c r="CT434">
        <v>0</v>
      </c>
      <c r="CU434">
        <v>0</v>
      </c>
      <c r="CV434">
        <v>0</v>
      </c>
      <c r="CW434">
        <v>0</v>
      </c>
      <c r="CX434">
        <v>0</v>
      </c>
      <c r="CY434">
        <v>0</v>
      </c>
      <c r="CZ434">
        <v>0</v>
      </c>
      <c r="DA434">
        <v>1</v>
      </c>
      <c r="DB434">
        <v>0</v>
      </c>
      <c r="DC434">
        <v>0</v>
      </c>
      <c r="DD434">
        <v>0</v>
      </c>
      <c r="DE434">
        <v>1</v>
      </c>
      <c r="DF434">
        <v>0</v>
      </c>
      <c r="DG434">
        <v>0</v>
      </c>
      <c r="DH434">
        <v>1</v>
      </c>
      <c r="DI434">
        <v>2</v>
      </c>
      <c r="DJ434" t="s">
        <v>793</v>
      </c>
    </row>
    <row r="435" spans="1:114" x14ac:dyDescent="0.2">
      <c r="A435">
        <v>21838</v>
      </c>
      <c r="B435" t="s">
        <v>589</v>
      </c>
      <c r="C435">
        <v>255</v>
      </c>
      <c r="D435">
        <v>121</v>
      </c>
      <c r="E435">
        <v>13.6876</v>
      </c>
      <c r="F435">
        <v>5.2999000000000001</v>
      </c>
      <c r="G435">
        <v>46</v>
      </c>
      <c r="H435">
        <v>40</v>
      </c>
      <c r="I435">
        <v>4.9946000000000002</v>
      </c>
      <c r="J435">
        <v>4.0609000000000002</v>
      </c>
      <c r="K435">
        <v>166</v>
      </c>
      <c r="L435">
        <v>85</v>
      </c>
      <c r="M435">
        <v>23.216799999999999</v>
      </c>
      <c r="N435">
        <v>10.485200000000001</v>
      </c>
      <c r="O435">
        <v>91</v>
      </c>
      <c r="P435">
        <v>43</v>
      </c>
      <c r="Q435">
        <v>7.0378999999999996</v>
      </c>
      <c r="R435">
        <v>2.7988</v>
      </c>
      <c r="S435">
        <v>12</v>
      </c>
      <c r="T435">
        <v>18</v>
      </c>
      <c r="U435">
        <v>0.64070000000000005</v>
      </c>
      <c r="V435">
        <v>0.94479999999999997</v>
      </c>
      <c r="W435">
        <v>251</v>
      </c>
      <c r="X435">
        <v>98</v>
      </c>
      <c r="Y435">
        <v>13.401</v>
      </c>
      <c r="Z435">
        <v>3.7218</v>
      </c>
      <c r="AA435">
        <v>365</v>
      </c>
      <c r="AB435">
        <v>191</v>
      </c>
      <c r="AC435">
        <v>19.487500000000001</v>
      </c>
      <c r="AD435">
        <v>8.6828000000000003</v>
      </c>
      <c r="AE435">
        <v>228</v>
      </c>
      <c r="AF435">
        <v>136</v>
      </c>
      <c r="AG435">
        <v>12.173</v>
      </c>
      <c r="AH435">
        <v>6.4470000000000001</v>
      </c>
      <c r="AI435">
        <v>0</v>
      </c>
      <c r="AJ435">
        <v>20</v>
      </c>
      <c r="AK435">
        <v>0</v>
      </c>
      <c r="AL435">
        <v>2.7690999999999999</v>
      </c>
      <c r="AM435">
        <v>21</v>
      </c>
      <c r="AN435">
        <v>67</v>
      </c>
      <c r="AO435">
        <v>1.1966000000000001</v>
      </c>
      <c r="AP435">
        <v>3.7926000000000002</v>
      </c>
      <c r="AQ435">
        <v>308</v>
      </c>
      <c r="AR435">
        <v>694</v>
      </c>
      <c r="AS435">
        <v>16.444199999999999</v>
      </c>
      <c r="AT435">
        <v>36.802199999999999</v>
      </c>
      <c r="AU435">
        <v>0</v>
      </c>
      <c r="AV435">
        <v>20</v>
      </c>
      <c r="AW435">
        <v>0</v>
      </c>
      <c r="AX435">
        <v>2.1591</v>
      </c>
      <c r="AY435">
        <v>80</v>
      </c>
      <c r="AZ435">
        <v>56</v>
      </c>
      <c r="BA435">
        <v>8.7241</v>
      </c>
      <c r="BB435">
        <v>5.8391000000000002</v>
      </c>
      <c r="BC435">
        <v>0</v>
      </c>
      <c r="BD435">
        <v>20</v>
      </c>
      <c r="BE435">
        <v>0</v>
      </c>
      <c r="BF435">
        <v>2.7690999999999999</v>
      </c>
      <c r="BG435">
        <v>5</v>
      </c>
      <c r="BH435">
        <v>7</v>
      </c>
      <c r="BI435">
        <v>0.69930000000000003</v>
      </c>
      <c r="BJ435">
        <v>0.96379999999999999</v>
      </c>
      <c r="BK435">
        <v>0</v>
      </c>
      <c r="BL435">
        <v>14</v>
      </c>
      <c r="BM435">
        <v>0</v>
      </c>
      <c r="BN435">
        <v>0.74750000000000005</v>
      </c>
      <c r="BO435">
        <v>0.57110000000000005</v>
      </c>
      <c r="BP435">
        <v>0.63990000000000002</v>
      </c>
      <c r="BQ435">
        <v>0.63339999999999996</v>
      </c>
      <c r="BR435">
        <v>0.54910000000000003</v>
      </c>
      <c r="BS435">
        <v>0.16270000000000001</v>
      </c>
      <c r="BT435">
        <v>0.21110000000000001</v>
      </c>
      <c r="BU435">
        <v>0.35610000000000003</v>
      </c>
      <c r="BV435">
        <v>0.54600000000000004</v>
      </c>
      <c r="BW435">
        <v>0</v>
      </c>
      <c r="BX435">
        <v>0.61409999999999998</v>
      </c>
      <c r="BY435">
        <v>0.32840000000000003</v>
      </c>
      <c r="BZ435">
        <v>0</v>
      </c>
      <c r="CA435">
        <v>0.90669999999999995</v>
      </c>
      <c r="CB435">
        <v>0</v>
      </c>
      <c r="CC435">
        <v>0.25600000000000001</v>
      </c>
      <c r="CD435">
        <v>0</v>
      </c>
      <c r="CE435">
        <v>2.5562</v>
      </c>
      <c r="CF435">
        <v>0.52239999999999998</v>
      </c>
      <c r="CG435">
        <v>1.7273000000000001</v>
      </c>
      <c r="CH435">
        <v>0.14069999999999999</v>
      </c>
      <c r="CI435">
        <v>0.32840000000000003</v>
      </c>
      <c r="CJ435">
        <v>0.32840000000000003</v>
      </c>
      <c r="CK435">
        <v>1.1627000000000001</v>
      </c>
      <c r="CL435">
        <v>0.26869999999999999</v>
      </c>
      <c r="CM435">
        <v>5.7746000000000004</v>
      </c>
      <c r="CN435">
        <v>0.26229999999999998</v>
      </c>
      <c r="CO435">
        <v>0</v>
      </c>
      <c r="CP435">
        <v>0</v>
      </c>
      <c r="CQ435">
        <v>0</v>
      </c>
      <c r="CR435">
        <v>0</v>
      </c>
      <c r="CS435">
        <v>0</v>
      </c>
      <c r="CT435">
        <v>0</v>
      </c>
      <c r="CU435">
        <v>0</v>
      </c>
      <c r="CV435">
        <v>0</v>
      </c>
      <c r="CW435">
        <v>0</v>
      </c>
      <c r="CX435">
        <v>0</v>
      </c>
      <c r="CY435">
        <v>0</v>
      </c>
      <c r="CZ435">
        <v>0</v>
      </c>
      <c r="DA435">
        <v>1</v>
      </c>
      <c r="DB435">
        <v>0</v>
      </c>
      <c r="DC435">
        <v>0</v>
      </c>
      <c r="DD435">
        <v>0</v>
      </c>
      <c r="DE435">
        <v>0</v>
      </c>
      <c r="DF435">
        <v>0</v>
      </c>
      <c r="DG435">
        <v>0</v>
      </c>
      <c r="DH435">
        <v>1</v>
      </c>
      <c r="DI435">
        <v>1</v>
      </c>
      <c r="DJ435" t="s">
        <v>796</v>
      </c>
    </row>
    <row r="436" spans="1:114" x14ac:dyDescent="0.2">
      <c r="A436">
        <v>21840</v>
      </c>
      <c r="B436" t="s">
        <v>589</v>
      </c>
      <c r="C436">
        <v>241</v>
      </c>
      <c r="D436">
        <v>286</v>
      </c>
      <c r="E436">
        <v>41.840299999999999</v>
      </c>
      <c r="F436">
        <v>41.37</v>
      </c>
      <c r="G436">
        <v>53</v>
      </c>
      <c r="H436">
        <v>64</v>
      </c>
      <c r="I436">
        <v>19.7761</v>
      </c>
      <c r="J436">
        <v>18.7743</v>
      </c>
      <c r="K436">
        <v>0</v>
      </c>
      <c r="L436">
        <v>28</v>
      </c>
      <c r="M436">
        <v>0</v>
      </c>
      <c r="N436">
        <v>15.6425</v>
      </c>
      <c r="O436">
        <v>0</v>
      </c>
      <c r="P436">
        <v>14</v>
      </c>
      <c r="Q436">
        <v>0</v>
      </c>
      <c r="R436">
        <v>3.5714000000000001</v>
      </c>
      <c r="S436">
        <v>0</v>
      </c>
      <c r="T436">
        <v>14</v>
      </c>
      <c r="U436">
        <v>0</v>
      </c>
      <c r="V436">
        <v>2.4306000000000001</v>
      </c>
      <c r="W436">
        <v>156</v>
      </c>
      <c r="X436">
        <v>111</v>
      </c>
      <c r="Y436">
        <v>27.083300000000001</v>
      </c>
      <c r="Z436">
        <v>7.4478</v>
      </c>
      <c r="AA436">
        <v>184</v>
      </c>
      <c r="AB436">
        <v>219</v>
      </c>
      <c r="AC436">
        <v>31.944400000000002</v>
      </c>
      <c r="AD436">
        <v>31.7193</v>
      </c>
      <c r="AE436">
        <v>56</v>
      </c>
      <c r="AF436">
        <v>62</v>
      </c>
      <c r="AG436">
        <v>9.7222000000000008</v>
      </c>
      <c r="AH436">
        <v>8.6692</v>
      </c>
      <c r="AI436">
        <v>0</v>
      </c>
      <c r="AJ436">
        <v>20</v>
      </c>
      <c r="AK436">
        <v>0</v>
      </c>
      <c r="AL436">
        <v>11.0609</v>
      </c>
      <c r="AM436">
        <v>0</v>
      </c>
      <c r="AN436">
        <v>56</v>
      </c>
      <c r="AO436">
        <v>0</v>
      </c>
      <c r="AP436">
        <v>11.1554</v>
      </c>
      <c r="AQ436">
        <v>177</v>
      </c>
      <c r="AR436">
        <v>442</v>
      </c>
      <c r="AS436">
        <v>30.729199999999999</v>
      </c>
      <c r="AT436">
        <v>74.124399999999994</v>
      </c>
      <c r="AU436">
        <v>0</v>
      </c>
      <c r="AV436">
        <v>20</v>
      </c>
      <c r="AW436">
        <v>0</v>
      </c>
      <c r="AX436">
        <v>6.0362999999999998</v>
      </c>
      <c r="AY436">
        <v>0</v>
      </c>
      <c r="AZ436">
        <v>14</v>
      </c>
      <c r="BA436">
        <v>0</v>
      </c>
      <c r="BB436">
        <v>4.2683</v>
      </c>
      <c r="BC436">
        <v>0</v>
      </c>
      <c r="BD436">
        <v>20</v>
      </c>
      <c r="BE436">
        <v>0</v>
      </c>
      <c r="BF436">
        <v>11.0609</v>
      </c>
      <c r="BG436">
        <v>0</v>
      </c>
      <c r="BH436">
        <v>14</v>
      </c>
      <c r="BI436">
        <v>0</v>
      </c>
      <c r="BJ436">
        <v>7.8212000000000002</v>
      </c>
      <c r="BK436">
        <v>0</v>
      </c>
      <c r="BL436">
        <v>14</v>
      </c>
      <c r="BM436">
        <v>0</v>
      </c>
      <c r="BN436">
        <v>2.4306000000000001</v>
      </c>
      <c r="BO436">
        <v>0.9698</v>
      </c>
      <c r="BP436">
        <v>0.98050000000000004</v>
      </c>
      <c r="BQ436">
        <v>0</v>
      </c>
      <c r="BR436">
        <v>0</v>
      </c>
      <c r="BS436">
        <v>0</v>
      </c>
      <c r="BT436">
        <v>0.83160000000000001</v>
      </c>
      <c r="BU436">
        <v>0.97009999999999996</v>
      </c>
      <c r="BV436">
        <v>0.31259999999999999</v>
      </c>
      <c r="BW436">
        <v>0</v>
      </c>
      <c r="BX436">
        <v>0</v>
      </c>
      <c r="BY436">
        <v>0.54579999999999995</v>
      </c>
      <c r="BZ436">
        <v>0</v>
      </c>
      <c r="CA436">
        <v>0</v>
      </c>
      <c r="CB436">
        <v>0</v>
      </c>
      <c r="CC436">
        <v>0</v>
      </c>
      <c r="CD436">
        <v>0</v>
      </c>
      <c r="CE436">
        <v>1.9502999999999999</v>
      </c>
      <c r="CF436">
        <v>0.33900000000000002</v>
      </c>
      <c r="CG436">
        <v>2.1143000000000001</v>
      </c>
      <c r="CH436">
        <v>0.307</v>
      </c>
      <c r="CI436">
        <v>0.54579999999999995</v>
      </c>
      <c r="CJ436">
        <v>0.54579999999999995</v>
      </c>
      <c r="CK436">
        <v>0</v>
      </c>
      <c r="CL436">
        <v>0</v>
      </c>
      <c r="CM436">
        <v>4.6104000000000003</v>
      </c>
      <c r="CN436">
        <v>0.15989999999999999</v>
      </c>
      <c r="CO436">
        <v>1</v>
      </c>
      <c r="CP436">
        <v>1</v>
      </c>
      <c r="CQ436">
        <v>0</v>
      </c>
      <c r="CR436">
        <v>0</v>
      </c>
      <c r="CS436">
        <v>0</v>
      </c>
      <c r="CT436">
        <v>0</v>
      </c>
      <c r="CU436">
        <v>1</v>
      </c>
      <c r="CV436">
        <v>0</v>
      </c>
      <c r="CW436">
        <v>0</v>
      </c>
      <c r="CX436">
        <v>0</v>
      </c>
      <c r="CY436">
        <v>0</v>
      </c>
      <c r="CZ436">
        <v>0</v>
      </c>
      <c r="DA436">
        <v>0</v>
      </c>
      <c r="DB436">
        <v>0</v>
      </c>
      <c r="DC436">
        <v>0</v>
      </c>
      <c r="DD436">
        <v>0</v>
      </c>
      <c r="DE436">
        <v>2</v>
      </c>
      <c r="DF436">
        <v>1</v>
      </c>
      <c r="DG436">
        <v>0</v>
      </c>
      <c r="DH436">
        <v>0</v>
      </c>
      <c r="DI436">
        <v>3</v>
      </c>
      <c r="DJ436" t="s">
        <v>795</v>
      </c>
    </row>
    <row r="437" spans="1:114" x14ac:dyDescent="0.2">
      <c r="A437">
        <v>21841</v>
      </c>
      <c r="B437" t="s">
        <v>589</v>
      </c>
      <c r="C437">
        <v>248</v>
      </c>
      <c r="D437">
        <v>201</v>
      </c>
      <c r="E437">
        <v>31.273599999999998</v>
      </c>
      <c r="F437">
        <v>22.853000000000002</v>
      </c>
      <c r="G437">
        <v>24</v>
      </c>
      <c r="H437">
        <v>26</v>
      </c>
      <c r="I437">
        <v>5.2747000000000002</v>
      </c>
      <c r="J437">
        <v>4.9847000000000001</v>
      </c>
      <c r="K437">
        <v>146</v>
      </c>
      <c r="L437">
        <v>114</v>
      </c>
      <c r="M437">
        <v>42.941200000000002</v>
      </c>
      <c r="N437">
        <v>29.302600000000002</v>
      </c>
      <c r="O437">
        <v>0</v>
      </c>
      <c r="P437">
        <v>14</v>
      </c>
      <c r="Q437">
        <v>0</v>
      </c>
      <c r="R437">
        <v>2.7397</v>
      </c>
      <c r="S437">
        <v>42</v>
      </c>
      <c r="T437">
        <v>71</v>
      </c>
      <c r="U437">
        <v>5.2962999999999996</v>
      </c>
      <c r="V437">
        <v>8.7586999999999993</v>
      </c>
      <c r="W437">
        <v>152</v>
      </c>
      <c r="X437">
        <v>75</v>
      </c>
      <c r="Y437">
        <v>19.1677</v>
      </c>
      <c r="Z437">
        <v>6.6555999999999997</v>
      </c>
      <c r="AA437">
        <v>145</v>
      </c>
      <c r="AB437">
        <v>87</v>
      </c>
      <c r="AC437">
        <v>18.285</v>
      </c>
      <c r="AD437">
        <v>8.9034999999999993</v>
      </c>
      <c r="AE437">
        <v>106</v>
      </c>
      <c r="AF437">
        <v>62</v>
      </c>
      <c r="AG437">
        <v>13.367000000000001</v>
      </c>
      <c r="AH437">
        <v>6.2584999999999997</v>
      </c>
      <c r="AI437">
        <v>9</v>
      </c>
      <c r="AJ437">
        <v>21</v>
      </c>
      <c r="AK437">
        <v>2.6471</v>
      </c>
      <c r="AL437">
        <v>5.9531999999999998</v>
      </c>
      <c r="AM437">
        <v>0</v>
      </c>
      <c r="AN437">
        <v>56</v>
      </c>
      <c r="AO437">
        <v>0</v>
      </c>
      <c r="AP437">
        <v>7.3780999999999999</v>
      </c>
      <c r="AQ437">
        <v>261</v>
      </c>
      <c r="AR437">
        <v>352</v>
      </c>
      <c r="AS437">
        <v>32.912999999999997</v>
      </c>
      <c r="AT437">
        <v>42.869199999999999</v>
      </c>
      <c r="AU437">
        <v>0</v>
      </c>
      <c r="AV437">
        <v>20</v>
      </c>
      <c r="AW437">
        <v>0</v>
      </c>
      <c r="AX437">
        <v>4.8173000000000004</v>
      </c>
      <c r="AY437">
        <v>35</v>
      </c>
      <c r="AZ437">
        <v>33</v>
      </c>
      <c r="BA437">
        <v>8.5158000000000005</v>
      </c>
      <c r="BB437">
        <v>7.4375</v>
      </c>
      <c r="BC437">
        <v>0</v>
      </c>
      <c r="BD437">
        <v>20</v>
      </c>
      <c r="BE437">
        <v>0</v>
      </c>
      <c r="BF437">
        <v>5.8231999999999999</v>
      </c>
      <c r="BG437">
        <v>16</v>
      </c>
      <c r="BH437">
        <v>24</v>
      </c>
      <c r="BI437">
        <v>4.7058999999999997</v>
      </c>
      <c r="BJ437">
        <v>6.8365</v>
      </c>
      <c r="BK437">
        <v>0</v>
      </c>
      <c r="BL437">
        <v>14</v>
      </c>
      <c r="BM437">
        <v>0</v>
      </c>
      <c r="BN437">
        <v>1.7654000000000001</v>
      </c>
      <c r="BO437">
        <v>0.91590000000000005</v>
      </c>
      <c r="BP437">
        <v>0.67459999999999998</v>
      </c>
      <c r="BQ437">
        <v>0.95879999999999999</v>
      </c>
      <c r="BR437">
        <v>0</v>
      </c>
      <c r="BS437">
        <v>0.68520000000000003</v>
      </c>
      <c r="BT437">
        <v>0.59060000000000001</v>
      </c>
      <c r="BU437">
        <v>0.29210000000000003</v>
      </c>
      <c r="BV437">
        <v>0.64239999999999997</v>
      </c>
      <c r="BW437">
        <v>0.35360000000000003</v>
      </c>
      <c r="BX437">
        <v>0</v>
      </c>
      <c r="BY437">
        <v>0.56930000000000003</v>
      </c>
      <c r="BZ437">
        <v>0</v>
      </c>
      <c r="CA437">
        <v>0.89590000000000003</v>
      </c>
      <c r="CB437">
        <v>0</v>
      </c>
      <c r="CC437">
        <v>0.62690000000000001</v>
      </c>
      <c r="CD437">
        <v>0</v>
      </c>
      <c r="CE437">
        <v>3.2345000000000002</v>
      </c>
      <c r="CF437">
        <v>0.76759999999999995</v>
      </c>
      <c r="CG437">
        <v>1.8787</v>
      </c>
      <c r="CH437">
        <v>0.18340000000000001</v>
      </c>
      <c r="CI437">
        <v>0.56930000000000003</v>
      </c>
      <c r="CJ437">
        <v>0.56930000000000003</v>
      </c>
      <c r="CK437">
        <v>1.5227999999999999</v>
      </c>
      <c r="CL437">
        <v>0.3241</v>
      </c>
      <c r="CM437">
        <v>7.2053000000000011</v>
      </c>
      <c r="CN437">
        <v>0.42430000000000001</v>
      </c>
      <c r="CO437">
        <v>1</v>
      </c>
      <c r="CP437">
        <v>0</v>
      </c>
      <c r="CQ437">
        <v>1</v>
      </c>
      <c r="CR437">
        <v>0</v>
      </c>
      <c r="CS437">
        <v>0</v>
      </c>
      <c r="CT437">
        <v>0</v>
      </c>
      <c r="CU437">
        <v>0</v>
      </c>
      <c r="CV437">
        <v>0</v>
      </c>
      <c r="CW437">
        <v>0</v>
      </c>
      <c r="CX437">
        <v>0</v>
      </c>
      <c r="CY437">
        <v>0</v>
      </c>
      <c r="CZ437">
        <v>0</v>
      </c>
      <c r="DA437">
        <v>0</v>
      </c>
      <c r="DB437">
        <v>0</v>
      </c>
      <c r="DC437">
        <v>0</v>
      </c>
      <c r="DD437">
        <v>0</v>
      </c>
      <c r="DE437">
        <v>2</v>
      </c>
      <c r="DF437">
        <v>0</v>
      </c>
      <c r="DG437">
        <v>0</v>
      </c>
      <c r="DH437">
        <v>0</v>
      </c>
      <c r="DI437">
        <v>2</v>
      </c>
      <c r="DJ437" t="s">
        <v>796</v>
      </c>
    </row>
    <row r="438" spans="1:114" x14ac:dyDescent="0.2">
      <c r="A438">
        <v>21842</v>
      </c>
      <c r="B438" t="s">
        <v>589</v>
      </c>
      <c r="C438">
        <v>1705</v>
      </c>
      <c r="D438">
        <v>349</v>
      </c>
      <c r="E438">
        <v>15.3452</v>
      </c>
      <c r="F438">
        <v>3.0447000000000002</v>
      </c>
      <c r="G438">
        <v>475</v>
      </c>
      <c r="H438">
        <v>227</v>
      </c>
      <c r="I438">
        <v>7.5732999999999997</v>
      </c>
      <c r="J438">
        <v>3.5714000000000001</v>
      </c>
      <c r="K438">
        <v>1737</v>
      </c>
      <c r="L438">
        <v>322</v>
      </c>
      <c r="M438">
        <v>30.203399999999998</v>
      </c>
      <c r="N438">
        <v>5.2126000000000001</v>
      </c>
      <c r="O438">
        <v>464</v>
      </c>
      <c r="P438">
        <v>174</v>
      </c>
      <c r="Q438">
        <v>5.2030000000000003</v>
      </c>
      <c r="R438">
        <v>1.9293</v>
      </c>
      <c r="S438">
        <v>754</v>
      </c>
      <c r="T438">
        <v>175</v>
      </c>
      <c r="U438">
        <v>6.7971000000000004</v>
      </c>
      <c r="V438">
        <v>1.5383</v>
      </c>
      <c r="W438">
        <v>3075</v>
      </c>
      <c r="X438">
        <v>316</v>
      </c>
      <c r="Y438">
        <v>27.3918</v>
      </c>
      <c r="Z438">
        <v>2.4472999999999998</v>
      </c>
      <c r="AA438">
        <v>1461</v>
      </c>
      <c r="AB438">
        <v>248</v>
      </c>
      <c r="AC438">
        <v>13.0144</v>
      </c>
      <c r="AD438">
        <v>2.1080000000000001</v>
      </c>
      <c r="AE438">
        <v>1620</v>
      </c>
      <c r="AF438">
        <v>288</v>
      </c>
      <c r="AG438">
        <v>14.6038</v>
      </c>
      <c r="AH438">
        <v>2.4849999999999999</v>
      </c>
      <c r="AI438">
        <v>198</v>
      </c>
      <c r="AJ438">
        <v>128</v>
      </c>
      <c r="AK438">
        <v>3.4428999999999998</v>
      </c>
      <c r="AL438">
        <v>2.2090999999999998</v>
      </c>
      <c r="AM438">
        <v>167</v>
      </c>
      <c r="AN438">
        <v>122</v>
      </c>
      <c r="AO438">
        <v>1.5676000000000001</v>
      </c>
      <c r="AP438">
        <v>1.1399999999999999</v>
      </c>
      <c r="AQ438">
        <v>1585</v>
      </c>
      <c r="AR438">
        <v>805</v>
      </c>
      <c r="AS438">
        <v>14.119</v>
      </c>
      <c r="AT438">
        <v>7.1321000000000003</v>
      </c>
      <c r="AU438">
        <v>17980</v>
      </c>
      <c r="AV438">
        <v>882</v>
      </c>
      <c r="AW438">
        <v>55.117899999999999</v>
      </c>
      <c r="AX438">
        <v>2.5905999999999998</v>
      </c>
      <c r="AY438">
        <v>1074</v>
      </c>
      <c r="AZ438">
        <v>271</v>
      </c>
      <c r="BA438">
        <v>3.2924000000000002</v>
      </c>
      <c r="BB438">
        <v>0.82950000000000002</v>
      </c>
      <c r="BC438">
        <v>134</v>
      </c>
      <c r="BD438">
        <v>86</v>
      </c>
      <c r="BE438">
        <v>2.33</v>
      </c>
      <c r="BF438">
        <v>1.482</v>
      </c>
      <c r="BG438">
        <v>323</v>
      </c>
      <c r="BH438">
        <v>136</v>
      </c>
      <c r="BI438">
        <v>5.6163999999999996</v>
      </c>
      <c r="BJ438">
        <v>2.3346</v>
      </c>
      <c r="BK438">
        <v>168</v>
      </c>
      <c r="BL438">
        <v>81</v>
      </c>
      <c r="BM438">
        <v>1.4964999999999999</v>
      </c>
      <c r="BN438">
        <v>0.71750000000000003</v>
      </c>
      <c r="BO438">
        <v>0.63360000000000005</v>
      </c>
      <c r="BP438">
        <v>0.85680000000000001</v>
      </c>
      <c r="BQ438">
        <v>0.79179999999999995</v>
      </c>
      <c r="BR438">
        <v>0.40810000000000002</v>
      </c>
      <c r="BS438">
        <v>0.7923</v>
      </c>
      <c r="BT438">
        <v>0.83799999999999997</v>
      </c>
      <c r="BU438">
        <v>0.14710000000000001</v>
      </c>
      <c r="BV438">
        <v>0.7238</v>
      </c>
      <c r="BW438">
        <v>0.41210000000000002</v>
      </c>
      <c r="BX438">
        <v>0.67589999999999995</v>
      </c>
      <c r="BY438">
        <v>0.28139999999999998</v>
      </c>
      <c r="BZ438">
        <v>0.98480000000000001</v>
      </c>
      <c r="CA438">
        <v>0.75700000000000001</v>
      </c>
      <c r="CB438">
        <v>0.77659999999999996</v>
      </c>
      <c r="CC438">
        <v>0.67459999999999998</v>
      </c>
      <c r="CD438">
        <v>0.78680000000000005</v>
      </c>
      <c r="CE438">
        <v>3.4826000000000001</v>
      </c>
      <c r="CF438">
        <v>0.81879999999999997</v>
      </c>
      <c r="CG438">
        <v>2.7968999999999999</v>
      </c>
      <c r="CH438">
        <v>0.68659999999999999</v>
      </c>
      <c r="CI438">
        <v>0.28139999999999998</v>
      </c>
      <c r="CJ438">
        <v>0.28139999999999998</v>
      </c>
      <c r="CK438">
        <v>3.9798</v>
      </c>
      <c r="CL438">
        <v>0.97650000000000003</v>
      </c>
      <c r="CM438">
        <v>10.540699999999999</v>
      </c>
      <c r="CN438">
        <v>0.84430000000000005</v>
      </c>
      <c r="CO438">
        <v>0</v>
      </c>
      <c r="CP438">
        <v>0</v>
      </c>
      <c r="CQ438">
        <v>0</v>
      </c>
      <c r="CR438">
        <v>0</v>
      </c>
      <c r="CS438">
        <v>0</v>
      </c>
      <c r="CT438">
        <v>0</v>
      </c>
      <c r="CU438">
        <v>0</v>
      </c>
      <c r="CV438">
        <v>0</v>
      </c>
      <c r="CW438">
        <v>0</v>
      </c>
      <c r="CX438">
        <v>0</v>
      </c>
      <c r="CY438">
        <v>0</v>
      </c>
      <c r="CZ438">
        <v>1</v>
      </c>
      <c r="DA438">
        <v>0</v>
      </c>
      <c r="DB438">
        <v>0</v>
      </c>
      <c r="DC438">
        <v>0</v>
      </c>
      <c r="DD438">
        <v>0</v>
      </c>
      <c r="DE438">
        <v>0</v>
      </c>
      <c r="DF438">
        <v>0</v>
      </c>
      <c r="DG438">
        <v>0</v>
      </c>
      <c r="DH438">
        <v>1</v>
      </c>
      <c r="DI438">
        <v>1</v>
      </c>
      <c r="DJ438" t="s">
        <v>794</v>
      </c>
    </row>
    <row r="439" spans="1:114" x14ac:dyDescent="0.2">
      <c r="A439">
        <v>21849</v>
      </c>
      <c r="B439" t="s">
        <v>589</v>
      </c>
      <c r="C439">
        <v>531</v>
      </c>
      <c r="D439">
        <v>404</v>
      </c>
      <c r="E439">
        <v>15.7942</v>
      </c>
      <c r="F439">
        <v>11.391999999999999</v>
      </c>
      <c r="G439">
        <v>25</v>
      </c>
      <c r="H439">
        <v>33</v>
      </c>
      <c r="I439">
        <v>1.2071000000000001</v>
      </c>
      <c r="J439">
        <v>1.5599000000000001</v>
      </c>
      <c r="K439">
        <v>347</v>
      </c>
      <c r="L439">
        <v>157</v>
      </c>
      <c r="M439">
        <v>24.750399999999999</v>
      </c>
      <c r="N439">
        <v>10.1495</v>
      </c>
      <c r="O439">
        <v>193</v>
      </c>
      <c r="P439">
        <v>124</v>
      </c>
      <c r="Q439">
        <v>7.7790999999999997</v>
      </c>
      <c r="R439">
        <v>4.7758000000000003</v>
      </c>
      <c r="S439">
        <v>102</v>
      </c>
      <c r="T439">
        <v>87</v>
      </c>
      <c r="U439">
        <v>3.0339</v>
      </c>
      <c r="V439">
        <v>2.4813000000000001</v>
      </c>
      <c r="W439">
        <v>666</v>
      </c>
      <c r="X439">
        <v>193</v>
      </c>
      <c r="Y439">
        <v>19.657599999999999</v>
      </c>
      <c r="Z439">
        <v>3.1937000000000002</v>
      </c>
      <c r="AA439">
        <v>642</v>
      </c>
      <c r="AB439">
        <v>346</v>
      </c>
      <c r="AC439">
        <v>18.949200000000001</v>
      </c>
      <c r="AD439">
        <v>9.1442999999999994</v>
      </c>
      <c r="AE439">
        <v>375</v>
      </c>
      <c r="AF439">
        <v>162</v>
      </c>
      <c r="AG439">
        <v>11.1541</v>
      </c>
      <c r="AH439">
        <v>3.9906000000000001</v>
      </c>
      <c r="AI439">
        <v>144</v>
      </c>
      <c r="AJ439">
        <v>135</v>
      </c>
      <c r="AK439">
        <v>10.271000000000001</v>
      </c>
      <c r="AL439">
        <v>9.3958999999999993</v>
      </c>
      <c r="AM439">
        <v>17</v>
      </c>
      <c r="AN439">
        <v>61</v>
      </c>
      <c r="AO439">
        <v>0.54</v>
      </c>
      <c r="AP439">
        <v>1.9201999999999999</v>
      </c>
      <c r="AQ439">
        <v>306</v>
      </c>
      <c r="AR439">
        <v>1115</v>
      </c>
      <c r="AS439">
        <v>9.0319000000000003</v>
      </c>
      <c r="AT439">
        <v>32.837699999999998</v>
      </c>
      <c r="AU439">
        <v>15</v>
      </c>
      <c r="AV439">
        <v>31</v>
      </c>
      <c r="AW439">
        <v>0.95599999999999996</v>
      </c>
      <c r="AX439">
        <v>1.9881</v>
      </c>
      <c r="AY439">
        <v>254</v>
      </c>
      <c r="AZ439">
        <v>122</v>
      </c>
      <c r="BA439">
        <v>16.188700000000001</v>
      </c>
      <c r="BB439">
        <v>7.2313000000000001</v>
      </c>
      <c r="BC439">
        <v>0</v>
      </c>
      <c r="BD439">
        <v>20</v>
      </c>
      <c r="BE439">
        <v>0</v>
      </c>
      <c r="BF439">
        <v>1.4121999999999999</v>
      </c>
      <c r="BG439">
        <v>74</v>
      </c>
      <c r="BH439">
        <v>59</v>
      </c>
      <c r="BI439">
        <v>5.2782</v>
      </c>
      <c r="BJ439">
        <v>4.0837000000000003</v>
      </c>
      <c r="BK439">
        <v>26</v>
      </c>
      <c r="BL439">
        <v>7</v>
      </c>
      <c r="BM439">
        <v>0.76739999999999997</v>
      </c>
      <c r="BN439">
        <v>9.3700000000000006E-2</v>
      </c>
      <c r="BO439">
        <v>0.64870000000000005</v>
      </c>
      <c r="BP439">
        <v>0.18440000000000001</v>
      </c>
      <c r="BQ439">
        <v>0.67679999999999996</v>
      </c>
      <c r="BR439">
        <v>0.60680000000000001</v>
      </c>
      <c r="BS439">
        <v>0.43469999999999998</v>
      </c>
      <c r="BT439">
        <v>0.6119</v>
      </c>
      <c r="BU439">
        <v>0.32840000000000003</v>
      </c>
      <c r="BV439">
        <v>0.4647</v>
      </c>
      <c r="BW439">
        <v>0.91320000000000001</v>
      </c>
      <c r="BX439">
        <v>0.46910000000000002</v>
      </c>
      <c r="BY439">
        <v>0.19189999999999999</v>
      </c>
      <c r="BZ439">
        <v>0.46639999999999998</v>
      </c>
      <c r="CA439">
        <v>0.95879999999999999</v>
      </c>
      <c r="CB439">
        <v>0</v>
      </c>
      <c r="CC439">
        <v>0.64859999999999995</v>
      </c>
      <c r="CD439">
        <v>0.65459999999999996</v>
      </c>
      <c r="CE439">
        <v>2.5514000000000001</v>
      </c>
      <c r="CF439">
        <v>0.52029999999999998</v>
      </c>
      <c r="CG439">
        <v>2.7873000000000001</v>
      </c>
      <c r="CH439">
        <v>0.68020000000000003</v>
      </c>
      <c r="CI439">
        <v>0.19189999999999999</v>
      </c>
      <c r="CJ439">
        <v>0.19189999999999999</v>
      </c>
      <c r="CK439">
        <v>2.7284000000000002</v>
      </c>
      <c r="CL439">
        <v>0.60129999999999995</v>
      </c>
      <c r="CM439">
        <v>8.2590000000000003</v>
      </c>
      <c r="CN439">
        <v>0.59279999999999999</v>
      </c>
      <c r="CO439">
        <v>0</v>
      </c>
      <c r="CP439">
        <v>0</v>
      </c>
      <c r="CQ439">
        <v>0</v>
      </c>
      <c r="CR439">
        <v>0</v>
      </c>
      <c r="CS439">
        <v>0</v>
      </c>
      <c r="CT439">
        <v>0</v>
      </c>
      <c r="CU439">
        <v>0</v>
      </c>
      <c r="CV439">
        <v>0</v>
      </c>
      <c r="CW439">
        <v>1</v>
      </c>
      <c r="CX439">
        <v>0</v>
      </c>
      <c r="CY439">
        <v>0</v>
      </c>
      <c r="CZ439">
        <v>0</v>
      </c>
      <c r="DA439">
        <v>1</v>
      </c>
      <c r="DB439">
        <v>0</v>
      </c>
      <c r="DC439">
        <v>0</v>
      </c>
      <c r="DD439">
        <v>0</v>
      </c>
      <c r="DE439">
        <v>0</v>
      </c>
      <c r="DF439">
        <v>1</v>
      </c>
      <c r="DG439">
        <v>0</v>
      </c>
      <c r="DH439">
        <v>1</v>
      </c>
      <c r="DI439">
        <v>2</v>
      </c>
      <c r="DJ439" t="s">
        <v>793</v>
      </c>
    </row>
    <row r="440" spans="1:114" x14ac:dyDescent="0.2">
      <c r="A440">
        <v>21850</v>
      </c>
      <c r="B440" t="s">
        <v>589</v>
      </c>
      <c r="C440">
        <v>604</v>
      </c>
      <c r="D440">
        <v>211</v>
      </c>
      <c r="E440">
        <v>15.9535</v>
      </c>
      <c r="F440">
        <v>4.8795000000000002</v>
      </c>
      <c r="G440">
        <v>79</v>
      </c>
      <c r="H440">
        <v>40</v>
      </c>
      <c r="I440">
        <v>3.8896999999999999</v>
      </c>
      <c r="J440">
        <v>1.8512</v>
      </c>
      <c r="K440">
        <v>306</v>
      </c>
      <c r="L440">
        <v>78</v>
      </c>
      <c r="M440">
        <v>19.018000000000001</v>
      </c>
      <c r="N440">
        <v>2.9876999999999998</v>
      </c>
      <c r="O440">
        <v>288</v>
      </c>
      <c r="P440">
        <v>122</v>
      </c>
      <c r="Q440">
        <v>10.9008</v>
      </c>
      <c r="R440">
        <v>4.1984000000000004</v>
      </c>
      <c r="S440">
        <v>185</v>
      </c>
      <c r="T440">
        <v>108</v>
      </c>
      <c r="U440">
        <v>4.8052000000000001</v>
      </c>
      <c r="V440">
        <v>2.6886999999999999</v>
      </c>
      <c r="W440">
        <v>833</v>
      </c>
      <c r="X440">
        <v>321</v>
      </c>
      <c r="Y440">
        <v>21.636399999999998</v>
      </c>
      <c r="Z440">
        <v>7.5193000000000003</v>
      </c>
      <c r="AA440">
        <v>915</v>
      </c>
      <c r="AB440">
        <v>244</v>
      </c>
      <c r="AC440">
        <v>23.766200000000001</v>
      </c>
      <c r="AD440">
        <v>4.9505999999999997</v>
      </c>
      <c r="AE440">
        <v>383</v>
      </c>
      <c r="AF440">
        <v>167</v>
      </c>
      <c r="AG440">
        <v>9.9481000000000002</v>
      </c>
      <c r="AH440">
        <v>4.0090000000000003</v>
      </c>
      <c r="AI440">
        <v>129</v>
      </c>
      <c r="AJ440">
        <v>63</v>
      </c>
      <c r="AK440">
        <v>8.0174000000000003</v>
      </c>
      <c r="AL440">
        <v>3.5558999999999998</v>
      </c>
      <c r="AM440">
        <v>45</v>
      </c>
      <c r="AN440">
        <v>72</v>
      </c>
      <c r="AO440">
        <v>1.2493000000000001</v>
      </c>
      <c r="AP440">
        <v>1.9988999999999999</v>
      </c>
      <c r="AQ440">
        <v>810</v>
      </c>
      <c r="AR440">
        <v>895</v>
      </c>
      <c r="AS440">
        <v>21.039000000000001</v>
      </c>
      <c r="AT440">
        <v>22.988399999999999</v>
      </c>
      <c r="AU440">
        <v>18</v>
      </c>
      <c r="AV440">
        <v>19</v>
      </c>
      <c r="AW440">
        <v>1.0631999999999999</v>
      </c>
      <c r="AX440">
        <v>1.1214</v>
      </c>
      <c r="AY440">
        <v>275</v>
      </c>
      <c r="AZ440">
        <v>94</v>
      </c>
      <c r="BA440">
        <v>16.243400000000001</v>
      </c>
      <c r="BB440">
        <v>4.5408999999999997</v>
      </c>
      <c r="BC440">
        <v>0</v>
      </c>
      <c r="BD440">
        <v>20</v>
      </c>
      <c r="BE440">
        <v>0</v>
      </c>
      <c r="BF440">
        <v>1.2304999999999999</v>
      </c>
      <c r="BG440">
        <v>8</v>
      </c>
      <c r="BH440">
        <v>8</v>
      </c>
      <c r="BI440">
        <v>0.49719999999999998</v>
      </c>
      <c r="BJ440">
        <v>0.48709999999999998</v>
      </c>
      <c r="BK440">
        <v>0</v>
      </c>
      <c r="BL440">
        <v>14</v>
      </c>
      <c r="BM440">
        <v>0</v>
      </c>
      <c r="BN440">
        <v>0.36359999999999998</v>
      </c>
      <c r="BO440">
        <v>0.65300000000000002</v>
      </c>
      <c r="BP440">
        <v>0.49459999999999998</v>
      </c>
      <c r="BQ440">
        <v>0.49459999999999998</v>
      </c>
      <c r="BR440">
        <v>0.76070000000000004</v>
      </c>
      <c r="BS440">
        <v>0.65100000000000002</v>
      </c>
      <c r="BT440">
        <v>0.69079999999999997</v>
      </c>
      <c r="BU440">
        <v>0.70579999999999998</v>
      </c>
      <c r="BV440">
        <v>0.3362</v>
      </c>
      <c r="BW440">
        <v>0.81130000000000002</v>
      </c>
      <c r="BX440">
        <v>0.62260000000000004</v>
      </c>
      <c r="BY440">
        <v>0.41149999999999998</v>
      </c>
      <c r="BZ440">
        <v>0.47510000000000002</v>
      </c>
      <c r="CA440">
        <v>0.96099999999999997</v>
      </c>
      <c r="CB440">
        <v>0</v>
      </c>
      <c r="CC440">
        <v>0.23430000000000001</v>
      </c>
      <c r="CD440">
        <v>0</v>
      </c>
      <c r="CE440">
        <v>3.0539000000000001</v>
      </c>
      <c r="CF440">
        <v>0.69940000000000002</v>
      </c>
      <c r="CG440">
        <v>3.1667000000000001</v>
      </c>
      <c r="CH440">
        <v>0.88060000000000005</v>
      </c>
      <c r="CI440">
        <v>0.41149999999999998</v>
      </c>
      <c r="CJ440">
        <v>0.41149999999999998</v>
      </c>
      <c r="CK440">
        <v>1.6704000000000001</v>
      </c>
      <c r="CL440">
        <v>0.35389999999999999</v>
      </c>
      <c r="CM440">
        <v>8.3024999999999984</v>
      </c>
      <c r="CN440">
        <v>0.60129999999999995</v>
      </c>
      <c r="CO440">
        <v>0</v>
      </c>
      <c r="CP440">
        <v>0</v>
      </c>
      <c r="CQ440">
        <v>0</v>
      </c>
      <c r="CR440">
        <v>0</v>
      </c>
      <c r="CS440">
        <v>0</v>
      </c>
      <c r="CT440">
        <v>0</v>
      </c>
      <c r="CU440">
        <v>0</v>
      </c>
      <c r="CV440">
        <v>0</v>
      </c>
      <c r="CW440">
        <v>0</v>
      </c>
      <c r="CX440">
        <v>0</v>
      </c>
      <c r="CY440">
        <v>0</v>
      </c>
      <c r="CZ440">
        <v>0</v>
      </c>
      <c r="DA440">
        <v>1</v>
      </c>
      <c r="DB440">
        <v>0</v>
      </c>
      <c r="DC440">
        <v>0</v>
      </c>
      <c r="DD440">
        <v>0</v>
      </c>
      <c r="DE440">
        <v>0</v>
      </c>
      <c r="DF440">
        <v>0</v>
      </c>
      <c r="DG440">
        <v>0</v>
      </c>
      <c r="DH440">
        <v>1</v>
      </c>
      <c r="DI440">
        <v>1</v>
      </c>
      <c r="DJ440" t="s">
        <v>793</v>
      </c>
    </row>
    <row r="441" spans="1:114" x14ac:dyDescent="0.2">
      <c r="A441">
        <v>21851</v>
      </c>
      <c r="B441" t="s">
        <v>589</v>
      </c>
      <c r="C441">
        <v>2233</v>
      </c>
      <c r="D441">
        <v>607</v>
      </c>
      <c r="E441">
        <v>30.846800000000002</v>
      </c>
      <c r="F441">
        <v>7.9775999999999998</v>
      </c>
      <c r="G441">
        <v>354</v>
      </c>
      <c r="H441">
        <v>182</v>
      </c>
      <c r="I441">
        <v>9.1544000000000008</v>
      </c>
      <c r="J441">
        <v>4.5601000000000003</v>
      </c>
      <c r="K441">
        <v>1047</v>
      </c>
      <c r="L441">
        <v>304</v>
      </c>
      <c r="M441">
        <v>32.195599999999999</v>
      </c>
      <c r="N441">
        <v>8.5776000000000003</v>
      </c>
      <c r="O441">
        <v>374</v>
      </c>
      <c r="P441">
        <v>148</v>
      </c>
      <c r="Q441">
        <v>7.1102999999999996</v>
      </c>
      <c r="R441">
        <v>2.7170000000000001</v>
      </c>
      <c r="S441">
        <v>614</v>
      </c>
      <c r="T441">
        <v>348</v>
      </c>
      <c r="U441">
        <v>8.5017999999999994</v>
      </c>
      <c r="V441">
        <v>4.7655000000000003</v>
      </c>
      <c r="W441">
        <v>1520</v>
      </c>
      <c r="X441">
        <v>252</v>
      </c>
      <c r="Y441">
        <v>20.830500000000001</v>
      </c>
      <c r="Z441">
        <v>2.9889999999999999</v>
      </c>
      <c r="AA441">
        <v>1508</v>
      </c>
      <c r="AB441">
        <v>241</v>
      </c>
      <c r="AC441">
        <v>20.666</v>
      </c>
      <c r="AD441">
        <v>2.8218000000000001</v>
      </c>
      <c r="AE441">
        <v>1627</v>
      </c>
      <c r="AF441">
        <v>358</v>
      </c>
      <c r="AG441">
        <v>22.528400000000001</v>
      </c>
      <c r="AH441">
        <v>4.5824999999999996</v>
      </c>
      <c r="AI441">
        <v>286</v>
      </c>
      <c r="AJ441">
        <v>122</v>
      </c>
      <c r="AK441">
        <v>8.7946000000000009</v>
      </c>
      <c r="AL441">
        <v>3.6013000000000002</v>
      </c>
      <c r="AM441">
        <v>20</v>
      </c>
      <c r="AN441">
        <v>80</v>
      </c>
      <c r="AO441">
        <v>0.29330000000000001</v>
      </c>
      <c r="AP441">
        <v>1.1709000000000001</v>
      </c>
      <c r="AQ441">
        <v>3036</v>
      </c>
      <c r="AR441">
        <v>824</v>
      </c>
      <c r="AS441">
        <v>41.606099999999998</v>
      </c>
      <c r="AT441">
        <v>10.757199999999999</v>
      </c>
      <c r="AU441">
        <v>136</v>
      </c>
      <c r="AV441">
        <v>104</v>
      </c>
      <c r="AW441">
        <v>3.7322000000000002</v>
      </c>
      <c r="AX441">
        <v>2.8246000000000002</v>
      </c>
      <c r="AY441">
        <v>93</v>
      </c>
      <c r="AZ441">
        <v>57</v>
      </c>
      <c r="BA441">
        <v>2.5520999999999998</v>
      </c>
      <c r="BB441">
        <v>1.5388999999999999</v>
      </c>
      <c r="BC441">
        <v>122</v>
      </c>
      <c r="BD441">
        <v>151</v>
      </c>
      <c r="BE441">
        <v>3.7515000000000001</v>
      </c>
      <c r="BF441">
        <v>4.6101999999999999</v>
      </c>
      <c r="BG441">
        <v>240</v>
      </c>
      <c r="BH441">
        <v>120</v>
      </c>
      <c r="BI441">
        <v>7.3800999999999997</v>
      </c>
      <c r="BJ441">
        <v>3.5922000000000001</v>
      </c>
      <c r="BK441">
        <v>74</v>
      </c>
      <c r="BL441">
        <v>4</v>
      </c>
      <c r="BM441">
        <v>1.0141</v>
      </c>
      <c r="BN441">
        <v>0.10050000000000001</v>
      </c>
      <c r="BO441">
        <v>0.91159999999999997</v>
      </c>
      <c r="BP441">
        <v>0.91110000000000002</v>
      </c>
      <c r="BQ441">
        <v>0.83509999999999995</v>
      </c>
      <c r="BR441">
        <v>0.55559999999999998</v>
      </c>
      <c r="BS441">
        <v>0.86719999999999997</v>
      </c>
      <c r="BT441">
        <v>0.67379999999999995</v>
      </c>
      <c r="BU441">
        <v>0.43280000000000002</v>
      </c>
      <c r="BV441">
        <v>0.91649999999999998</v>
      </c>
      <c r="BW441">
        <v>0.85899999999999999</v>
      </c>
      <c r="BX441">
        <v>0.39019999999999999</v>
      </c>
      <c r="BY441">
        <v>0.64610000000000001</v>
      </c>
      <c r="BZ441">
        <v>0.57699999999999996</v>
      </c>
      <c r="CA441">
        <v>0.73319999999999996</v>
      </c>
      <c r="CB441">
        <v>0.88070000000000004</v>
      </c>
      <c r="CC441">
        <v>0.76359999999999995</v>
      </c>
      <c r="CD441">
        <v>0.71220000000000006</v>
      </c>
      <c r="CE441">
        <v>4.0805999999999996</v>
      </c>
      <c r="CF441">
        <v>0.92959999999999998</v>
      </c>
      <c r="CG441">
        <v>3.2723</v>
      </c>
      <c r="CH441">
        <v>0.9083</v>
      </c>
      <c r="CI441">
        <v>0.64610000000000001</v>
      </c>
      <c r="CJ441">
        <v>0.64610000000000001</v>
      </c>
      <c r="CK441">
        <v>3.6667000000000001</v>
      </c>
      <c r="CL441">
        <v>0.89549999999999996</v>
      </c>
      <c r="CM441">
        <v>11.665699999999999</v>
      </c>
      <c r="CN441">
        <v>0.93600000000000005</v>
      </c>
      <c r="CO441">
        <v>1</v>
      </c>
      <c r="CP441">
        <v>1</v>
      </c>
      <c r="CQ441">
        <v>0</v>
      </c>
      <c r="CR441">
        <v>0</v>
      </c>
      <c r="CS441">
        <v>0</v>
      </c>
      <c r="CT441">
        <v>0</v>
      </c>
      <c r="CU441">
        <v>0</v>
      </c>
      <c r="CV441">
        <v>1</v>
      </c>
      <c r="CW441">
        <v>0</v>
      </c>
      <c r="CX441">
        <v>0</v>
      </c>
      <c r="CY441">
        <v>0</v>
      </c>
      <c r="CZ441">
        <v>0</v>
      </c>
      <c r="DA441">
        <v>0</v>
      </c>
      <c r="DB441">
        <v>0</v>
      </c>
      <c r="DC441">
        <v>0</v>
      </c>
      <c r="DD441">
        <v>0</v>
      </c>
      <c r="DE441">
        <v>2</v>
      </c>
      <c r="DF441">
        <v>1</v>
      </c>
      <c r="DG441">
        <v>0</v>
      </c>
      <c r="DH441">
        <v>0</v>
      </c>
      <c r="DI441">
        <v>3</v>
      </c>
      <c r="DJ441" t="s">
        <v>794</v>
      </c>
    </row>
    <row r="442" spans="1:114" x14ac:dyDescent="0.2">
      <c r="A442">
        <v>21853</v>
      </c>
      <c r="B442" t="s">
        <v>589</v>
      </c>
      <c r="C442">
        <v>2281</v>
      </c>
      <c r="D442">
        <v>541</v>
      </c>
      <c r="E442">
        <v>25.285399999999999</v>
      </c>
      <c r="F442">
        <v>5.7055999999999996</v>
      </c>
      <c r="G442">
        <v>253</v>
      </c>
      <c r="H442">
        <v>186</v>
      </c>
      <c r="I442">
        <v>5.3217999999999996</v>
      </c>
      <c r="J442">
        <v>3.8689</v>
      </c>
      <c r="K442">
        <v>1038</v>
      </c>
      <c r="L442">
        <v>274</v>
      </c>
      <c r="M442">
        <v>28.8413</v>
      </c>
      <c r="N442">
        <v>7.1185999999999998</v>
      </c>
      <c r="O442">
        <v>466</v>
      </c>
      <c r="P442">
        <v>165</v>
      </c>
      <c r="Q442">
        <v>7.3699000000000003</v>
      </c>
      <c r="R442">
        <v>2.5295999999999998</v>
      </c>
      <c r="S442">
        <v>360</v>
      </c>
      <c r="T442">
        <v>173</v>
      </c>
      <c r="U442">
        <v>3.4519000000000002</v>
      </c>
      <c r="V442">
        <v>1.6448</v>
      </c>
      <c r="W442">
        <v>1532</v>
      </c>
      <c r="X442">
        <v>195</v>
      </c>
      <c r="Y442">
        <v>14.539199999999999</v>
      </c>
      <c r="Z442">
        <v>1.6194999999999999</v>
      </c>
      <c r="AA442">
        <v>2162</v>
      </c>
      <c r="AB442">
        <v>245</v>
      </c>
      <c r="AC442">
        <v>20.5182</v>
      </c>
      <c r="AD442">
        <v>1.9517</v>
      </c>
      <c r="AE442">
        <v>1325</v>
      </c>
      <c r="AF442">
        <v>296</v>
      </c>
      <c r="AG442">
        <v>12.705</v>
      </c>
      <c r="AH442">
        <v>2.7254999999999998</v>
      </c>
      <c r="AI442">
        <v>214</v>
      </c>
      <c r="AJ442">
        <v>159</v>
      </c>
      <c r="AK442">
        <v>5.9461000000000004</v>
      </c>
      <c r="AL442">
        <v>4.3879999999999999</v>
      </c>
      <c r="AM442">
        <v>440</v>
      </c>
      <c r="AN442">
        <v>310</v>
      </c>
      <c r="AO442">
        <v>4.4177</v>
      </c>
      <c r="AP442">
        <v>3.0952999999999999</v>
      </c>
      <c r="AQ442">
        <v>6195</v>
      </c>
      <c r="AR442">
        <v>827</v>
      </c>
      <c r="AS442">
        <v>58.7928</v>
      </c>
      <c r="AT442">
        <v>6.9661</v>
      </c>
      <c r="AU442">
        <v>760</v>
      </c>
      <c r="AV442">
        <v>274</v>
      </c>
      <c r="AW442">
        <v>15.813599999999999</v>
      </c>
      <c r="AX442">
        <v>5.6262999999999996</v>
      </c>
      <c r="AY442">
        <v>343</v>
      </c>
      <c r="AZ442">
        <v>174</v>
      </c>
      <c r="BA442">
        <v>7.1368999999999998</v>
      </c>
      <c r="BB442">
        <v>3.5949</v>
      </c>
      <c r="BC442">
        <v>75</v>
      </c>
      <c r="BD442">
        <v>75</v>
      </c>
      <c r="BE442">
        <v>2.0838999999999999</v>
      </c>
      <c r="BF442">
        <v>2.0869</v>
      </c>
      <c r="BG442">
        <v>355</v>
      </c>
      <c r="BH442">
        <v>163</v>
      </c>
      <c r="BI442">
        <v>9.8638999999999992</v>
      </c>
      <c r="BJ442">
        <v>4.4349999999999996</v>
      </c>
      <c r="BK442">
        <v>1535</v>
      </c>
      <c r="BL442">
        <v>57</v>
      </c>
      <c r="BM442">
        <v>14.5677</v>
      </c>
      <c r="BN442">
        <v>1.0477000000000001</v>
      </c>
      <c r="BO442">
        <v>0.84909999999999997</v>
      </c>
      <c r="BP442">
        <v>0.67679999999999996</v>
      </c>
      <c r="BQ442">
        <v>0.76570000000000005</v>
      </c>
      <c r="BR442">
        <v>0.57909999999999995</v>
      </c>
      <c r="BS442">
        <v>0.48820000000000002</v>
      </c>
      <c r="BT442">
        <v>0.27289999999999998</v>
      </c>
      <c r="BU442">
        <v>0.41789999999999999</v>
      </c>
      <c r="BV442">
        <v>0.59740000000000004</v>
      </c>
      <c r="BW442">
        <v>0.65510000000000002</v>
      </c>
      <c r="BX442">
        <v>0.86350000000000005</v>
      </c>
      <c r="BY442">
        <v>0.79530000000000001</v>
      </c>
      <c r="BZ442">
        <v>0.79830000000000001</v>
      </c>
      <c r="CA442">
        <v>0.85899999999999999</v>
      </c>
      <c r="CB442">
        <v>0.73750000000000004</v>
      </c>
      <c r="CC442">
        <v>0.84379999999999999</v>
      </c>
      <c r="CD442">
        <v>0.95520000000000005</v>
      </c>
      <c r="CE442">
        <v>3.3589000000000002</v>
      </c>
      <c r="CF442">
        <v>0.80379999999999996</v>
      </c>
      <c r="CG442">
        <v>2.8068</v>
      </c>
      <c r="CH442">
        <v>0.69299999999999995</v>
      </c>
      <c r="CI442">
        <v>0.79530000000000001</v>
      </c>
      <c r="CJ442">
        <v>0.79530000000000001</v>
      </c>
      <c r="CK442">
        <v>4.1938000000000004</v>
      </c>
      <c r="CL442">
        <v>0.99570000000000003</v>
      </c>
      <c r="CM442">
        <v>11.1548</v>
      </c>
      <c r="CN442">
        <v>0.90190000000000003</v>
      </c>
      <c r="CO442">
        <v>0</v>
      </c>
      <c r="CP442">
        <v>0</v>
      </c>
      <c r="CQ442">
        <v>0</v>
      </c>
      <c r="CR442">
        <v>0</v>
      </c>
      <c r="CS442">
        <v>0</v>
      </c>
      <c r="CT442">
        <v>0</v>
      </c>
      <c r="CU442">
        <v>0</v>
      </c>
      <c r="CV442">
        <v>0</v>
      </c>
      <c r="CW442">
        <v>0</v>
      </c>
      <c r="CX442">
        <v>0</v>
      </c>
      <c r="CY442">
        <v>0</v>
      </c>
      <c r="CZ442">
        <v>0</v>
      </c>
      <c r="DA442">
        <v>0</v>
      </c>
      <c r="DB442">
        <v>0</v>
      </c>
      <c r="DC442">
        <v>0</v>
      </c>
      <c r="DD442">
        <v>1</v>
      </c>
      <c r="DE442">
        <v>0</v>
      </c>
      <c r="DF442">
        <v>0</v>
      </c>
      <c r="DG442">
        <v>0</v>
      </c>
      <c r="DH442">
        <v>1</v>
      </c>
      <c r="DI442">
        <v>1</v>
      </c>
      <c r="DJ442" t="s">
        <v>794</v>
      </c>
    </row>
    <row r="443" spans="1:114" x14ac:dyDescent="0.2">
      <c r="A443">
        <v>21856</v>
      </c>
      <c r="B443" t="s">
        <v>589</v>
      </c>
      <c r="C443">
        <v>175</v>
      </c>
      <c r="D443">
        <v>202</v>
      </c>
      <c r="E443">
        <v>17.911999999999999</v>
      </c>
      <c r="F443">
        <v>18.514099999999999</v>
      </c>
      <c r="G443">
        <v>64</v>
      </c>
      <c r="H443">
        <v>65</v>
      </c>
      <c r="I443">
        <v>13.822900000000001</v>
      </c>
      <c r="J443">
        <v>12.423400000000001</v>
      </c>
      <c r="K443">
        <v>31</v>
      </c>
      <c r="L443">
        <v>57</v>
      </c>
      <c r="M443">
        <v>8.2227999999999994</v>
      </c>
      <c r="N443">
        <v>14.644</v>
      </c>
      <c r="O443">
        <v>47</v>
      </c>
      <c r="P443">
        <v>48</v>
      </c>
      <c r="Q443">
        <v>6.4207999999999998</v>
      </c>
      <c r="R443">
        <v>5.9263000000000003</v>
      </c>
      <c r="S443">
        <v>70</v>
      </c>
      <c r="T443">
        <v>61</v>
      </c>
      <c r="U443">
        <v>7.1647999999999996</v>
      </c>
      <c r="V443">
        <v>5.0427999999999997</v>
      </c>
      <c r="W443">
        <v>182</v>
      </c>
      <c r="X443">
        <v>148</v>
      </c>
      <c r="Y443">
        <v>17.550599999999999</v>
      </c>
      <c r="Z443">
        <v>11.467599999999999</v>
      </c>
      <c r="AA443">
        <v>184</v>
      </c>
      <c r="AB443">
        <v>148</v>
      </c>
      <c r="AC443">
        <v>17.743500000000001</v>
      </c>
      <c r="AD443">
        <v>11.3978</v>
      </c>
      <c r="AE443">
        <v>269</v>
      </c>
      <c r="AF443">
        <v>199</v>
      </c>
      <c r="AG443">
        <v>27.533300000000001</v>
      </c>
      <c r="AH443">
        <v>14.6538</v>
      </c>
      <c r="AI443">
        <v>0</v>
      </c>
      <c r="AJ443">
        <v>20</v>
      </c>
      <c r="AK443">
        <v>0</v>
      </c>
      <c r="AL443">
        <v>5.2516999999999996</v>
      </c>
      <c r="AM443">
        <v>0</v>
      </c>
      <c r="AN443">
        <v>56</v>
      </c>
      <c r="AO443">
        <v>0</v>
      </c>
      <c r="AP443">
        <v>5.7377000000000002</v>
      </c>
      <c r="AQ443">
        <v>404</v>
      </c>
      <c r="AR443">
        <v>612</v>
      </c>
      <c r="AS443">
        <v>38.958500000000001</v>
      </c>
      <c r="AT443">
        <v>55.918599999999998</v>
      </c>
      <c r="AU443">
        <v>0</v>
      </c>
      <c r="AV443">
        <v>20</v>
      </c>
      <c r="AW443">
        <v>0</v>
      </c>
      <c r="AX443">
        <v>4.6806000000000001</v>
      </c>
      <c r="AY443">
        <v>59</v>
      </c>
      <c r="AZ443">
        <v>78</v>
      </c>
      <c r="BA443">
        <v>13.948</v>
      </c>
      <c r="BB443">
        <v>17.389900000000001</v>
      </c>
      <c r="BC443">
        <v>0</v>
      </c>
      <c r="BD443">
        <v>20</v>
      </c>
      <c r="BE443">
        <v>0</v>
      </c>
      <c r="BF443">
        <v>5.2516999999999996</v>
      </c>
      <c r="BG443">
        <v>0</v>
      </c>
      <c r="BH443">
        <v>14</v>
      </c>
      <c r="BI443">
        <v>0</v>
      </c>
      <c r="BJ443">
        <v>3.7134999999999998</v>
      </c>
      <c r="BK443">
        <v>60</v>
      </c>
      <c r="BL443">
        <v>5</v>
      </c>
      <c r="BM443">
        <v>5.7858999999999998</v>
      </c>
      <c r="BN443">
        <v>2.8420999999999998</v>
      </c>
      <c r="BO443">
        <v>0.68969999999999998</v>
      </c>
      <c r="BP443">
        <v>0.95440000000000003</v>
      </c>
      <c r="BQ443">
        <v>0.1497</v>
      </c>
      <c r="BR443">
        <v>0.5171</v>
      </c>
      <c r="BS443">
        <v>0.81369999999999998</v>
      </c>
      <c r="BT443">
        <v>0.47120000000000001</v>
      </c>
      <c r="BU443">
        <v>0.27510000000000001</v>
      </c>
      <c r="BV443">
        <v>0.95720000000000005</v>
      </c>
      <c r="BW443">
        <v>0</v>
      </c>
      <c r="BX443">
        <v>0</v>
      </c>
      <c r="BY443">
        <v>0.62690000000000001</v>
      </c>
      <c r="BZ443">
        <v>0</v>
      </c>
      <c r="CA443">
        <v>0.94359999999999999</v>
      </c>
      <c r="CB443">
        <v>0</v>
      </c>
      <c r="CC443">
        <v>0</v>
      </c>
      <c r="CD443">
        <v>0.91679999999999995</v>
      </c>
      <c r="CE443">
        <v>3.1246</v>
      </c>
      <c r="CF443">
        <v>0.72709999999999997</v>
      </c>
      <c r="CG443">
        <v>1.7035</v>
      </c>
      <c r="CH443">
        <v>0.13650000000000001</v>
      </c>
      <c r="CI443">
        <v>0.62690000000000001</v>
      </c>
      <c r="CJ443">
        <v>0.62690000000000001</v>
      </c>
      <c r="CK443">
        <v>1.8604000000000001</v>
      </c>
      <c r="CL443">
        <v>0.37740000000000001</v>
      </c>
      <c r="CM443">
        <v>7.3153999999999986</v>
      </c>
      <c r="CN443">
        <v>0.44140000000000001</v>
      </c>
      <c r="CO443">
        <v>0</v>
      </c>
      <c r="CP443">
        <v>1</v>
      </c>
      <c r="CQ443">
        <v>0</v>
      </c>
      <c r="CR443">
        <v>0</v>
      </c>
      <c r="CS443">
        <v>0</v>
      </c>
      <c r="CT443">
        <v>0</v>
      </c>
      <c r="CU443">
        <v>0</v>
      </c>
      <c r="CV443">
        <v>1</v>
      </c>
      <c r="CW443">
        <v>0</v>
      </c>
      <c r="CX443">
        <v>0</v>
      </c>
      <c r="CY443">
        <v>0</v>
      </c>
      <c r="CZ443">
        <v>0</v>
      </c>
      <c r="DA443">
        <v>1</v>
      </c>
      <c r="DB443">
        <v>0</v>
      </c>
      <c r="DC443">
        <v>0</v>
      </c>
      <c r="DD443">
        <v>1</v>
      </c>
      <c r="DE443">
        <v>1</v>
      </c>
      <c r="DF443">
        <v>1</v>
      </c>
      <c r="DG443">
        <v>0</v>
      </c>
      <c r="DH443">
        <v>2</v>
      </c>
      <c r="DI443">
        <v>4</v>
      </c>
      <c r="DJ443" t="s">
        <v>796</v>
      </c>
    </row>
    <row r="444" spans="1:114" x14ac:dyDescent="0.2">
      <c r="A444">
        <v>21861</v>
      </c>
      <c r="B444" t="s">
        <v>589</v>
      </c>
      <c r="C444">
        <v>86</v>
      </c>
      <c r="D444">
        <v>44</v>
      </c>
      <c r="E444">
        <v>9.3988999999999994</v>
      </c>
      <c r="F444">
        <v>4.3029000000000002</v>
      </c>
      <c r="G444">
        <v>18</v>
      </c>
      <c r="H444">
        <v>18</v>
      </c>
      <c r="I444">
        <v>3.4748999999999999</v>
      </c>
      <c r="J444">
        <v>3.3671000000000002</v>
      </c>
      <c r="K444">
        <v>60</v>
      </c>
      <c r="L444">
        <v>30</v>
      </c>
      <c r="M444">
        <v>16.085799999999999</v>
      </c>
      <c r="N444">
        <v>7.4206000000000003</v>
      </c>
      <c r="O444">
        <v>44</v>
      </c>
      <c r="P444">
        <v>29</v>
      </c>
      <c r="Q444">
        <v>7.0064000000000002</v>
      </c>
      <c r="R444">
        <v>4.4161000000000001</v>
      </c>
      <c r="S444">
        <v>50</v>
      </c>
      <c r="T444">
        <v>34</v>
      </c>
      <c r="U444">
        <v>5.4348000000000001</v>
      </c>
      <c r="V444">
        <v>3.4790999999999999</v>
      </c>
      <c r="W444">
        <v>176</v>
      </c>
      <c r="X444">
        <v>43</v>
      </c>
      <c r="Y444">
        <v>19.130400000000002</v>
      </c>
      <c r="Z444">
        <v>1.6109</v>
      </c>
      <c r="AA444">
        <v>217</v>
      </c>
      <c r="AB444">
        <v>101</v>
      </c>
      <c r="AC444">
        <v>23.587</v>
      </c>
      <c r="AD444">
        <v>9.5528999999999993</v>
      </c>
      <c r="AE444">
        <v>78</v>
      </c>
      <c r="AF444">
        <v>35</v>
      </c>
      <c r="AG444">
        <v>8.4783000000000008</v>
      </c>
      <c r="AH444">
        <v>3.2698999999999998</v>
      </c>
      <c r="AI444">
        <v>49</v>
      </c>
      <c r="AJ444">
        <v>35</v>
      </c>
      <c r="AK444">
        <v>13.136699999999999</v>
      </c>
      <c r="AL444">
        <v>9.1194000000000006</v>
      </c>
      <c r="AM444">
        <v>3</v>
      </c>
      <c r="AN444">
        <v>54</v>
      </c>
      <c r="AO444">
        <v>0.34089999999999998</v>
      </c>
      <c r="AP444">
        <v>6.1871999999999998</v>
      </c>
      <c r="AQ444">
        <v>100</v>
      </c>
      <c r="AR444">
        <v>289</v>
      </c>
      <c r="AS444">
        <v>10.8696</v>
      </c>
      <c r="AT444">
        <v>31.352399999999999</v>
      </c>
      <c r="AU444">
        <v>0</v>
      </c>
      <c r="AV444">
        <v>20</v>
      </c>
      <c r="AW444">
        <v>0</v>
      </c>
      <c r="AX444">
        <v>4.7938999999999998</v>
      </c>
      <c r="AY444">
        <v>0</v>
      </c>
      <c r="AZ444">
        <v>14</v>
      </c>
      <c r="BA444">
        <v>0</v>
      </c>
      <c r="BB444">
        <v>3.3898000000000001</v>
      </c>
      <c r="BC444">
        <v>3</v>
      </c>
      <c r="BD444">
        <v>15</v>
      </c>
      <c r="BE444">
        <v>0.80430000000000001</v>
      </c>
      <c r="BF444">
        <v>3.9824000000000002</v>
      </c>
      <c r="BG444">
        <v>5</v>
      </c>
      <c r="BH444">
        <v>7</v>
      </c>
      <c r="BI444">
        <v>1.3405</v>
      </c>
      <c r="BJ444">
        <v>1.8582000000000001</v>
      </c>
      <c r="BK444">
        <v>0</v>
      </c>
      <c r="BL444">
        <v>14</v>
      </c>
      <c r="BM444">
        <v>0</v>
      </c>
      <c r="BN444">
        <v>1.5217000000000001</v>
      </c>
      <c r="BO444">
        <v>0.38579999999999998</v>
      </c>
      <c r="BP444">
        <v>0.42520000000000002</v>
      </c>
      <c r="BQ444">
        <v>0.39700000000000002</v>
      </c>
      <c r="BR444">
        <v>0.54490000000000005</v>
      </c>
      <c r="BS444">
        <v>0.70240000000000002</v>
      </c>
      <c r="BT444">
        <v>0.58640000000000003</v>
      </c>
      <c r="BU444">
        <v>0.68869999999999998</v>
      </c>
      <c r="BV444">
        <v>0.21629999999999999</v>
      </c>
      <c r="BW444">
        <v>0.95660000000000001</v>
      </c>
      <c r="BX444">
        <v>0.40089999999999998</v>
      </c>
      <c r="BY444">
        <v>0.22170000000000001</v>
      </c>
      <c r="BZ444">
        <v>0</v>
      </c>
      <c r="CA444">
        <v>0</v>
      </c>
      <c r="CB444">
        <v>0.52710000000000001</v>
      </c>
      <c r="CC444">
        <v>0.32540000000000002</v>
      </c>
      <c r="CD444">
        <v>0</v>
      </c>
      <c r="CE444">
        <v>2.4552999999999998</v>
      </c>
      <c r="CF444">
        <v>0.4904</v>
      </c>
      <c r="CG444">
        <v>2.8489</v>
      </c>
      <c r="CH444">
        <v>0.72489999999999999</v>
      </c>
      <c r="CI444">
        <v>0.22170000000000001</v>
      </c>
      <c r="CJ444">
        <v>0.22170000000000001</v>
      </c>
      <c r="CK444">
        <v>0.85250000000000004</v>
      </c>
      <c r="CL444">
        <v>0.16839999999999999</v>
      </c>
      <c r="CM444">
        <v>6.3784000000000001</v>
      </c>
      <c r="CN444">
        <v>0.33050000000000002</v>
      </c>
      <c r="CO444">
        <v>0</v>
      </c>
      <c r="CP444">
        <v>0</v>
      </c>
      <c r="CQ444">
        <v>0</v>
      </c>
      <c r="CR444">
        <v>0</v>
      </c>
      <c r="CS444">
        <v>0</v>
      </c>
      <c r="CT444">
        <v>0</v>
      </c>
      <c r="CU444">
        <v>0</v>
      </c>
      <c r="CV444">
        <v>0</v>
      </c>
      <c r="CW444">
        <v>1</v>
      </c>
      <c r="CX444">
        <v>0</v>
      </c>
      <c r="CY444">
        <v>0</v>
      </c>
      <c r="CZ444">
        <v>0</v>
      </c>
      <c r="DA444">
        <v>0</v>
      </c>
      <c r="DB444">
        <v>0</v>
      </c>
      <c r="DC444">
        <v>0</v>
      </c>
      <c r="DD444">
        <v>0</v>
      </c>
      <c r="DE444">
        <v>0</v>
      </c>
      <c r="DF444">
        <v>1</v>
      </c>
      <c r="DG444">
        <v>0</v>
      </c>
      <c r="DH444">
        <v>0</v>
      </c>
      <c r="DI444">
        <v>1</v>
      </c>
      <c r="DJ444" t="s">
        <v>796</v>
      </c>
    </row>
    <row r="445" spans="1:114" x14ac:dyDescent="0.2">
      <c r="A445">
        <v>21862</v>
      </c>
      <c r="B445" t="s">
        <v>589</v>
      </c>
      <c r="C445">
        <v>0</v>
      </c>
      <c r="D445">
        <v>14</v>
      </c>
      <c r="E445">
        <v>0</v>
      </c>
      <c r="F445">
        <v>46.666699999999999</v>
      </c>
      <c r="G445">
        <v>0</v>
      </c>
      <c r="H445">
        <v>14</v>
      </c>
      <c r="I445">
        <v>0</v>
      </c>
      <c r="J445">
        <v>46.666699999999999</v>
      </c>
      <c r="K445">
        <v>0</v>
      </c>
      <c r="L445">
        <v>28</v>
      </c>
      <c r="M445">
        <v>0</v>
      </c>
      <c r="N445">
        <v>100</v>
      </c>
      <c r="O445">
        <v>0</v>
      </c>
      <c r="P445">
        <v>14</v>
      </c>
      <c r="Q445">
        <v>0</v>
      </c>
      <c r="R445">
        <v>46.666699999999999</v>
      </c>
      <c r="S445">
        <v>0</v>
      </c>
      <c r="T445">
        <v>14</v>
      </c>
      <c r="U445">
        <v>0</v>
      </c>
      <c r="V445">
        <v>46.666699999999999</v>
      </c>
      <c r="W445">
        <v>0</v>
      </c>
      <c r="X445">
        <v>14</v>
      </c>
      <c r="Y445">
        <v>0</v>
      </c>
      <c r="Z445">
        <v>46.666699999999999</v>
      </c>
      <c r="AA445">
        <v>0</v>
      </c>
      <c r="AB445">
        <v>14</v>
      </c>
      <c r="AC445">
        <v>0</v>
      </c>
      <c r="AD445">
        <v>46.666699999999999</v>
      </c>
      <c r="AE445">
        <v>0</v>
      </c>
      <c r="AF445">
        <v>14</v>
      </c>
      <c r="AG445">
        <v>0</v>
      </c>
      <c r="AH445">
        <v>46.666699999999999</v>
      </c>
      <c r="AI445">
        <v>0</v>
      </c>
      <c r="AJ445">
        <v>20</v>
      </c>
      <c r="AK445">
        <v>0</v>
      </c>
      <c r="AL445">
        <v>100</v>
      </c>
      <c r="AM445">
        <v>0</v>
      </c>
      <c r="AN445">
        <v>56</v>
      </c>
      <c r="AO445">
        <v>0</v>
      </c>
      <c r="AP445">
        <v>100</v>
      </c>
      <c r="AQ445">
        <v>0</v>
      </c>
      <c r="AR445">
        <v>74</v>
      </c>
      <c r="AS445">
        <v>0</v>
      </c>
      <c r="AT445">
        <v>100</v>
      </c>
      <c r="AU445">
        <v>0</v>
      </c>
      <c r="AV445">
        <v>20</v>
      </c>
      <c r="AW445">
        <v>0</v>
      </c>
      <c r="AX445">
        <v>100</v>
      </c>
      <c r="AY445">
        <v>0</v>
      </c>
      <c r="AZ445">
        <v>14</v>
      </c>
      <c r="BA445">
        <v>0</v>
      </c>
      <c r="BB445">
        <v>93.333299999999994</v>
      </c>
      <c r="BC445">
        <v>0</v>
      </c>
      <c r="BD445">
        <v>20</v>
      </c>
      <c r="BE445">
        <v>0</v>
      </c>
      <c r="BF445">
        <v>100</v>
      </c>
      <c r="BG445">
        <v>0</v>
      </c>
      <c r="BH445">
        <v>14</v>
      </c>
      <c r="BI445">
        <v>0</v>
      </c>
      <c r="BJ445">
        <v>93.333299999999994</v>
      </c>
      <c r="BK445">
        <v>0</v>
      </c>
      <c r="BL445">
        <v>14</v>
      </c>
      <c r="BM445">
        <v>0</v>
      </c>
      <c r="BN445">
        <v>46.666699999999999</v>
      </c>
      <c r="BO445">
        <v>0</v>
      </c>
      <c r="BP445">
        <v>0</v>
      </c>
      <c r="BQ445">
        <v>0</v>
      </c>
      <c r="BR445">
        <v>0</v>
      </c>
      <c r="BS445">
        <v>0</v>
      </c>
      <c r="BT445">
        <v>0</v>
      </c>
      <c r="BU445">
        <v>0</v>
      </c>
      <c r="BV445">
        <v>0</v>
      </c>
      <c r="BW445">
        <v>0</v>
      </c>
      <c r="BX445">
        <v>0</v>
      </c>
      <c r="BY445">
        <v>0</v>
      </c>
      <c r="BZ445">
        <v>0</v>
      </c>
      <c r="CA445">
        <v>0</v>
      </c>
      <c r="CB445">
        <v>0</v>
      </c>
      <c r="CC445">
        <v>0</v>
      </c>
      <c r="CD445">
        <v>0</v>
      </c>
      <c r="CE445">
        <v>0</v>
      </c>
      <c r="CF445">
        <v>0</v>
      </c>
      <c r="CG445">
        <v>0</v>
      </c>
      <c r="CH445">
        <v>0</v>
      </c>
      <c r="CI445">
        <v>0</v>
      </c>
      <c r="CJ445">
        <v>0</v>
      </c>
      <c r="CK445">
        <v>0</v>
      </c>
      <c r="CL445">
        <v>0</v>
      </c>
      <c r="CM445">
        <v>0</v>
      </c>
      <c r="CN445">
        <v>0</v>
      </c>
      <c r="CO445">
        <v>0</v>
      </c>
      <c r="CP445">
        <v>0</v>
      </c>
      <c r="CQ445">
        <v>0</v>
      </c>
      <c r="CR445">
        <v>0</v>
      </c>
      <c r="CS445">
        <v>0</v>
      </c>
      <c r="CT445">
        <v>0</v>
      </c>
      <c r="CU445">
        <v>0</v>
      </c>
      <c r="CV445">
        <v>0</v>
      </c>
      <c r="CW445">
        <v>0</v>
      </c>
      <c r="CX445">
        <v>0</v>
      </c>
      <c r="CY445">
        <v>0</v>
      </c>
      <c r="CZ445">
        <v>0</v>
      </c>
      <c r="DA445">
        <v>0</v>
      </c>
      <c r="DB445">
        <v>0</v>
      </c>
      <c r="DC445">
        <v>0</v>
      </c>
      <c r="DD445">
        <v>0</v>
      </c>
      <c r="DE445">
        <v>0</v>
      </c>
      <c r="DF445">
        <v>0</v>
      </c>
      <c r="DG445">
        <v>0</v>
      </c>
      <c r="DH445">
        <v>0</v>
      </c>
      <c r="DI445">
        <v>0</v>
      </c>
      <c r="DJ445" t="s">
        <v>795</v>
      </c>
    </row>
    <row r="446" spans="1:114" x14ac:dyDescent="0.2">
      <c r="A446">
        <v>21863</v>
      </c>
      <c r="B446" t="s">
        <v>589</v>
      </c>
      <c r="C446">
        <v>1194</v>
      </c>
      <c r="D446">
        <v>310</v>
      </c>
      <c r="E446">
        <v>23.8323</v>
      </c>
      <c r="F446">
        <v>5.3815</v>
      </c>
      <c r="G446">
        <v>213</v>
      </c>
      <c r="H446">
        <v>82</v>
      </c>
      <c r="I446">
        <v>8.2975999999999992</v>
      </c>
      <c r="J446">
        <v>2.9527999999999999</v>
      </c>
      <c r="K446">
        <v>658</v>
      </c>
      <c r="L446">
        <v>134</v>
      </c>
      <c r="M446">
        <v>31.140599999999999</v>
      </c>
      <c r="N446">
        <v>5.5468000000000002</v>
      </c>
      <c r="O446">
        <v>295</v>
      </c>
      <c r="P446">
        <v>119</v>
      </c>
      <c r="Q446">
        <v>8.4189000000000007</v>
      </c>
      <c r="R446">
        <v>3.2816000000000001</v>
      </c>
      <c r="S446">
        <v>207</v>
      </c>
      <c r="T446">
        <v>132</v>
      </c>
      <c r="U446">
        <v>4.1193999999999997</v>
      </c>
      <c r="V446">
        <v>2.5728</v>
      </c>
      <c r="W446">
        <v>1245</v>
      </c>
      <c r="X446">
        <v>187</v>
      </c>
      <c r="Y446">
        <v>23.575099999999999</v>
      </c>
      <c r="Z446">
        <v>2.0485000000000002</v>
      </c>
      <c r="AA446">
        <v>1321</v>
      </c>
      <c r="AB446">
        <v>354</v>
      </c>
      <c r="AC446">
        <v>25.014199999999999</v>
      </c>
      <c r="AD446">
        <v>5.9617000000000004</v>
      </c>
      <c r="AE446">
        <v>667</v>
      </c>
      <c r="AF446">
        <v>128</v>
      </c>
      <c r="AG446">
        <v>13.2736</v>
      </c>
      <c r="AH446">
        <v>1.8888</v>
      </c>
      <c r="AI446">
        <v>213</v>
      </c>
      <c r="AJ446">
        <v>80</v>
      </c>
      <c r="AK446">
        <v>10.080500000000001</v>
      </c>
      <c r="AL446">
        <v>3.6722000000000001</v>
      </c>
      <c r="AM446">
        <v>57</v>
      </c>
      <c r="AN446">
        <v>88</v>
      </c>
      <c r="AO446">
        <v>1.1052999999999999</v>
      </c>
      <c r="AP446">
        <v>1.6986000000000001</v>
      </c>
      <c r="AQ446">
        <v>1601</v>
      </c>
      <c r="AR446">
        <v>830</v>
      </c>
      <c r="AS446">
        <v>30.316199999999998</v>
      </c>
      <c r="AT446">
        <v>15.2728</v>
      </c>
      <c r="AU446">
        <v>191</v>
      </c>
      <c r="AV446">
        <v>80</v>
      </c>
      <c r="AW446">
        <v>8.3443000000000005</v>
      </c>
      <c r="AX446">
        <v>3.4493</v>
      </c>
      <c r="AY446">
        <v>78</v>
      </c>
      <c r="AZ446">
        <v>58</v>
      </c>
      <c r="BA446">
        <v>3.4076</v>
      </c>
      <c r="BB446">
        <v>2.5184000000000002</v>
      </c>
      <c r="BC446">
        <v>60</v>
      </c>
      <c r="BD446">
        <v>51</v>
      </c>
      <c r="BE446">
        <v>2.8395999999999999</v>
      </c>
      <c r="BF446">
        <v>2.3883000000000001</v>
      </c>
      <c r="BG446">
        <v>113</v>
      </c>
      <c r="BH446">
        <v>56</v>
      </c>
      <c r="BI446">
        <v>5.3478000000000003</v>
      </c>
      <c r="BJ446">
        <v>2.5985</v>
      </c>
      <c r="BK446">
        <v>256</v>
      </c>
      <c r="BL446">
        <v>11</v>
      </c>
      <c r="BM446">
        <v>4.8475999999999999</v>
      </c>
      <c r="BN446">
        <v>0.62939999999999996</v>
      </c>
      <c r="BO446">
        <v>0.83409999999999995</v>
      </c>
      <c r="BP446">
        <v>0.88719999999999999</v>
      </c>
      <c r="BQ446">
        <v>0.80910000000000004</v>
      </c>
      <c r="BR446">
        <v>0.64529999999999998</v>
      </c>
      <c r="BS446">
        <v>0.5675</v>
      </c>
      <c r="BT446">
        <v>0.76549999999999996</v>
      </c>
      <c r="BU446">
        <v>0.79530000000000001</v>
      </c>
      <c r="BV446">
        <v>0.6381</v>
      </c>
      <c r="BW446">
        <v>0.9002</v>
      </c>
      <c r="BX446">
        <v>0.59489999999999998</v>
      </c>
      <c r="BY446">
        <v>0.53939999999999999</v>
      </c>
      <c r="BZ446">
        <v>0.68979999999999997</v>
      </c>
      <c r="CA446">
        <v>0.76139999999999997</v>
      </c>
      <c r="CB446">
        <v>0.83079999999999998</v>
      </c>
      <c r="CC446">
        <v>0.65510000000000002</v>
      </c>
      <c r="CD446">
        <v>0.91039999999999999</v>
      </c>
      <c r="CE446">
        <v>3.7431999999999999</v>
      </c>
      <c r="CF446">
        <v>0.86570000000000003</v>
      </c>
      <c r="CG446">
        <v>3.694</v>
      </c>
      <c r="CH446">
        <v>0.98929999999999996</v>
      </c>
      <c r="CI446">
        <v>0.53939999999999999</v>
      </c>
      <c r="CJ446">
        <v>0.53939999999999999</v>
      </c>
      <c r="CK446">
        <v>3.8475000000000001</v>
      </c>
      <c r="CL446">
        <v>0.94879999999999998</v>
      </c>
      <c r="CM446">
        <v>11.8241</v>
      </c>
      <c r="CN446">
        <v>0.94240000000000002</v>
      </c>
      <c r="CO446">
        <v>0</v>
      </c>
      <c r="CP446">
        <v>0</v>
      </c>
      <c r="CQ446">
        <v>0</v>
      </c>
      <c r="CR446">
        <v>0</v>
      </c>
      <c r="CS446">
        <v>0</v>
      </c>
      <c r="CT446">
        <v>0</v>
      </c>
      <c r="CU446">
        <v>0</v>
      </c>
      <c r="CV446">
        <v>0</v>
      </c>
      <c r="CW446">
        <v>1</v>
      </c>
      <c r="CX446">
        <v>0</v>
      </c>
      <c r="CY446">
        <v>0</v>
      </c>
      <c r="CZ446">
        <v>0</v>
      </c>
      <c r="DA446">
        <v>0</v>
      </c>
      <c r="DB446">
        <v>0</v>
      </c>
      <c r="DC446">
        <v>0</v>
      </c>
      <c r="DD446">
        <v>1</v>
      </c>
      <c r="DE446">
        <v>0</v>
      </c>
      <c r="DF446">
        <v>1</v>
      </c>
      <c r="DG446">
        <v>0</v>
      </c>
      <c r="DH446">
        <v>1</v>
      </c>
      <c r="DI446">
        <v>2</v>
      </c>
      <c r="DJ446" t="s">
        <v>794</v>
      </c>
    </row>
    <row r="447" spans="1:114" x14ac:dyDescent="0.2">
      <c r="A447">
        <v>21864</v>
      </c>
      <c r="B447" t="s">
        <v>589</v>
      </c>
      <c r="C447">
        <v>125</v>
      </c>
      <c r="D447">
        <v>141</v>
      </c>
      <c r="E447">
        <v>20.627099999999999</v>
      </c>
      <c r="F447">
        <v>21.2714</v>
      </c>
      <c r="G447">
        <v>19</v>
      </c>
      <c r="H447">
        <v>28</v>
      </c>
      <c r="I447">
        <v>6.3757999999999999</v>
      </c>
      <c r="J447">
        <v>8.7501999999999995</v>
      </c>
      <c r="K447">
        <v>27</v>
      </c>
      <c r="L447">
        <v>25</v>
      </c>
      <c r="M447">
        <v>9.8181999999999992</v>
      </c>
      <c r="N447">
        <v>8.0722000000000005</v>
      </c>
      <c r="O447">
        <v>59</v>
      </c>
      <c r="P447">
        <v>40</v>
      </c>
      <c r="Q447">
        <v>14.3902</v>
      </c>
      <c r="R447">
        <v>7.6916000000000002</v>
      </c>
      <c r="S447">
        <v>0</v>
      </c>
      <c r="T447">
        <v>14</v>
      </c>
      <c r="U447">
        <v>0</v>
      </c>
      <c r="V447">
        <v>2.3102</v>
      </c>
      <c r="W447">
        <v>127</v>
      </c>
      <c r="X447">
        <v>72</v>
      </c>
      <c r="Y447">
        <v>20.957100000000001</v>
      </c>
      <c r="Z447">
        <v>7.0284000000000004</v>
      </c>
      <c r="AA447">
        <v>143</v>
      </c>
      <c r="AB447">
        <v>137</v>
      </c>
      <c r="AC447">
        <v>23.5974</v>
      </c>
      <c r="AD447">
        <v>19.868200000000002</v>
      </c>
      <c r="AE447">
        <v>110</v>
      </c>
      <c r="AF447">
        <v>73</v>
      </c>
      <c r="AG447">
        <v>18.151800000000001</v>
      </c>
      <c r="AH447">
        <v>8.7332000000000001</v>
      </c>
      <c r="AI447">
        <v>0</v>
      </c>
      <c r="AJ447">
        <v>20</v>
      </c>
      <c r="AK447">
        <v>0</v>
      </c>
      <c r="AL447">
        <v>7.1996000000000002</v>
      </c>
      <c r="AM447">
        <v>0</v>
      </c>
      <c r="AN447">
        <v>56</v>
      </c>
      <c r="AO447">
        <v>0</v>
      </c>
      <c r="AP447">
        <v>9.2408999999999999</v>
      </c>
      <c r="AQ447">
        <v>198</v>
      </c>
      <c r="AR447">
        <v>361</v>
      </c>
      <c r="AS447">
        <v>32.673299999999998</v>
      </c>
      <c r="AT447">
        <v>57.613900000000001</v>
      </c>
      <c r="AU447">
        <v>0</v>
      </c>
      <c r="AV447">
        <v>20</v>
      </c>
      <c r="AW447">
        <v>0</v>
      </c>
      <c r="AX447">
        <v>6.3662000000000001</v>
      </c>
      <c r="AY447">
        <v>25</v>
      </c>
      <c r="AZ447">
        <v>28</v>
      </c>
      <c r="BA447">
        <v>8.0386000000000006</v>
      </c>
      <c r="BB447">
        <v>8.4425000000000008</v>
      </c>
      <c r="BC447">
        <v>0</v>
      </c>
      <c r="BD447">
        <v>20</v>
      </c>
      <c r="BE447">
        <v>0</v>
      </c>
      <c r="BF447">
        <v>7.1996000000000002</v>
      </c>
      <c r="BG447">
        <v>0</v>
      </c>
      <c r="BH447">
        <v>14</v>
      </c>
      <c r="BI447">
        <v>0</v>
      </c>
      <c r="BJ447">
        <v>5.0909000000000004</v>
      </c>
      <c r="BK447">
        <v>0</v>
      </c>
      <c r="BL447">
        <v>14</v>
      </c>
      <c r="BM447">
        <v>0</v>
      </c>
      <c r="BN447">
        <v>2.3102</v>
      </c>
      <c r="BO447">
        <v>0.76939999999999997</v>
      </c>
      <c r="BP447">
        <v>0.76359999999999995</v>
      </c>
      <c r="BQ447">
        <v>0.1822</v>
      </c>
      <c r="BR447">
        <v>0.85040000000000004</v>
      </c>
      <c r="BS447">
        <v>0</v>
      </c>
      <c r="BT447">
        <v>0.68020000000000003</v>
      </c>
      <c r="BU447">
        <v>0.69299999999999995</v>
      </c>
      <c r="BV447">
        <v>0.85870000000000002</v>
      </c>
      <c r="BW447">
        <v>0</v>
      </c>
      <c r="BX447">
        <v>0</v>
      </c>
      <c r="BY447">
        <v>0.56289999999999996</v>
      </c>
      <c r="BZ447">
        <v>0</v>
      </c>
      <c r="CA447">
        <v>0.88070000000000004</v>
      </c>
      <c r="CB447">
        <v>0</v>
      </c>
      <c r="CC447">
        <v>0</v>
      </c>
      <c r="CD447">
        <v>0</v>
      </c>
      <c r="CE447">
        <v>2.5655999999999999</v>
      </c>
      <c r="CF447">
        <v>0.52880000000000005</v>
      </c>
      <c r="CG447">
        <v>2.2319</v>
      </c>
      <c r="CH447">
        <v>0.34970000000000001</v>
      </c>
      <c r="CI447">
        <v>0.56289999999999996</v>
      </c>
      <c r="CJ447">
        <v>0.56289999999999996</v>
      </c>
      <c r="CK447">
        <v>0.88070000000000004</v>
      </c>
      <c r="CL447">
        <v>0.17699999999999999</v>
      </c>
      <c r="CM447">
        <v>6.2410999999999994</v>
      </c>
      <c r="CN447">
        <v>0.31340000000000001</v>
      </c>
      <c r="CO447">
        <v>0</v>
      </c>
      <c r="CP447">
        <v>0</v>
      </c>
      <c r="CQ447">
        <v>0</v>
      </c>
      <c r="CR447">
        <v>0</v>
      </c>
      <c r="CS447">
        <v>0</v>
      </c>
      <c r="CT447">
        <v>0</v>
      </c>
      <c r="CU447">
        <v>0</v>
      </c>
      <c r="CV447">
        <v>0</v>
      </c>
      <c r="CW447">
        <v>0</v>
      </c>
      <c r="CX447">
        <v>0</v>
      </c>
      <c r="CY447">
        <v>0</v>
      </c>
      <c r="CZ447">
        <v>0</v>
      </c>
      <c r="DA447">
        <v>0</v>
      </c>
      <c r="DB447">
        <v>0</v>
      </c>
      <c r="DC447">
        <v>0</v>
      </c>
      <c r="DD447">
        <v>0</v>
      </c>
      <c r="DE447">
        <v>0</v>
      </c>
      <c r="DF447">
        <v>0</v>
      </c>
      <c r="DG447">
        <v>0</v>
      </c>
      <c r="DH447">
        <v>0</v>
      </c>
      <c r="DI447">
        <v>0</v>
      </c>
      <c r="DJ447" t="s">
        <v>796</v>
      </c>
    </row>
    <row r="448" spans="1:114" x14ac:dyDescent="0.2">
      <c r="A448">
        <v>21865</v>
      </c>
      <c r="B448" t="s">
        <v>589</v>
      </c>
      <c r="C448">
        <v>14</v>
      </c>
      <c r="D448">
        <v>22</v>
      </c>
      <c r="E448">
        <v>4.375</v>
      </c>
      <c r="F448">
        <v>6.2278000000000002</v>
      </c>
      <c r="G448">
        <v>0</v>
      </c>
      <c r="H448">
        <v>14</v>
      </c>
      <c r="I448">
        <v>0</v>
      </c>
      <c r="J448">
        <v>14.583299999999999</v>
      </c>
      <c r="K448">
        <v>14</v>
      </c>
      <c r="L448">
        <v>33</v>
      </c>
      <c r="M448">
        <v>10.071899999999999</v>
      </c>
      <c r="N448">
        <v>22.884599999999999</v>
      </c>
      <c r="O448">
        <v>0</v>
      </c>
      <c r="P448">
        <v>14</v>
      </c>
      <c r="Q448">
        <v>0</v>
      </c>
      <c r="R448">
        <v>5.4901999999999997</v>
      </c>
      <c r="S448">
        <v>0</v>
      </c>
      <c r="T448">
        <v>14</v>
      </c>
      <c r="U448">
        <v>0</v>
      </c>
      <c r="V448">
        <v>4.375</v>
      </c>
      <c r="W448">
        <v>201</v>
      </c>
      <c r="X448">
        <v>131</v>
      </c>
      <c r="Y448">
        <v>62.8125</v>
      </c>
      <c r="Z448">
        <v>58.514299999999999</v>
      </c>
      <c r="AA448">
        <v>42</v>
      </c>
      <c r="AB448">
        <v>66</v>
      </c>
      <c r="AC448">
        <v>13.125</v>
      </c>
      <c r="AD448">
        <v>18.683299999999999</v>
      </c>
      <c r="AE448">
        <v>54</v>
      </c>
      <c r="AF448">
        <v>57</v>
      </c>
      <c r="AG448">
        <v>16.875</v>
      </c>
      <c r="AH448">
        <v>13.8245</v>
      </c>
      <c r="AI448">
        <v>0</v>
      </c>
      <c r="AJ448">
        <v>20</v>
      </c>
      <c r="AK448">
        <v>0</v>
      </c>
      <c r="AL448">
        <v>14.2439</v>
      </c>
      <c r="AM448">
        <v>0</v>
      </c>
      <c r="AN448">
        <v>56</v>
      </c>
      <c r="AO448">
        <v>0</v>
      </c>
      <c r="AP448">
        <v>17.5</v>
      </c>
      <c r="AQ448">
        <v>42</v>
      </c>
      <c r="AR448">
        <v>291</v>
      </c>
      <c r="AS448">
        <v>13.125</v>
      </c>
      <c r="AT448">
        <v>90.672600000000003</v>
      </c>
      <c r="AU448">
        <v>0</v>
      </c>
      <c r="AV448">
        <v>20</v>
      </c>
      <c r="AW448">
        <v>0</v>
      </c>
      <c r="AX448">
        <v>9.0821000000000005</v>
      </c>
      <c r="AY448">
        <v>0</v>
      </c>
      <c r="AZ448">
        <v>14</v>
      </c>
      <c r="BA448">
        <v>0</v>
      </c>
      <c r="BB448">
        <v>6.4219999999999997</v>
      </c>
      <c r="BC448">
        <v>0</v>
      </c>
      <c r="BD448">
        <v>20</v>
      </c>
      <c r="BE448">
        <v>0</v>
      </c>
      <c r="BF448">
        <v>14.2439</v>
      </c>
      <c r="BG448">
        <v>0</v>
      </c>
      <c r="BH448">
        <v>14</v>
      </c>
      <c r="BI448">
        <v>0</v>
      </c>
      <c r="BJ448">
        <v>10.071899999999999</v>
      </c>
      <c r="BK448">
        <v>0</v>
      </c>
      <c r="BL448">
        <v>14</v>
      </c>
      <c r="BM448">
        <v>0</v>
      </c>
      <c r="BN448">
        <v>4.375</v>
      </c>
      <c r="BO448">
        <v>0.17030000000000001</v>
      </c>
      <c r="BP448">
        <v>0</v>
      </c>
      <c r="BQ448">
        <v>0.19739999999999999</v>
      </c>
      <c r="BR448">
        <v>0</v>
      </c>
      <c r="BS448">
        <v>0</v>
      </c>
      <c r="BT448">
        <v>0.98080000000000001</v>
      </c>
      <c r="BU448">
        <v>0.14929999999999999</v>
      </c>
      <c r="BV448">
        <v>0.81799999999999995</v>
      </c>
      <c r="BW448">
        <v>0</v>
      </c>
      <c r="BX448">
        <v>0</v>
      </c>
      <c r="BY448">
        <v>0.25590000000000002</v>
      </c>
      <c r="BZ448">
        <v>0</v>
      </c>
      <c r="CA448">
        <v>0</v>
      </c>
      <c r="CB448">
        <v>0</v>
      </c>
      <c r="CC448">
        <v>0</v>
      </c>
      <c r="CD448">
        <v>0</v>
      </c>
      <c r="CE448">
        <v>0.36770000000000003</v>
      </c>
      <c r="CF448">
        <v>3.2000000000000001E-2</v>
      </c>
      <c r="CG448">
        <v>1.9480999999999999</v>
      </c>
      <c r="CH448">
        <v>0.20899999999999999</v>
      </c>
      <c r="CI448">
        <v>0.25590000000000002</v>
      </c>
      <c r="CJ448">
        <v>0.25590000000000002</v>
      </c>
      <c r="CK448">
        <v>0</v>
      </c>
      <c r="CL448">
        <v>0</v>
      </c>
      <c r="CM448">
        <v>2.5716999999999999</v>
      </c>
      <c r="CN448">
        <v>4.0500000000000001E-2</v>
      </c>
      <c r="CO448">
        <v>0</v>
      </c>
      <c r="CP448">
        <v>0</v>
      </c>
      <c r="CQ448">
        <v>0</v>
      </c>
      <c r="CR448">
        <v>0</v>
      </c>
      <c r="CS448">
        <v>0</v>
      </c>
      <c r="CT448">
        <v>1</v>
      </c>
      <c r="CU448">
        <v>0</v>
      </c>
      <c r="CV448">
        <v>0</v>
      </c>
      <c r="CW448">
        <v>0</v>
      </c>
      <c r="CX448">
        <v>0</v>
      </c>
      <c r="CY448">
        <v>0</v>
      </c>
      <c r="CZ448">
        <v>0</v>
      </c>
      <c r="DA448">
        <v>0</v>
      </c>
      <c r="DB448">
        <v>0</v>
      </c>
      <c r="DC448">
        <v>0</v>
      </c>
      <c r="DD448">
        <v>0</v>
      </c>
      <c r="DE448">
        <v>0</v>
      </c>
      <c r="DF448">
        <v>1</v>
      </c>
      <c r="DG448">
        <v>0</v>
      </c>
      <c r="DH448">
        <v>0</v>
      </c>
      <c r="DI448">
        <v>1</v>
      </c>
      <c r="DJ448" t="s">
        <v>795</v>
      </c>
    </row>
    <row r="449" spans="1:114" x14ac:dyDescent="0.2">
      <c r="A449">
        <v>21866</v>
      </c>
      <c r="B449" t="s">
        <v>589</v>
      </c>
      <c r="C449">
        <v>15</v>
      </c>
      <c r="D449">
        <v>18</v>
      </c>
      <c r="E449">
        <v>18.5185</v>
      </c>
      <c r="F449">
        <v>17.6601</v>
      </c>
      <c r="G449">
        <v>14</v>
      </c>
      <c r="H449">
        <v>22</v>
      </c>
      <c r="I449">
        <v>22.950800000000001</v>
      </c>
      <c r="J449">
        <v>30.051400000000001</v>
      </c>
      <c r="K449">
        <v>6</v>
      </c>
      <c r="L449">
        <v>26</v>
      </c>
      <c r="M449">
        <v>11.3208</v>
      </c>
      <c r="N449">
        <v>48.048200000000001</v>
      </c>
      <c r="O449">
        <v>48</v>
      </c>
      <c r="P449">
        <v>53</v>
      </c>
      <c r="Q449">
        <v>59.259300000000003</v>
      </c>
      <c r="R449">
        <v>49.175400000000003</v>
      </c>
      <c r="S449">
        <v>0</v>
      </c>
      <c r="T449">
        <v>14</v>
      </c>
      <c r="U449">
        <v>0</v>
      </c>
      <c r="V449">
        <v>17.283999999999999</v>
      </c>
      <c r="W449">
        <v>19</v>
      </c>
      <c r="X449">
        <v>24</v>
      </c>
      <c r="Y449">
        <v>23.456800000000001</v>
      </c>
      <c r="Z449">
        <v>24.2072</v>
      </c>
      <c r="AA449">
        <v>0</v>
      </c>
      <c r="AB449">
        <v>14</v>
      </c>
      <c r="AC449">
        <v>0</v>
      </c>
      <c r="AD449">
        <v>17.283999999999999</v>
      </c>
      <c r="AE449">
        <v>19</v>
      </c>
      <c r="AF449">
        <v>32</v>
      </c>
      <c r="AG449">
        <v>23.456800000000001</v>
      </c>
      <c r="AH449">
        <v>35.620399999999997</v>
      </c>
      <c r="AI449">
        <v>0</v>
      </c>
      <c r="AJ449">
        <v>20</v>
      </c>
      <c r="AK449">
        <v>0</v>
      </c>
      <c r="AL449">
        <v>37.3566</v>
      </c>
      <c r="AM449">
        <v>0</v>
      </c>
      <c r="AN449">
        <v>56</v>
      </c>
      <c r="AO449">
        <v>0</v>
      </c>
      <c r="AP449">
        <v>69.135800000000003</v>
      </c>
      <c r="AQ449">
        <v>9</v>
      </c>
      <c r="AR449">
        <v>81</v>
      </c>
      <c r="AS449">
        <v>11.1111</v>
      </c>
      <c r="AT449">
        <v>99.250500000000002</v>
      </c>
      <c r="AU449">
        <v>0</v>
      </c>
      <c r="AV449">
        <v>20</v>
      </c>
      <c r="AW449">
        <v>0</v>
      </c>
      <c r="AX449">
        <v>27.1219</v>
      </c>
      <c r="AY449">
        <v>19</v>
      </c>
      <c r="AZ449">
        <v>32</v>
      </c>
      <c r="BA449">
        <v>26.0274</v>
      </c>
      <c r="BB449">
        <v>41.8035</v>
      </c>
      <c r="BC449">
        <v>0</v>
      </c>
      <c r="BD449">
        <v>20</v>
      </c>
      <c r="BE449">
        <v>0</v>
      </c>
      <c r="BF449">
        <v>37.3566</v>
      </c>
      <c r="BG449">
        <v>0</v>
      </c>
      <c r="BH449">
        <v>14</v>
      </c>
      <c r="BI449">
        <v>0</v>
      </c>
      <c r="BJ449">
        <v>26.415099999999999</v>
      </c>
      <c r="BK449">
        <v>0</v>
      </c>
      <c r="BL449">
        <v>14</v>
      </c>
      <c r="BM449">
        <v>0</v>
      </c>
      <c r="BN449">
        <v>17.283999999999999</v>
      </c>
      <c r="BO449">
        <v>0.70689999999999997</v>
      </c>
      <c r="BP449">
        <v>0.98480000000000001</v>
      </c>
      <c r="BQ449">
        <v>0.24079999999999999</v>
      </c>
      <c r="BR449">
        <v>0.99360000000000004</v>
      </c>
      <c r="BS449">
        <v>0</v>
      </c>
      <c r="BT449">
        <v>0.7591</v>
      </c>
      <c r="BU449">
        <v>0</v>
      </c>
      <c r="BV449">
        <v>0.92930000000000001</v>
      </c>
      <c r="BW449">
        <v>0</v>
      </c>
      <c r="BX449">
        <v>0</v>
      </c>
      <c r="BY449">
        <v>0.22600000000000001</v>
      </c>
      <c r="BZ449">
        <v>0</v>
      </c>
      <c r="CA449">
        <v>0.98260000000000003</v>
      </c>
      <c r="CB449">
        <v>0</v>
      </c>
      <c r="CC449">
        <v>0</v>
      </c>
      <c r="CD449">
        <v>0</v>
      </c>
      <c r="CE449">
        <v>2.9260999999999999</v>
      </c>
      <c r="CF449">
        <v>0.65249999999999997</v>
      </c>
      <c r="CG449">
        <v>1.6883999999999999</v>
      </c>
      <c r="CH449">
        <v>0.12790000000000001</v>
      </c>
      <c r="CI449">
        <v>0.22600000000000001</v>
      </c>
      <c r="CJ449">
        <v>0.22600000000000001</v>
      </c>
      <c r="CK449">
        <v>0.98260000000000003</v>
      </c>
      <c r="CL449">
        <v>0.21540000000000001</v>
      </c>
      <c r="CM449">
        <v>5.8230999999999993</v>
      </c>
      <c r="CN449">
        <v>0.26650000000000001</v>
      </c>
      <c r="CO449">
        <v>0</v>
      </c>
      <c r="CP449">
        <v>1</v>
      </c>
      <c r="CQ449">
        <v>0</v>
      </c>
      <c r="CR449">
        <v>1</v>
      </c>
      <c r="CS449">
        <v>0</v>
      </c>
      <c r="CT449">
        <v>0</v>
      </c>
      <c r="CU449">
        <v>0</v>
      </c>
      <c r="CV449">
        <v>1</v>
      </c>
      <c r="CW449">
        <v>0</v>
      </c>
      <c r="CX449">
        <v>0</v>
      </c>
      <c r="CY449">
        <v>0</v>
      </c>
      <c r="CZ449">
        <v>0</v>
      </c>
      <c r="DA449">
        <v>1</v>
      </c>
      <c r="DB449">
        <v>0</v>
      </c>
      <c r="DC449">
        <v>0</v>
      </c>
      <c r="DD449">
        <v>0</v>
      </c>
      <c r="DE449">
        <v>2</v>
      </c>
      <c r="DF449">
        <v>1</v>
      </c>
      <c r="DG449">
        <v>0</v>
      </c>
      <c r="DH449">
        <v>1</v>
      </c>
      <c r="DI449">
        <v>4</v>
      </c>
      <c r="DJ449" t="s">
        <v>796</v>
      </c>
    </row>
    <row r="450" spans="1:114" x14ac:dyDescent="0.2">
      <c r="A450">
        <v>21867</v>
      </c>
      <c r="B450" t="s">
        <v>589</v>
      </c>
      <c r="C450">
        <v>40</v>
      </c>
      <c r="D450">
        <v>61</v>
      </c>
      <c r="E450">
        <v>66.666700000000006</v>
      </c>
      <c r="F450">
        <v>68.025499999999994</v>
      </c>
      <c r="G450">
        <v>0</v>
      </c>
      <c r="H450">
        <v>14</v>
      </c>
      <c r="K450">
        <v>0</v>
      </c>
      <c r="L450">
        <v>28</v>
      </c>
      <c r="M450">
        <v>0</v>
      </c>
      <c r="N450">
        <v>100</v>
      </c>
      <c r="O450">
        <v>12</v>
      </c>
      <c r="P450">
        <v>21</v>
      </c>
      <c r="Q450">
        <v>26.087</v>
      </c>
      <c r="R450">
        <v>35.3215</v>
      </c>
      <c r="S450">
        <v>0</v>
      </c>
      <c r="T450">
        <v>14</v>
      </c>
      <c r="U450">
        <v>0</v>
      </c>
      <c r="V450">
        <v>23.333300000000001</v>
      </c>
      <c r="W450">
        <v>20</v>
      </c>
      <c r="X450">
        <v>33</v>
      </c>
      <c r="Y450">
        <v>33.333300000000001</v>
      </c>
      <c r="Z450">
        <v>39.972999999999999</v>
      </c>
      <c r="AA450">
        <v>14</v>
      </c>
      <c r="AB450">
        <v>21</v>
      </c>
      <c r="AC450">
        <v>23.333300000000001</v>
      </c>
      <c r="AD450">
        <v>22.928000000000001</v>
      </c>
      <c r="AE450">
        <v>10</v>
      </c>
      <c r="AF450">
        <v>17</v>
      </c>
      <c r="AG450">
        <v>16.666699999999999</v>
      </c>
      <c r="AH450">
        <v>21.118400000000001</v>
      </c>
      <c r="AI450">
        <v>0</v>
      </c>
      <c r="AJ450">
        <v>20</v>
      </c>
      <c r="AK450">
        <v>0</v>
      </c>
      <c r="AL450">
        <v>82.495800000000003</v>
      </c>
      <c r="AM450">
        <v>0</v>
      </c>
      <c r="AN450">
        <v>56</v>
      </c>
      <c r="AO450">
        <v>0</v>
      </c>
      <c r="AP450">
        <v>93.333299999999994</v>
      </c>
      <c r="AQ450">
        <v>0</v>
      </c>
      <c r="AR450">
        <v>96</v>
      </c>
      <c r="AS450">
        <v>0</v>
      </c>
      <c r="AT450">
        <v>100</v>
      </c>
      <c r="AU450">
        <v>0</v>
      </c>
      <c r="AV450">
        <v>20</v>
      </c>
      <c r="AW450">
        <v>0</v>
      </c>
      <c r="AX450">
        <v>36.6648</v>
      </c>
      <c r="AY450">
        <v>0</v>
      </c>
      <c r="AZ450">
        <v>14</v>
      </c>
      <c r="BA450">
        <v>0</v>
      </c>
      <c r="BB450">
        <v>25.925899999999999</v>
      </c>
      <c r="BC450">
        <v>0</v>
      </c>
      <c r="BD450">
        <v>20</v>
      </c>
      <c r="BE450">
        <v>0</v>
      </c>
      <c r="BF450">
        <v>82.495800000000003</v>
      </c>
      <c r="BG450">
        <v>0</v>
      </c>
      <c r="BH450">
        <v>14</v>
      </c>
      <c r="BI450">
        <v>0</v>
      </c>
      <c r="BJ450">
        <v>58.333300000000001</v>
      </c>
      <c r="BK450">
        <v>0</v>
      </c>
      <c r="BL450">
        <v>14</v>
      </c>
      <c r="BM450">
        <v>0</v>
      </c>
      <c r="BN450">
        <v>23.333300000000001</v>
      </c>
      <c r="BO450">
        <v>0.98280000000000001</v>
      </c>
      <c r="BQ450">
        <v>0</v>
      </c>
      <c r="BR450">
        <v>0.96150000000000002</v>
      </c>
      <c r="BS450">
        <v>0</v>
      </c>
      <c r="BT450">
        <v>0.89980000000000004</v>
      </c>
      <c r="BU450">
        <v>0.66949999999999998</v>
      </c>
      <c r="BV450">
        <v>0.80089999999999995</v>
      </c>
      <c r="BW450">
        <v>0</v>
      </c>
      <c r="BX450">
        <v>0</v>
      </c>
      <c r="BY450">
        <v>0</v>
      </c>
      <c r="BZ450">
        <v>0</v>
      </c>
      <c r="CA450">
        <v>0</v>
      </c>
      <c r="CB450">
        <v>0</v>
      </c>
      <c r="CC450">
        <v>0</v>
      </c>
      <c r="CD450">
        <v>0</v>
      </c>
      <c r="CE450">
        <v>1.9442999999999999</v>
      </c>
      <c r="CF450">
        <v>0.33689999999999998</v>
      </c>
      <c r="CG450">
        <v>2.3702000000000001</v>
      </c>
      <c r="CH450">
        <v>0.42220000000000002</v>
      </c>
      <c r="CI450">
        <v>0</v>
      </c>
      <c r="CJ450">
        <v>0</v>
      </c>
      <c r="CK450">
        <v>0</v>
      </c>
      <c r="CL450">
        <v>0</v>
      </c>
      <c r="CM450">
        <v>4.3145000000000007</v>
      </c>
      <c r="CN450">
        <v>0.1429</v>
      </c>
      <c r="CO450">
        <v>1</v>
      </c>
      <c r="CQ450">
        <v>0</v>
      </c>
      <c r="CR450">
        <v>1</v>
      </c>
      <c r="CS450">
        <v>0</v>
      </c>
      <c r="CT450">
        <v>0</v>
      </c>
      <c r="CU450">
        <v>0</v>
      </c>
      <c r="CV450">
        <v>0</v>
      </c>
      <c r="CW450">
        <v>0</v>
      </c>
      <c r="CX450">
        <v>0</v>
      </c>
      <c r="CY450">
        <v>0</v>
      </c>
      <c r="CZ450">
        <v>0</v>
      </c>
      <c r="DA450">
        <v>0</v>
      </c>
      <c r="DB450">
        <v>0</v>
      </c>
      <c r="DC450">
        <v>0</v>
      </c>
      <c r="DD450">
        <v>0</v>
      </c>
      <c r="DE450">
        <v>2</v>
      </c>
      <c r="DF450">
        <v>0</v>
      </c>
      <c r="DG450">
        <v>0</v>
      </c>
      <c r="DH450">
        <v>0</v>
      </c>
      <c r="DI450">
        <v>2</v>
      </c>
      <c r="DJ450" t="s">
        <v>795</v>
      </c>
    </row>
    <row r="451" spans="1:114" x14ac:dyDescent="0.2">
      <c r="A451">
        <v>21869</v>
      </c>
      <c r="B451" t="s">
        <v>589</v>
      </c>
      <c r="C451">
        <v>83</v>
      </c>
      <c r="D451">
        <v>54</v>
      </c>
      <c r="E451">
        <v>10.097300000000001</v>
      </c>
      <c r="F451">
        <v>6.0876999999999999</v>
      </c>
      <c r="G451">
        <v>8</v>
      </c>
      <c r="H451">
        <v>18</v>
      </c>
      <c r="I451">
        <v>2</v>
      </c>
      <c r="J451">
        <v>4.4692999999999996</v>
      </c>
      <c r="K451">
        <v>89</v>
      </c>
      <c r="L451">
        <v>45</v>
      </c>
      <c r="M451">
        <v>28.896100000000001</v>
      </c>
      <c r="N451">
        <v>13.061</v>
      </c>
      <c r="O451">
        <v>93</v>
      </c>
      <c r="P451">
        <v>51</v>
      </c>
      <c r="Q451">
        <v>16.117899999999999</v>
      </c>
      <c r="R451">
        <v>8.1554000000000002</v>
      </c>
      <c r="S451">
        <v>39</v>
      </c>
      <c r="T451">
        <v>37</v>
      </c>
      <c r="U451">
        <v>4.7157999999999998</v>
      </c>
      <c r="V451">
        <v>4.3247</v>
      </c>
      <c r="W451">
        <v>199</v>
      </c>
      <c r="X451">
        <v>63</v>
      </c>
      <c r="Y451">
        <v>24.062899999999999</v>
      </c>
      <c r="Z451">
        <v>4.8814000000000002</v>
      </c>
      <c r="AA451">
        <v>203</v>
      </c>
      <c r="AB451">
        <v>105</v>
      </c>
      <c r="AC451">
        <v>24.546600000000002</v>
      </c>
      <c r="AD451">
        <v>11.2075</v>
      </c>
      <c r="AE451">
        <v>132</v>
      </c>
      <c r="AF451">
        <v>51</v>
      </c>
      <c r="AG451">
        <v>15.9613</v>
      </c>
      <c r="AH451">
        <v>4.7938000000000001</v>
      </c>
      <c r="AI451">
        <v>7</v>
      </c>
      <c r="AJ451">
        <v>18</v>
      </c>
      <c r="AK451">
        <v>2.2726999999999999</v>
      </c>
      <c r="AL451">
        <v>5.7601000000000004</v>
      </c>
      <c r="AM451">
        <v>13</v>
      </c>
      <c r="AN451">
        <v>57</v>
      </c>
      <c r="AO451">
        <v>1.7807999999999999</v>
      </c>
      <c r="AP451">
        <v>7.7333999999999996</v>
      </c>
      <c r="AQ451">
        <v>270</v>
      </c>
      <c r="AR451">
        <v>263</v>
      </c>
      <c r="AS451">
        <v>32.648099999999999</v>
      </c>
      <c r="AT451">
        <v>30.746600000000001</v>
      </c>
      <c r="AU451">
        <v>0</v>
      </c>
      <c r="AV451">
        <v>20</v>
      </c>
      <c r="AW451">
        <v>0</v>
      </c>
      <c r="AX451">
        <v>4.7027999999999999</v>
      </c>
      <c r="AY451">
        <v>45</v>
      </c>
      <c r="AZ451">
        <v>36</v>
      </c>
      <c r="BA451">
        <v>10.688800000000001</v>
      </c>
      <c r="BB451">
        <v>8.3063000000000002</v>
      </c>
      <c r="BC451">
        <v>0</v>
      </c>
      <c r="BD451">
        <v>20</v>
      </c>
      <c r="BE451">
        <v>0</v>
      </c>
      <c r="BF451">
        <v>6.4282000000000004</v>
      </c>
      <c r="BG451">
        <v>4</v>
      </c>
      <c r="BH451">
        <v>6</v>
      </c>
      <c r="BI451">
        <v>1.2987</v>
      </c>
      <c r="BJ451">
        <v>1.9280999999999999</v>
      </c>
      <c r="BK451">
        <v>0</v>
      </c>
      <c r="BL451">
        <v>14</v>
      </c>
      <c r="BM451">
        <v>0</v>
      </c>
      <c r="BN451">
        <v>1.6929000000000001</v>
      </c>
      <c r="BO451">
        <v>0.4138</v>
      </c>
      <c r="BP451">
        <v>0.24079999999999999</v>
      </c>
      <c r="BQ451">
        <v>0.76790000000000003</v>
      </c>
      <c r="BR451">
        <v>0.88460000000000005</v>
      </c>
      <c r="BS451">
        <v>0.64239999999999997</v>
      </c>
      <c r="BT451">
        <v>0.78459999999999996</v>
      </c>
      <c r="BU451">
        <v>0.76329999999999998</v>
      </c>
      <c r="BV451">
        <v>0.78159999999999996</v>
      </c>
      <c r="BW451">
        <v>0.32319999999999999</v>
      </c>
      <c r="BX451">
        <v>0.69940000000000002</v>
      </c>
      <c r="BY451">
        <v>0.56079999999999997</v>
      </c>
      <c r="BZ451">
        <v>0</v>
      </c>
      <c r="CA451">
        <v>0.92410000000000003</v>
      </c>
      <c r="CB451">
        <v>0</v>
      </c>
      <c r="CC451">
        <v>0.31890000000000002</v>
      </c>
      <c r="CD451">
        <v>0</v>
      </c>
      <c r="CE451">
        <v>2.9495</v>
      </c>
      <c r="CF451">
        <v>0.66310000000000002</v>
      </c>
      <c r="CG451">
        <v>3.3521000000000001</v>
      </c>
      <c r="CH451">
        <v>0.92959999999999998</v>
      </c>
      <c r="CI451">
        <v>0.56079999999999997</v>
      </c>
      <c r="CJ451">
        <v>0.56079999999999997</v>
      </c>
      <c r="CK451">
        <v>1.2430000000000001</v>
      </c>
      <c r="CL451">
        <v>0.27289999999999998</v>
      </c>
      <c r="CM451">
        <v>8.1054000000000013</v>
      </c>
      <c r="CN451">
        <v>0.56930000000000003</v>
      </c>
      <c r="CO451">
        <v>0</v>
      </c>
      <c r="CP451">
        <v>0</v>
      </c>
      <c r="CQ451">
        <v>0</v>
      </c>
      <c r="CR451">
        <v>0</v>
      </c>
      <c r="CS451">
        <v>0</v>
      </c>
      <c r="CT451">
        <v>0</v>
      </c>
      <c r="CU451">
        <v>0</v>
      </c>
      <c r="CV451">
        <v>0</v>
      </c>
      <c r="CW451">
        <v>0</v>
      </c>
      <c r="CX451">
        <v>0</v>
      </c>
      <c r="CY451">
        <v>0</v>
      </c>
      <c r="CZ451">
        <v>0</v>
      </c>
      <c r="DA451">
        <v>1</v>
      </c>
      <c r="DB451">
        <v>0</v>
      </c>
      <c r="DC451">
        <v>0</v>
      </c>
      <c r="DD451">
        <v>0</v>
      </c>
      <c r="DE451">
        <v>0</v>
      </c>
      <c r="DF451">
        <v>0</v>
      </c>
      <c r="DG451">
        <v>0</v>
      </c>
      <c r="DH451">
        <v>1</v>
      </c>
      <c r="DI451">
        <v>1</v>
      </c>
      <c r="DJ451" t="s">
        <v>793</v>
      </c>
    </row>
    <row r="452" spans="1:114" x14ac:dyDescent="0.2">
      <c r="A452">
        <v>21871</v>
      </c>
      <c r="B452" t="s">
        <v>589</v>
      </c>
      <c r="C452">
        <v>373</v>
      </c>
      <c r="D452">
        <v>171</v>
      </c>
      <c r="E452">
        <v>21.749300000000002</v>
      </c>
      <c r="F452">
        <v>8.3224999999999998</v>
      </c>
      <c r="G452">
        <v>48</v>
      </c>
      <c r="H452">
        <v>79</v>
      </c>
      <c r="I452">
        <v>6.6852</v>
      </c>
      <c r="J452">
        <v>10.8293</v>
      </c>
      <c r="K452">
        <v>210</v>
      </c>
      <c r="L452">
        <v>103</v>
      </c>
      <c r="M452">
        <v>25.798500000000001</v>
      </c>
      <c r="N452">
        <v>11.127599999999999</v>
      </c>
      <c r="O452">
        <v>232</v>
      </c>
      <c r="P452">
        <v>125</v>
      </c>
      <c r="Q452">
        <v>15.696899999999999</v>
      </c>
      <c r="R452">
        <v>7.8125</v>
      </c>
      <c r="S452">
        <v>90</v>
      </c>
      <c r="T452">
        <v>87</v>
      </c>
      <c r="U452">
        <v>5.2477999999999998</v>
      </c>
      <c r="V452">
        <v>4.8967999999999998</v>
      </c>
      <c r="W452">
        <v>717</v>
      </c>
      <c r="X452">
        <v>196</v>
      </c>
      <c r="Y452">
        <v>40.646299999999997</v>
      </c>
      <c r="Z452">
        <v>5.0285000000000002</v>
      </c>
      <c r="AA452">
        <v>207</v>
      </c>
      <c r="AB452">
        <v>161</v>
      </c>
      <c r="AC452">
        <v>11.7347</v>
      </c>
      <c r="AD452">
        <v>8.6670999999999996</v>
      </c>
      <c r="AE452">
        <v>287</v>
      </c>
      <c r="AF452">
        <v>120</v>
      </c>
      <c r="AG452">
        <v>16.7347</v>
      </c>
      <c r="AH452">
        <v>5.5773999999999999</v>
      </c>
      <c r="AI452">
        <v>0</v>
      </c>
      <c r="AJ452">
        <v>20</v>
      </c>
      <c r="AK452">
        <v>0</v>
      </c>
      <c r="AL452">
        <v>2.4323000000000001</v>
      </c>
      <c r="AM452">
        <v>0</v>
      </c>
      <c r="AN452">
        <v>56</v>
      </c>
      <c r="AO452">
        <v>0</v>
      </c>
      <c r="AP452">
        <v>3.3412999999999999</v>
      </c>
      <c r="AQ452">
        <v>698</v>
      </c>
      <c r="AR452">
        <v>496</v>
      </c>
      <c r="AS452">
        <v>39.569200000000002</v>
      </c>
      <c r="AT452">
        <v>26.435300000000002</v>
      </c>
      <c r="AU452">
        <v>0</v>
      </c>
      <c r="AV452">
        <v>20</v>
      </c>
      <c r="AW452">
        <v>0</v>
      </c>
      <c r="AX452">
        <v>2.0951</v>
      </c>
      <c r="AY452">
        <v>96</v>
      </c>
      <c r="AZ452">
        <v>71</v>
      </c>
      <c r="BA452">
        <v>10.1587</v>
      </c>
      <c r="BB452">
        <v>7.2625999999999999</v>
      </c>
      <c r="BC452">
        <v>0</v>
      </c>
      <c r="BD452">
        <v>20</v>
      </c>
      <c r="BE452">
        <v>0</v>
      </c>
      <c r="BF452">
        <v>2.4323000000000001</v>
      </c>
      <c r="BG452">
        <v>66</v>
      </c>
      <c r="BH452">
        <v>78</v>
      </c>
      <c r="BI452">
        <v>8.1081000000000003</v>
      </c>
      <c r="BJ452">
        <v>9.3956</v>
      </c>
      <c r="BK452">
        <v>72</v>
      </c>
      <c r="BL452">
        <v>51</v>
      </c>
      <c r="BM452">
        <v>4.0815999999999999</v>
      </c>
      <c r="BN452">
        <v>2.7145999999999999</v>
      </c>
      <c r="BO452">
        <v>0.80169999999999997</v>
      </c>
      <c r="BP452">
        <v>0.79390000000000005</v>
      </c>
      <c r="BQ452">
        <v>0.69410000000000005</v>
      </c>
      <c r="BR452">
        <v>0.87609999999999999</v>
      </c>
      <c r="BS452">
        <v>0.68089999999999995</v>
      </c>
      <c r="BT452">
        <v>0.94030000000000002</v>
      </c>
      <c r="BU452">
        <v>0.12790000000000001</v>
      </c>
      <c r="BV452">
        <v>0.80510000000000004</v>
      </c>
      <c r="BW452">
        <v>0</v>
      </c>
      <c r="BX452">
        <v>0</v>
      </c>
      <c r="BY452">
        <v>0.63749999999999996</v>
      </c>
      <c r="BZ452">
        <v>0</v>
      </c>
      <c r="CA452">
        <v>0.91759999999999997</v>
      </c>
      <c r="CB452">
        <v>0</v>
      </c>
      <c r="CC452">
        <v>0.79390000000000005</v>
      </c>
      <c r="CD452">
        <v>0.90190000000000003</v>
      </c>
      <c r="CE452">
        <v>3.8466999999999998</v>
      </c>
      <c r="CF452">
        <v>0.8891</v>
      </c>
      <c r="CG452">
        <v>1.8733</v>
      </c>
      <c r="CH452">
        <v>0.17910000000000001</v>
      </c>
      <c r="CI452">
        <v>0.63749999999999996</v>
      </c>
      <c r="CJ452">
        <v>0.63749999999999996</v>
      </c>
      <c r="CK452">
        <v>2.6133999999999999</v>
      </c>
      <c r="CL452">
        <v>0.56499999999999995</v>
      </c>
      <c r="CM452">
        <v>8.9709000000000003</v>
      </c>
      <c r="CN452">
        <v>0.70579999999999998</v>
      </c>
      <c r="CO452">
        <v>0</v>
      </c>
      <c r="CP452">
        <v>0</v>
      </c>
      <c r="CQ452">
        <v>0</v>
      </c>
      <c r="CR452">
        <v>0</v>
      </c>
      <c r="CS452">
        <v>0</v>
      </c>
      <c r="CT452">
        <v>1</v>
      </c>
      <c r="CU452">
        <v>0</v>
      </c>
      <c r="CV452">
        <v>0</v>
      </c>
      <c r="CW452">
        <v>0</v>
      </c>
      <c r="CX452">
        <v>0</v>
      </c>
      <c r="CY452">
        <v>0</v>
      </c>
      <c r="CZ452">
        <v>0</v>
      </c>
      <c r="DA452">
        <v>1</v>
      </c>
      <c r="DB452">
        <v>0</v>
      </c>
      <c r="DC452">
        <v>0</v>
      </c>
      <c r="DD452">
        <v>1</v>
      </c>
      <c r="DE452">
        <v>0</v>
      </c>
      <c r="DF452">
        <v>1</v>
      </c>
      <c r="DG452">
        <v>0</v>
      </c>
      <c r="DH452">
        <v>2</v>
      </c>
      <c r="DI452">
        <v>3</v>
      </c>
      <c r="DJ452" t="s">
        <v>793</v>
      </c>
    </row>
    <row r="453" spans="1:114" x14ac:dyDescent="0.2">
      <c r="A453">
        <v>21872</v>
      </c>
      <c r="B453" t="s">
        <v>589</v>
      </c>
      <c r="C453">
        <v>19</v>
      </c>
      <c r="D453">
        <v>34</v>
      </c>
      <c r="E453">
        <v>2.8744000000000001</v>
      </c>
      <c r="F453">
        <v>4.7478999999999996</v>
      </c>
      <c r="G453">
        <v>0</v>
      </c>
      <c r="H453">
        <v>14</v>
      </c>
      <c r="I453">
        <v>0</v>
      </c>
      <c r="J453">
        <v>3.6939000000000002</v>
      </c>
      <c r="K453">
        <v>25</v>
      </c>
      <c r="L453">
        <v>36</v>
      </c>
      <c r="M453">
        <v>9.2592999999999996</v>
      </c>
      <c r="N453">
        <v>12.276400000000001</v>
      </c>
      <c r="O453">
        <v>28</v>
      </c>
      <c r="P453">
        <v>61</v>
      </c>
      <c r="Q453">
        <v>5.7732000000000001</v>
      </c>
      <c r="R453">
        <v>12.0562</v>
      </c>
      <c r="S453">
        <v>41</v>
      </c>
      <c r="T453">
        <v>59</v>
      </c>
      <c r="U453">
        <v>6.2027000000000001</v>
      </c>
      <c r="V453">
        <v>7.8384</v>
      </c>
      <c r="W453">
        <v>79</v>
      </c>
      <c r="X453">
        <v>76</v>
      </c>
      <c r="Y453">
        <v>11.951599999999999</v>
      </c>
      <c r="Z453">
        <v>8.0321999999999996</v>
      </c>
      <c r="AA453">
        <v>176</v>
      </c>
      <c r="AB453">
        <v>184</v>
      </c>
      <c r="AC453">
        <v>26.626300000000001</v>
      </c>
      <c r="AD453">
        <v>20.9512</v>
      </c>
      <c r="AE453">
        <v>10</v>
      </c>
      <c r="AF453">
        <v>18</v>
      </c>
      <c r="AG453">
        <v>1.5128999999999999</v>
      </c>
      <c r="AH453">
        <v>2.5162</v>
      </c>
      <c r="AI453">
        <v>0</v>
      </c>
      <c r="AJ453">
        <v>20</v>
      </c>
      <c r="AK453">
        <v>0</v>
      </c>
      <c r="AL453">
        <v>7.3330000000000002</v>
      </c>
      <c r="AM453">
        <v>7</v>
      </c>
      <c r="AN453">
        <v>57</v>
      </c>
      <c r="AO453">
        <v>1.4228000000000001</v>
      </c>
      <c r="AP453">
        <v>11.515499999999999</v>
      </c>
      <c r="AQ453">
        <v>58</v>
      </c>
      <c r="AR453">
        <v>627</v>
      </c>
      <c r="AS453">
        <v>8.7745999999999995</v>
      </c>
      <c r="AT453">
        <v>94.726600000000005</v>
      </c>
      <c r="AU453">
        <v>0</v>
      </c>
      <c r="AV453">
        <v>20</v>
      </c>
      <c r="AW453">
        <v>0</v>
      </c>
      <c r="AX453">
        <v>6.9226999999999999</v>
      </c>
      <c r="AY453">
        <v>0</v>
      </c>
      <c r="AZ453">
        <v>14</v>
      </c>
      <c r="BA453">
        <v>0</v>
      </c>
      <c r="BB453">
        <v>4.8951000000000002</v>
      </c>
      <c r="BC453">
        <v>0</v>
      </c>
      <c r="BD453">
        <v>20</v>
      </c>
      <c r="BE453">
        <v>0</v>
      </c>
      <c r="BF453">
        <v>7.3330000000000002</v>
      </c>
      <c r="BG453">
        <v>0</v>
      </c>
      <c r="BH453">
        <v>14</v>
      </c>
      <c r="BI453">
        <v>0</v>
      </c>
      <c r="BJ453">
        <v>5.1852</v>
      </c>
      <c r="BK453">
        <v>0</v>
      </c>
      <c r="BL453">
        <v>14</v>
      </c>
      <c r="BM453">
        <v>0</v>
      </c>
      <c r="BN453">
        <v>2.1179999999999999</v>
      </c>
      <c r="BO453">
        <v>0.1142</v>
      </c>
      <c r="BP453">
        <v>0</v>
      </c>
      <c r="BQ453">
        <v>0.1714</v>
      </c>
      <c r="BR453">
        <v>0.45939999999999998</v>
      </c>
      <c r="BS453">
        <v>0.76229999999999998</v>
      </c>
      <c r="BT453">
        <v>0.14069999999999999</v>
      </c>
      <c r="BU453">
        <v>0.86140000000000005</v>
      </c>
      <c r="BV453">
        <v>2.7799999999999998E-2</v>
      </c>
      <c r="BW453">
        <v>0</v>
      </c>
      <c r="BX453">
        <v>0.65669999999999995</v>
      </c>
      <c r="BY453">
        <v>0.1855</v>
      </c>
      <c r="BZ453">
        <v>0</v>
      </c>
      <c r="CA453">
        <v>0</v>
      </c>
      <c r="CB453">
        <v>0</v>
      </c>
      <c r="CC453">
        <v>0</v>
      </c>
      <c r="CD453">
        <v>0</v>
      </c>
      <c r="CE453">
        <v>1.5073000000000001</v>
      </c>
      <c r="CF453">
        <v>0.19400000000000001</v>
      </c>
      <c r="CG453">
        <v>1.6866000000000001</v>
      </c>
      <c r="CH453">
        <v>0.1258</v>
      </c>
      <c r="CI453">
        <v>0.1855</v>
      </c>
      <c r="CJ453">
        <v>0.1855</v>
      </c>
      <c r="CK453">
        <v>0</v>
      </c>
      <c r="CL453">
        <v>0</v>
      </c>
      <c r="CM453">
        <v>3.3794</v>
      </c>
      <c r="CN453">
        <v>7.8899999999999998E-2</v>
      </c>
      <c r="CO453">
        <v>0</v>
      </c>
      <c r="CP453">
        <v>0</v>
      </c>
      <c r="CQ453">
        <v>0</v>
      </c>
      <c r="CR453">
        <v>0</v>
      </c>
      <c r="CS453">
        <v>0</v>
      </c>
      <c r="CT453">
        <v>0</v>
      </c>
      <c r="CU453">
        <v>0</v>
      </c>
      <c r="CV453">
        <v>0</v>
      </c>
      <c r="CW453">
        <v>0</v>
      </c>
      <c r="CX453">
        <v>0</v>
      </c>
      <c r="CY453">
        <v>0</v>
      </c>
      <c r="CZ453">
        <v>0</v>
      </c>
      <c r="DA453">
        <v>0</v>
      </c>
      <c r="DB453">
        <v>0</v>
      </c>
      <c r="DC453">
        <v>0</v>
      </c>
      <c r="DD453">
        <v>0</v>
      </c>
      <c r="DE453">
        <v>0</v>
      </c>
      <c r="DF453">
        <v>0</v>
      </c>
      <c r="DG453">
        <v>0</v>
      </c>
      <c r="DH453">
        <v>0</v>
      </c>
      <c r="DI453">
        <v>0</v>
      </c>
      <c r="DJ453" t="s">
        <v>795</v>
      </c>
    </row>
    <row r="454" spans="1:114" x14ac:dyDescent="0.2">
      <c r="A454">
        <v>21874</v>
      </c>
      <c r="B454" t="s">
        <v>589</v>
      </c>
      <c r="C454">
        <v>339</v>
      </c>
      <c r="D454">
        <v>199</v>
      </c>
      <c r="E454">
        <v>20.1068</v>
      </c>
      <c r="F454">
        <v>10.9376</v>
      </c>
      <c r="G454">
        <v>70</v>
      </c>
      <c r="H454">
        <v>90</v>
      </c>
      <c r="I454">
        <v>8.3531999999999993</v>
      </c>
      <c r="J454">
        <v>10.551299999999999</v>
      </c>
      <c r="K454">
        <v>160</v>
      </c>
      <c r="L454">
        <v>68</v>
      </c>
      <c r="M454">
        <v>24.024000000000001</v>
      </c>
      <c r="N454">
        <v>9.4283000000000001</v>
      </c>
      <c r="O454">
        <v>103</v>
      </c>
      <c r="P454">
        <v>53</v>
      </c>
      <c r="Q454">
        <v>8.7809000000000008</v>
      </c>
      <c r="R454">
        <v>4.1294000000000004</v>
      </c>
      <c r="S454">
        <v>120</v>
      </c>
      <c r="T454">
        <v>73</v>
      </c>
      <c r="U454">
        <v>7.1300999999999997</v>
      </c>
      <c r="V454">
        <v>4.0427</v>
      </c>
      <c r="W454">
        <v>234</v>
      </c>
      <c r="X454">
        <v>77</v>
      </c>
      <c r="Y454">
        <v>13.8216</v>
      </c>
      <c r="Z454">
        <v>3.3856000000000002</v>
      </c>
      <c r="AA454">
        <v>420</v>
      </c>
      <c r="AB454">
        <v>155</v>
      </c>
      <c r="AC454">
        <v>24.808</v>
      </c>
      <c r="AD454">
        <v>7.3556999999999997</v>
      </c>
      <c r="AE454">
        <v>210</v>
      </c>
      <c r="AF454">
        <v>83</v>
      </c>
      <c r="AG454">
        <v>12.4777</v>
      </c>
      <c r="AH454">
        <v>4.0933999999999999</v>
      </c>
      <c r="AI454">
        <v>92</v>
      </c>
      <c r="AJ454">
        <v>54</v>
      </c>
      <c r="AK454">
        <v>13.813800000000001</v>
      </c>
      <c r="AL454">
        <v>7.7118000000000002</v>
      </c>
      <c r="AM454">
        <v>19</v>
      </c>
      <c r="AN454">
        <v>56</v>
      </c>
      <c r="AO454">
        <v>1.2298</v>
      </c>
      <c r="AP454">
        <v>3.6000999999999999</v>
      </c>
      <c r="AQ454">
        <v>302</v>
      </c>
      <c r="AR454">
        <v>489</v>
      </c>
      <c r="AS454">
        <v>17.838200000000001</v>
      </c>
      <c r="AT454">
        <v>28.601299999999998</v>
      </c>
      <c r="AU454">
        <v>5</v>
      </c>
      <c r="AV454">
        <v>15</v>
      </c>
      <c r="AW454">
        <v>0.61350000000000005</v>
      </c>
      <c r="AX454">
        <v>1.8089</v>
      </c>
      <c r="AY454">
        <v>122</v>
      </c>
      <c r="AZ454">
        <v>73</v>
      </c>
      <c r="BA454">
        <v>14.9693</v>
      </c>
      <c r="BB454">
        <v>8.6278000000000006</v>
      </c>
      <c r="BC454">
        <v>24</v>
      </c>
      <c r="BD454">
        <v>34</v>
      </c>
      <c r="BE454">
        <v>3.6036000000000001</v>
      </c>
      <c r="BF454">
        <v>5.0114999999999998</v>
      </c>
      <c r="BG454">
        <v>14</v>
      </c>
      <c r="BH454">
        <v>18</v>
      </c>
      <c r="BI454">
        <v>2.1021000000000001</v>
      </c>
      <c r="BJ454">
        <v>2.6798999999999999</v>
      </c>
      <c r="BK454">
        <v>7</v>
      </c>
      <c r="BL454">
        <v>12</v>
      </c>
      <c r="BM454">
        <v>0.41349999999999998</v>
      </c>
      <c r="BN454">
        <v>0.70299999999999996</v>
      </c>
      <c r="BO454">
        <v>0.75860000000000005</v>
      </c>
      <c r="BP454">
        <v>0.88939999999999997</v>
      </c>
      <c r="BQ454">
        <v>0.65939999999999999</v>
      </c>
      <c r="BR454">
        <v>0.66239999999999999</v>
      </c>
      <c r="BS454">
        <v>0.81159999999999999</v>
      </c>
      <c r="BT454">
        <v>0.23880000000000001</v>
      </c>
      <c r="BU454">
        <v>0.78039999999999998</v>
      </c>
      <c r="BV454">
        <v>0.5696</v>
      </c>
      <c r="BW454">
        <v>0.95879999999999999</v>
      </c>
      <c r="BX454">
        <v>0.61829999999999996</v>
      </c>
      <c r="BY454">
        <v>0.34749999999999998</v>
      </c>
      <c r="BZ454">
        <v>0.44690000000000002</v>
      </c>
      <c r="CA454">
        <v>0.95230000000000004</v>
      </c>
      <c r="CB454">
        <v>0.872</v>
      </c>
      <c r="CC454">
        <v>0.41210000000000002</v>
      </c>
      <c r="CD454">
        <v>0.5373</v>
      </c>
      <c r="CE454">
        <v>3.7814000000000001</v>
      </c>
      <c r="CF454">
        <v>0.87419999999999998</v>
      </c>
      <c r="CG454">
        <v>3.1659000000000002</v>
      </c>
      <c r="CH454">
        <v>0.87849999999999995</v>
      </c>
      <c r="CI454">
        <v>0.34749999999999998</v>
      </c>
      <c r="CJ454">
        <v>0.34749999999999998</v>
      </c>
      <c r="CK454">
        <v>3.2206000000000001</v>
      </c>
      <c r="CL454">
        <v>0.74629999999999996</v>
      </c>
      <c r="CM454">
        <v>10.5154</v>
      </c>
      <c r="CN454">
        <v>0.84219999999999995</v>
      </c>
      <c r="CO454">
        <v>0</v>
      </c>
      <c r="CP454">
        <v>0</v>
      </c>
      <c r="CQ454">
        <v>0</v>
      </c>
      <c r="CR454">
        <v>0</v>
      </c>
      <c r="CS454">
        <v>0</v>
      </c>
      <c r="CT454">
        <v>0</v>
      </c>
      <c r="CU454">
        <v>0</v>
      </c>
      <c r="CV454">
        <v>0</v>
      </c>
      <c r="CW454">
        <v>1</v>
      </c>
      <c r="CX454">
        <v>0</v>
      </c>
      <c r="CY454">
        <v>0</v>
      </c>
      <c r="CZ454">
        <v>0</v>
      </c>
      <c r="DA454">
        <v>1</v>
      </c>
      <c r="DB454">
        <v>0</v>
      </c>
      <c r="DC454">
        <v>0</v>
      </c>
      <c r="DD454">
        <v>0</v>
      </c>
      <c r="DE454">
        <v>0</v>
      </c>
      <c r="DF454">
        <v>1</v>
      </c>
      <c r="DG454">
        <v>0</v>
      </c>
      <c r="DH454">
        <v>1</v>
      </c>
      <c r="DI454">
        <v>2</v>
      </c>
      <c r="DJ454" t="s">
        <v>794</v>
      </c>
    </row>
    <row r="455" spans="1:114" x14ac:dyDescent="0.2">
      <c r="A455">
        <v>21875</v>
      </c>
      <c r="B455" t="s">
        <v>589</v>
      </c>
      <c r="C455">
        <v>898</v>
      </c>
      <c r="D455">
        <v>319</v>
      </c>
      <c r="E455">
        <v>11.7493</v>
      </c>
      <c r="F455">
        <v>4.0175000000000001</v>
      </c>
      <c r="G455">
        <v>114</v>
      </c>
      <c r="H455">
        <v>129</v>
      </c>
      <c r="I455">
        <v>2.6791999999999998</v>
      </c>
      <c r="J455">
        <v>3.0169000000000001</v>
      </c>
      <c r="K455">
        <v>659</v>
      </c>
      <c r="L455">
        <v>219</v>
      </c>
      <c r="M455">
        <v>20.768999999999998</v>
      </c>
      <c r="N455">
        <v>6.5632000000000001</v>
      </c>
      <c r="O455">
        <v>391</v>
      </c>
      <c r="P455">
        <v>164</v>
      </c>
      <c r="Q455">
        <v>7.7965999999999998</v>
      </c>
      <c r="R455">
        <v>3.1602000000000001</v>
      </c>
      <c r="S455">
        <v>350</v>
      </c>
      <c r="T455">
        <v>246</v>
      </c>
      <c r="U455">
        <v>4.5793999999999997</v>
      </c>
      <c r="V455">
        <v>3.1882999999999999</v>
      </c>
      <c r="W455">
        <v>1283</v>
      </c>
      <c r="X455">
        <v>247</v>
      </c>
      <c r="Y455">
        <v>16.78</v>
      </c>
      <c r="Z455">
        <v>2.7989000000000002</v>
      </c>
      <c r="AA455">
        <v>1677</v>
      </c>
      <c r="AB455">
        <v>461</v>
      </c>
      <c r="AC455">
        <v>21.933</v>
      </c>
      <c r="AD455">
        <v>5.6486000000000001</v>
      </c>
      <c r="AE455">
        <v>949</v>
      </c>
      <c r="AF455">
        <v>264</v>
      </c>
      <c r="AG455">
        <v>12.416600000000001</v>
      </c>
      <c r="AH455">
        <v>3.2406000000000001</v>
      </c>
      <c r="AI455">
        <v>228</v>
      </c>
      <c r="AJ455">
        <v>116</v>
      </c>
      <c r="AK455">
        <v>7.1856</v>
      </c>
      <c r="AL455">
        <v>3.5638999999999998</v>
      </c>
      <c r="AM455">
        <v>136</v>
      </c>
      <c r="AN455">
        <v>106</v>
      </c>
      <c r="AO455">
        <v>1.8748</v>
      </c>
      <c r="AP455">
        <v>1.4568000000000001</v>
      </c>
      <c r="AQ455">
        <v>2642</v>
      </c>
      <c r="AR455">
        <v>1067</v>
      </c>
      <c r="AS455">
        <v>34.554000000000002</v>
      </c>
      <c r="AT455">
        <v>13.549300000000001</v>
      </c>
      <c r="AU455">
        <v>645</v>
      </c>
      <c r="AV455">
        <v>283</v>
      </c>
      <c r="AW455">
        <v>18.717400000000001</v>
      </c>
      <c r="AX455">
        <v>7.9249999999999998</v>
      </c>
      <c r="AY455">
        <v>78</v>
      </c>
      <c r="AZ455">
        <v>52</v>
      </c>
      <c r="BA455">
        <v>2.2635000000000001</v>
      </c>
      <c r="BB455">
        <v>1.4874000000000001</v>
      </c>
      <c r="BC455">
        <v>19</v>
      </c>
      <c r="BD455">
        <v>43</v>
      </c>
      <c r="BE455">
        <v>0.5988</v>
      </c>
      <c r="BF455">
        <v>1.3657999999999999</v>
      </c>
      <c r="BG455">
        <v>47</v>
      </c>
      <c r="BH455">
        <v>47</v>
      </c>
      <c r="BI455">
        <v>1.4812000000000001</v>
      </c>
      <c r="BJ455">
        <v>1.4731000000000001</v>
      </c>
      <c r="BK455">
        <v>13</v>
      </c>
      <c r="BL455">
        <v>3</v>
      </c>
      <c r="BM455">
        <v>0.17</v>
      </c>
      <c r="BN455">
        <v>3.5700000000000003E-2</v>
      </c>
      <c r="BO455">
        <v>0.48709999999999998</v>
      </c>
      <c r="BP455">
        <v>0.32540000000000002</v>
      </c>
      <c r="BQ455">
        <v>0.55100000000000005</v>
      </c>
      <c r="BR455">
        <v>0.60899999999999999</v>
      </c>
      <c r="BS455">
        <v>0.62739999999999996</v>
      </c>
      <c r="BT455">
        <v>0.41360000000000002</v>
      </c>
      <c r="BU455">
        <v>0.55220000000000002</v>
      </c>
      <c r="BV455">
        <v>0.56530000000000002</v>
      </c>
      <c r="BW455">
        <v>0.74839999999999995</v>
      </c>
      <c r="BX455">
        <v>0.71430000000000005</v>
      </c>
      <c r="BY455">
        <v>0.58850000000000002</v>
      </c>
      <c r="BZ455">
        <v>0.83730000000000004</v>
      </c>
      <c r="CA455">
        <v>0.72019999999999995</v>
      </c>
      <c r="CB455">
        <v>0.48370000000000002</v>
      </c>
      <c r="CC455">
        <v>0.34489999999999998</v>
      </c>
      <c r="CD455">
        <v>0.42</v>
      </c>
      <c r="CE455">
        <v>2.5998999999999999</v>
      </c>
      <c r="CF455">
        <v>0.53939999999999999</v>
      </c>
      <c r="CG455">
        <v>2.9937999999999998</v>
      </c>
      <c r="CH455">
        <v>0.83160000000000001</v>
      </c>
      <c r="CI455">
        <v>0.58850000000000002</v>
      </c>
      <c r="CJ455">
        <v>0.58850000000000002</v>
      </c>
      <c r="CK455">
        <v>2.8060999999999998</v>
      </c>
      <c r="CL455">
        <v>0.63539999999999996</v>
      </c>
      <c r="CM455">
        <v>8.9882999999999988</v>
      </c>
      <c r="CN455">
        <v>0.71</v>
      </c>
      <c r="CO455">
        <v>0</v>
      </c>
      <c r="CP455">
        <v>0</v>
      </c>
      <c r="CQ455">
        <v>0</v>
      </c>
      <c r="CR455">
        <v>0</v>
      </c>
      <c r="CS455">
        <v>0</v>
      </c>
      <c r="CT455">
        <v>0</v>
      </c>
      <c r="CU455">
        <v>0</v>
      </c>
      <c r="CV455">
        <v>0</v>
      </c>
      <c r="CW455">
        <v>0</v>
      </c>
      <c r="CX455">
        <v>0</v>
      </c>
      <c r="CY455">
        <v>0</v>
      </c>
      <c r="CZ455">
        <v>0</v>
      </c>
      <c r="DA455">
        <v>0</v>
      </c>
      <c r="DB455">
        <v>0</v>
      </c>
      <c r="DC455">
        <v>0</v>
      </c>
      <c r="DD455">
        <v>0</v>
      </c>
      <c r="DE455">
        <v>0</v>
      </c>
      <c r="DF455">
        <v>0</v>
      </c>
      <c r="DG455">
        <v>0</v>
      </c>
      <c r="DH455">
        <v>0</v>
      </c>
      <c r="DI455">
        <v>0</v>
      </c>
      <c r="DJ455" t="s">
        <v>793</v>
      </c>
    </row>
    <row r="456" spans="1:114" x14ac:dyDescent="0.2">
      <c r="A456">
        <v>21890</v>
      </c>
      <c r="B456" t="s">
        <v>589</v>
      </c>
      <c r="C456">
        <v>0</v>
      </c>
      <c r="D456">
        <v>14</v>
      </c>
      <c r="G456">
        <v>0</v>
      </c>
      <c r="H456">
        <v>14</v>
      </c>
      <c r="K456">
        <v>0</v>
      </c>
      <c r="L456">
        <v>28</v>
      </c>
      <c r="O456">
        <v>859</v>
      </c>
      <c r="P456">
        <v>147</v>
      </c>
      <c r="Q456">
        <v>29.148299999999999</v>
      </c>
      <c r="R456">
        <v>4.5662000000000003</v>
      </c>
      <c r="S456">
        <v>0</v>
      </c>
      <c r="T456">
        <v>14</v>
      </c>
      <c r="W456">
        <v>96</v>
      </c>
      <c r="X456">
        <v>60</v>
      </c>
      <c r="Y456">
        <v>2.9188000000000001</v>
      </c>
      <c r="Z456">
        <v>1.8216000000000001</v>
      </c>
      <c r="AA456">
        <v>0</v>
      </c>
      <c r="AB456">
        <v>14</v>
      </c>
      <c r="AC456">
        <v>0</v>
      </c>
      <c r="AD456">
        <v>0.42570000000000002</v>
      </c>
      <c r="AE456">
        <v>0</v>
      </c>
      <c r="AF456">
        <v>14</v>
      </c>
      <c r="AI456">
        <v>0</v>
      </c>
      <c r="AJ456">
        <v>20</v>
      </c>
      <c r="AM456">
        <v>30</v>
      </c>
      <c r="AN456">
        <v>59</v>
      </c>
      <c r="AO456">
        <v>0.91210000000000002</v>
      </c>
      <c r="AP456">
        <v>1.8026</v>
      </c>
      <c r="AQ456">
        <v>2674</v>
      </c>
      <c r="AR456">
        <v>252</v>
      </c>
      <c r="AS456">
        <v>81.301299999999998</v>
      </c>
      <c r="AT456">
        <v>7.1711999999999998</v>
      </c>
      <c r="AU456">
        <v>0</v>
      </c>
      <c r="AV456">
        <v>20</v>
      </c>
      <c r="AY456">
        <v>0</v>
      </c>
      <c r="AZ456">
        <v>14</v>
      </c>
      <c r="BC456">
        <v>0</v>
      </c>
      <c r="BD456">
        <v>20</v>
      </c>
      <c r="BG456">
        <v>0</v>
      </c>
      <c r="BH456">
        <v>14</v>
      </c>
      <c r="BK456">
        <v>3289</v>
      </c>
      <c r="BL456">
        <v>110</v>
      </c>
      <c r="BM456">
        <v>100</v>
      </c>
      <c r="BN456">
        <v>0</v>
      </c>
      <c r="BR456">
        <v>0.97219999999999995</v>
      </c>
      <c r="BT456">
        <v>5.1200000000000002E-2</v>
      </c>
      <c r="BU456">
        <v>0</v>
      </c>
      <c r="BX456">
        <v>0.56289999999999996</v>
      </c>
      <c r="BY456">
        <v>0.89549999999999996</v>
      </c>
      <c r="CD456">
        <v>0.98509999999999998</v>
      </c>
      <c r="CE456">
        <v>0.97219999999999995</v>
      </c>
      <c r="CF456">
        <v>8.7400000000000005E-2</v>
      </c>
      <c r="CG456">
        <v>0.61409999999999998</v>
      </c>
      <c r="CH456">
        <v>2.1299999999999999E-2</v>
      </c>
      <c r="CI456">
        <v>0.89549999999999996</v>
      </c>
      <c r="CJ456">
        <v>0.89549999999999996</v>
      </c>
      <c r="CK456">
        <v>0.98509999999999998</v>
      </c>
      <c r="CL456">
        <v>0.21959999999999999</v>
      </c>
      <c r="CM456">
        <v>3.4668999999999999</v>
      </c>
      <c r="CN456">
        <v>8.7400000000000005E-2</v>
      </c>
      <c r="CR456">
        <v>1</v>
      </c>
      <c r="CT456">
        <v>0</v>
      </c>
      <c r="CU456">
        <v>0</v>
      </c>
      <c r="CX456">
        <v>0</v>
      </c>
      <c r="CY456">
        <v>0</v>
      </c>
      <c r="DD456">
        <v>1</v>
      </c>
      <c r="DE456">
        <v>1</v>
      </c>
      <c r="DF456">
        <v>0</v>
      </c>
      <c r="DG456">
        <v>0</v>
      </c>
      <c r="DH456">
        <v>1</v>
      </c>
      <c r="DI456">
        <v>2</v>
      </c>
      <c r="DJ456" t="s">
        <v>795</v>
      </c>
    </row>
    <row r="457" spans="1:114" x14ac:dyDescent="0.2">
      <c r="A457">
        <v>21901</v>
      </c>
      <c r="B457" t="s">
        <v>589</v>
      </c>
      <c r="C457">
        <v>2463</v>
      </c>
      <c r="D457">
        <v>723</v>
      </c>
      <c r="E457">
        <v>12.66</v>
      </c>
      <c r="F457">
        <v>3.5768</v>
      </c>
      <c r="G457">
        <v>732</v>
      </c>
      <c r="H457">
        <v>287</v>
      </c>
      <c r="I457">
        <v>6.6219999999999999</v>
      </c>
      <c r="J457">
        <v>2.5158</v>
      </c>
      <c r="K457">
        <v>1392</v>
      </c>
      <c r="L457">
        <v>364</v>
      </c>
      <c r="M457">
        <v>18.535299999999999</v>
      </c>
      <c r="N457">
        <v>4.6010999999999997</v>
      </c>
      <c r="O457">
        <v>827</v>
      </c>
      <c r="P457">
        <v>285</v>
      </c>
      <c r="Q457">
        <v>6.3596000000000004</v>
      </c>
      <c r="R457">
        <v>2.1408</v>
      </c>
      <c r="S457">
        <v>761</v>
      </c>
      <c r="T457">
        <v>290</v>
      </c>
      <c r="U457">
        <v>3.9054000000000002</v>
      </c>
      <c r="V457">
        <v>1.4558</v>
      </c>
      <c r="W457">
        <v>2471</v>
      </c>
      <c r="X457">
        <v>362</v>
      </c>
      <c r="Y457">
        <v>12.662699999999999</v>
      </c>
      <c r="Z457">
        <v>1.5617000000000001</v>
      </c>
      <c r="AA457">
        <v>4678</v>
      </c>
      <c r="AB457">
        <v>673</v>
      </c>
      <c r="AC457">
        <v>23.9725</v>
      </c>
      <c r="AD457">
        <v>2.8812000000000002</v>
      </c>
      <c r="AE457">
        <v>2322</v>
      </c>
      <c r="AF457">
        <v>388</v>
      </c>
      <c r="AG457">
        <v>11.9162</v>
      </c>
      <c r="AH457">
        <v>1.7534000000000001</v>
      </c>
      <c r="AI457">
        <v>548</v>
      </c>
      <c r="AJ457">
        <v>303</v>
      </c>
      <c r="AK457">
        <v>7.2968999999999999</v>
      </c>
      <c r="AL457">
        <v>3.9864000000000002</v>
      </c>
      <c r="AM457">
        <v>18</v>
      </c>
      <c r="AN457">
        <v>83</v>
      </c>
      <c r="AO457">
        <v>9.8000000000000004E-2</v>
      </c>
      <c r="AP457">
        <v>0.44979999999999998</v>
      </c>
      <c r="AQ457">
        <v>3523</v>
      </c>
      <c r="AR457">
        <v>2072</v>
      </c>
      <c r="AS457">
        <v>18.053699999999999</v>
      </c>
      <c r="AT457">
        <v>10.5221</v>
      </c>
      <c r="AU457">
        <v>866</v>
      </c>
      <c r="AV457">
        <v>312</v>
      </c>
      <c r="AW457">
        <v>10.5533</v>
      </c>
      <c r="AX457">
        <v>3.7324000000000002</v>
      </c>
      <c r="AY457">
        <v>309</v>
      </c>
      <c r="AZ457">
        <v>142</v>
      </c>
      <c r="BA457">
        <v>3.7654999999999998</v>
      </c>
      <c r="BB457">
        <v>1.7096</v>
      </c>
      <c r="BC457">
        <v>88</v>
      </c>
      <c r="BD457">
        <v>82</v>
      </c>
      <c r="BE457">
        <v>1.1718</v>
      </c>
      <c r="BF457">
        <v>1.0943000000000001</v>
      </c>
      <c r="BG457">
        <v>331</v>
      </c>
      <c r="BH457">
        <v>141</v>
      </c>
      <c r="BI457">
        <v>4.4074999999999998</v>
      </c>
      <c r="BJ457">
        <v>1.843</v>
      </c>
      <c r="BK457">
        <v>68</v>
      </c>
      <c r="BL457">
        <v>19</v>
      </c>
      <c r="BM457">
        <v>0.34849999999999998</v>
      </c>
      <c r="BN457">
        <v>9.3399999999999997E-2</v>
      </c>
      <c r="BO457">
        <v>0.53659999999999997</v>
      </c>
      <c r="BP457">
        <v>0.78310000000000002</v>
      </c>
      <c r="BQ457">
        <v>0.46850000000000003</v>
      </c>
      <c r="BR457">
        <v>0.51500000000000001</v>
      </c>
      <c r="BS457">
        <v>0.54600000000000004</v>
      </c>
      <c r="BT457">
        <v>0.17699999999999999</v>
      </c>
      <c r="BU457">
        <v>0.71430000000000005</v>
      </c>
      <c r="BV457">
        <v>0.52680000000000005</v>
      </c>
      <c r="BW457">
        <v>0.76359999999999995</v>
      </c>
      <c r="BX457">
        <v>0.35389999999999999</v>
      </c>
      <c r="BY457">
        <v>0.35820000000000002</v>
      </c>
      <c r="BZ457">
        <v>0.73750000000000004</v>
      </c>
      <c r="CA457">
        <v>0.77439999999999998</v>
      </c>
      <c r="CB457">
        <v>0.59440000000000004</v>
      </c>
      <c r="CC457">
        <v>0.60089999999999999</v>
      </c>
      <c r="CD457">
        <v>0.51170000000000004</v>
      </c>
      <c r="CE457">
        <v>2.8492000000000011</v>
      </c>
      <c r="CF457">
        <v>0.6119</v>
      </c>
      <c r="CG457">
        <v>2.5356000000000001</v>
      </c>
      <c r="CH457">
        <v>0.52029999999999998</v>
      </c>
      <c r="CI457">
        <v>0.35820000000000002</v>
      </c>
      <c r="CJ457">
        <v>0.35820000000000002</v>
      </c>
      <c r="CK457">
        <v>3.218900000000001</v>
      </c>
      <c r="CL457">
        <v>0.74199999999999999</v>
      </c>
      <c r="CM457">
        <v>8.9619</v>
      </c>
      <c r="CN457">
        <v>0.69940000000000002</v>
      </c>
      <c r="CO457">
        <v>0</v>
      </c>
      <c r="CP457">
        <v>0</v>
      </c>
      <c r="CQ457">
        <v>0</v>
      </c>
      <c r="CR457">
        <v>0</v>
      </c>
      <c r="CS457">
        <v>0</v>
      </c>
      <c r="CT457">
        <v>0</v>
      </c>
      <c r="CU457">
        <v>0</v>
      </c>
      <c r="CV457">
        <v>0</v>
      </c>
      <c r="CW457">
        <v>0</v>
      </c>
      <c r="CX457">
        <v>0</v>
      </c>
      <c r="CY457">
        <v>0</v>
      </c>
      <c r="CZ457">
        <v>0</v>
      </c>
      <c r="DA457">
        <v>0</v>
      </c>
      <c r="DB457">
        <v>0</v>
      </c>
      <c r="DC457">
        <v>0</v>
      </c>
      <c r="DD457">
        <v>0</v>
      </c>
      <c r="DE457">
        <v>0</v>
      </c>
      <c r="DF457">
        <v>0</v>
      </c>
      <c r="DG457">
        <v>0</v>
      </c>
      <c r="DH457">
        <v>0</v>
      </c>
      <c r="DI457">
        <v>0</v>
      </c>
      <c r="DJ457" t="s">
        <v>793</v>
      </c>
    </row>
    <row r="458" spans="1:114" x14ac:dyDescent="0.2">
      <c r="A458">
        <v>21902</v>
      </c>
      <c r="B458" t="s">
        <v>589</v>
      </c>
      <c r="C458">
        <v>87</v>
      </c>
      <c r="D458">
        <v>108</v>
      </c>
      <c r="E458">
        <v>73.728800000000007</v>
      </c>
      <c r="F458">
        <v>56.690899999999999</v>
      </c>
      <c r="G458">
        <v>0</v>
      </c>
      <c r="H458">
        <v>14</v>
      </c>
      <c r="I458">
        <v>0</v>
      </c>
      <c r="J458">
        <v>100</v>
      </c>
      <c r="K458">
        <v>0</v>
      </c>
      <c r="L458">
        <v>28</v>
      </c>
      <c r="M458">
        <v>0</v>
      </c>
      <c r="N458">
        <v>42.424199999999999</v>
      </c>
      <c r="O458">
        <v>51</v>
      </c>
      <c r="P458">
        <v>47</v>
      </c>
      <c r="Q458">
        <v>15</v>
      </c>
      <c r="R458">
        <v>12.769600000000001</v>
      </c>
      <c r="S458">
        <v>0</v>
      </c>
      <c r="T458">
        <v>14</v>
      </c>
      <c r="U458">
        <v>0</v>
      </c>
      <c r="V458">
        <v>11.8644</v>
      </c>
      <c r="W458">
        <v>277</v>
      </c>
      <c r="X458">
        <v>122</v>
      </c>
      <c r="Y458">
        <v>81.470600000000005</v>
      </c>
      <c r="Z458">
        <v>21.464700000000001</v>
      </c>
      <c r="AA458">
        <v>0</v>
      </c>
      <c r="AB458">
        <v>14</v>
      </c>
      <c r="AC458">
        <v>0</v>
      </c>
      <c r="AD458">
        <v>4.1176000000000004</v>
      </c>
      <c r="AE458">
        <v>39</v>
      </c>
      <c r="AF458">
        <v>54</v>
      </c>
      <c r="AG458">
        <v>33.050800000000002</v>
      </c>
      <c r="AH458">
        <v>32.506999999999998</v>
      </c>
      <c r="AI458">
        <v>0</v>
      </c>
      <c r="AJ458">
        <v>20</v>
      </c>
      <c r="AK458">
        <v>0</v>
      </c>
      <c r="AL458">
        <v>29.9985</v>
      </c>
      <c r="AM458">
        <v>0</v>
      </c>
      <c r="AN458">
        <v>56</v>
      </c>
      <c r="AO458">
        <v>0</v>
      </c>
      <c r="AP458">
        <v>16.470600000000001</v>
      </c>
      <c r="AQ458">
        <v>59</v>
      </c>
      <c r="AR458">
        <v>166</v>
      </c>
      <c r="AS458">
        <v>17.352900000000002</v>
      </c>
      <c r="AT458">
        <v>48.499400000000001</v>
      </c>
      <c r="AU458">
        <v>0</v>
      </c>
      <c r="AV458">
        <v>20</v>
      </c>
      <c r="AW458">
        <v>0</v>
      </c>
      <c r="AX458">
        <v>29.9985</v>
      </c>
      <c r="AY458">
        <v>0</v>
      </c>
      <c r="AZ458">
        <v>14</v>
      </c>
      <c r="BA458">
        <v>0</v>
      </c>
      <c r="BB458">
        <v>21.2121</v>
      </c>
      <c r="BC458">
        <v>0</v>
      </c>
      <c r="BD458">
        <v>20</v>
      </c>
      <c r="BE458">
        <v>0</v>
      </c>
      <c r="BF458">
        <v>29.9985</v>
      </c>
      <c r="BG458">
        <v>0</v>
      </c>
      <c r="BH458">
        <v>14</v>
      </c>
      <c r="BI458">
        <v>0</v>
      </c>
      <c r="BJ458">
        <v>21.2121</v>
      </c>
      <c r="BK458">
        <v>274</v>
      </c>
      <c r="BL458">
        <v>70</v>
      </c>
      <c r="BM458">
        <v>80.588200000000001</v>
      </c>
      <c r="BN458">
        <v>35.112299999999998</v>
      </c>
      <c r="BO458">
        <v>0.98709999999999998</v>
      </c>
      <c r="BP458">
        <v>0</v>
      </c>
      <c r="BQ458">
        <v>0</v>
      </c>
      <c r="BR458">
        <v>0.86319999999999997</v>
      </c>
      <c r="BS458">
        <v>0</v>
      </c>
      <c r="BT458">
        <v>0.98929999999999996</v>
      </c>
      <c r="BU458">
        <v>0</v>
      </c>
      <c r="BV458">
        <v>0.97219999999999995</v>
      </c>
      <c r="BW458">
        <v>0</v>
      </c>
      <c r="BX458">
        <v>0</v>
      </c>
      <c r="BY458">
        <v>0.3412</v>
      </c>
      <c r="BZ458">
        <v>0</v>
      </c>
      <c r="CA458">
        <v>0</v>
      </c>
      <c r="CB458">
        <v>0</v>
      </c>
      <c r="CC458">
        <v>0</v>
      </c>
      <c r="CD458">
        <v>0.97650000000000003</v>
      </c>
      <c r="CE458">
        <v>1.8503000000000001</v>
      </c>
      <c r="CF458">
        <v>0.3049</v>
      </c>
      <c r="CG458">
        <v>1.9615</v>
      </c>
      <c r="CH458">
        <v>0.2175</v>
      </c>
      <c r="CI458">
        <v>0.3412</v>
      </c>
      <c r="CJ458">
        <v>0.3412</v>
      </c>
      <c r="CK458">
        <v>0.97650000000000003</v>
      </c>
      <c r="CL458">
        <v>0.2132</v>
      </c>
      <c r="CM458">
        <v>5.1294999999999993</v>
      </c>
      <c r="CN458">
        <v>0.20680000000000001</v>
      </c>
      <c r="CO458">
        <v>1</v>
      </c>
      <c r="CP458">
        <v>0</v>
      </c>
      <c r="CQ458">
        <v>0</v>
      </c>
      <c r="CR458">
        <v>0</v>
      </c>
      <c r="CS458">
        <v>0</v>
      </c>
      <c r="CT458">
        <v>1</v>
      </c>
      <c r="CU458">
        <v>0</v>
      </c>
      <c r="CV458">
        <v>1</v>
      </c>
      <c r="CW458">
        <v>0</v>
      </c>
      <c r="CX458">
        <v>0</v>
      </c>
      <c r="CY458">
        <v>0</v>
      </c>
      <c r="CZ458">
        <v>0</v>
      </c>
      <c r="DA458">
        <v>0</v>
      </c>
      <c r="DB458">
        <v>0</v>
      </c>
      <c r="DC458">
        <v>0</v>
      </c>
      <c r="DD458">
        <v>1</v>
      </c>
      <c r="DE458">
        <v>1</v>
      </c>
      <c r="DF458">
        <v>2</v>
      </c>
      <c r="DG458">
        <v>0</v>
      </c>
      <c r="DH458">
        <v>1</v>
      </c>
      <c r="DI458">
        <v>4</v>
      </c>
      <c r="DJ458" t="s">
        <v>795</v>
      </c>
    </row>
    <row r="459" spans="1:114" x14ac:dyDescent="0.2">
      <c r="A459">
        <v>21903</v>
      </c>
      <c r="B459" t="s">
        <v>589</v>
      </c>
      <c r="C459">
        <v>1032</v>
      </c>
      <c r="D459">
        <v>338</v>
      </c>
      <c r="E459">
        <v>18.399000000000001</v>
      </c>
      <c r="F459">
        <v>5.8570000000000002</v>
      </c>
      <c r="G459">
        <v>178</v>
      </c>
      <c r="H459">
        <v>102</v>
      </c>
      <c r="I459">
        <v>5.9273999999999996</v>
      </c>
      <c r="J459">
        <v>3.2858000000000001</v>
      </c>
      <c r="K459">
        <v>489</v>
      </c>
      <c r="L459">
        <v>177</v>
      </c>
      <c r="M459">
        <v>20.520399999999999</v>
      </c>
      <c r="N459">
        <v>7.1200999999999999</v>
      </c>
      <c r="O459">
        <v>278</v>
      </c>
      <c r="P459">
        <v>156</v>
      </c>
      <c r="Q459">
        <v>6.8170999999999999</v>
      </c>
      <c r="R459">
        <v>3.7650000000000001</v>
      </c>
      <c r="S459">
        <v>72</v>
      </c>
      <c r="T459">
        <v>67</v>
      </c>
      <c r="U459">
        <v>1.2739</v>
      </c>
      <c r="V459">
        <v>1.1815</v>
      </c>
      <c r="W459">
        <v>1052</v>
      </c>
      <c r="X459">
        <v>208</v>
      </c>
      <c r="Y459">
        <v>18.482099999999999</v>
      </c>
      <c r="Z459">
        <v>3.3862999999999999</v>
      </c>
      <c r="AA459">
        <v>1237</v>
      </c>
      <c r="AB459">
        <v>278</v>
      </c>
      <c r="AC459">
        <v>21.732299999999999</v>
      </c>
      <c r="AD459">
        <v>4.6093000000000002</v>
      </c>
      <c r="AE459">
        <v>811</v>
      </c>
      <c r="AF459">
        <v>208</v>
      </c>
      <c r="AG459">
        <v>14.3489</v>
      </c>
      <c r="AH459">
        <v>3.5184000000000002</v>
      </c>
      <c r="AI459">
        <v>51</v>
      </c>
      <c r="AJ459">
        <v>50</v>
      </c>
      <c r="AK459">
        <v>2.1402000000000001</v>
      </c>
      <c r="AL459">
        <v>2.0665</v>
      </c>
      <c r="AM459">
        <v>0</v>
      </c>
      <c r="AN459">
        <v>76</v>
      </c>
      <c r="AO459">
        <v>0</v>
      </c>
      <c r="AP459">
        <v>1.4286000000000001</v>
      </c>
      <c r="AQ459">
        <v>1308</v>
      </c>
      <c r="AR459">
        <v>690</v>
      </c>
      <c r="AS459">
        <v>22.979600000000001</v>
      </c>
      <c r="AT459">
        <v>11.999499999999999</v>
      </c>
      <c r="AU459">
        <v>288</v>
      </c>
      <c r="AV459">
        <v>129</v>
      </c>
      <c r="AW459">
        <v>11.895899999999999</v>
      </c>
      <c r="AX459">
        <v>5.2092000000000001</v>
      </c>
      <c r="AY459">
        <v>26</v>
      </c>
      <c r="AZ459">
        <v>46</v>
      </c>
      <c r="BA459">
        <v>1.0739000000000001</v>
      </c>
      <c r="BB459">
        <v>1.8972</v>
      </c>
      <c r="BC459">
        <v>32</v>
      </c>
      <c r="BD459">
        <v>48</v>
      </c>
      <c r="BE459">
        <v>1.3428</v>
      </c>
      <c r="BF459">
        <v>2.0065</v>
      </c>
      <c r="BG459">
        <v>176</v>
      </c>
      <c r="BH459">
        <v>97</v>
      </c>
      <c r="BI459">
        <v>7.3856000000000002</v>
      </c>
      <c r="BJ459">
        <v>4.0002000000000004</v>
      </c>
      <c r="BK459">
        <v>72</v>
      </c>
      <c r="BL459">
        <v>69</v>
      </c>
      <c r="BM459">
        <v>1.2648999999999999</v>
      </c>
      <c r="BN459">
        <v>1.2085999999999999</v>
      </c>
      <c r="BO459">
        <v>0.70469999999999999</v>
      </c>
      <c r="BP459">
        <v>0.73540000000000005</v>
      </c>
      <c r="BQ459">
        <v>0.54449999999999998</v>
      </c>
      <c r="BR459">
        <v>0.53420000000000001</v>
      </c>
      <c r="BS459">
        <v>0.21199999999999999</v>
      </c>
      <c r="BT459">
        <v>0.53520000000000001</v>
      </c>
      <c r="BU459">
        <v>0.52880000000000005</v>
      </c>
      <c r="BV459">
        <v>0.71309999999999996</v>
      </c>
      <c r="BW459">
        <v>0.31240000000000001</v>
      </c>
      <c r="BX459">
        <v>0</v>
      </c>
      <c r="BY459">
        <v>0.4456</v>
      </c>
      <c r="BZ459">
        <v>0.75490000000000002</v>
      </c>
      <c r="CA459">
        <v>0.62470000000000003</v>
      </c>
      <c r="CB459">
        <v>0.62039999999999995</v>
      </c>
      <c r="CC459">
        <v>0.76570000000000005</v>
      </c>
      <c r="CD459">
        <v>0.76549999999999996</v>
      </c>
      <c r="CE459">
        <v>2.7307999999999999</v>
      </c>
      <c r="CF459">
        <v>0.58420000000000005</v>
      </c>
      <c r="CG459">
        <v>2.0895000000000001</v>
      </c>
      <c r="CH459">
        <v>0.2878</v>
      </c>
      <c r="CI459">
        <v>0.4456</v>
      </c>
      <c r="CJ459">
        <v>0.4456</v>
      </c>
      <c r="CK459">
        <v>3.5312000000000001</v>
      </c>
      <c r="CL459">
        <v>0.85070000000000001</v>
      </c>
      <c r="CM459">
        <v>8.7971000000000004</v>
      </c>
      <c r="CN459">
        <v>0.67589999999999995</v>
      </c>
      <c r="CO459">
        <v>0</v>
      </c>
      <c r="CP459">
        <v>0</v>
      </c>
      <c r="CQ459">
        <v>0</v>
      </c>
      <c r="CR459">
        <v>0</v>
      </c>
      <c r="CS459">
        <v>0</v>
      </c>
      <c r="CT459">
        <v>0</v>
      </c>
      <c r="CU459">
        <v>0</v>
      </c>
      <c r="CV459">
        <v>0</v>
      </c>
      <c r="CW459">
        <v>0</v>
      </c>
      <c r="CX459">
        <v>0</v>
      </c>
      <c r="CY459">
        <v>0</v>
      </c>
      <c r="CZ459">
        <v>0</v>
      </c>
      <c r="DA459">
        <v>0</v>
      </c>
      <c r="DB459">
        <v>0</v>
      </c>
      <c r="DC459">
        <v>0</v>
      </c>
      <c r="DD459">
        <v>0</v>
      </c>
      <c r="DE459">
        <v>0</v>
      </c>
      <c r="DF459">
        <v>0</v>
      </c>
      <c r="DG459">
        <v>0</v>
      </c>
      <c r="DH459">
        <v>0</v>
      </c>
      <c r="DI459">
        <v>0</v>
      </c>
      <c r="DJ459" t="s">
        <v>793</v>
      </c>
    </row>
    <row r="460" spans="1:114" x14ac:dyDescent="0.2">
      <c r="A460">
        <v>21904</v>
      </c>
      <c r="B460" t="s">
        <v>589</v>
      </c>
      <c r="C460">
        <v>977</v>
      </c>
      <c r="D460">
        <v>402</v>
      </c>
      <c r="E460">
        <v>15.6746</v>
      </c>
      <c r="F460">
        <v>6.1931000000000003</v>
      </c>
      <c r="G460">
        <v>244</v>
      </c>
      <c r="H460">
        <v>137</v>
      </c>
      <c r="I460">
        <v>8.2767999999999997</v>
      </c>
      <c r="J460">
        <v>4.4714</v>
      </c>
      <c r="K460">
        <v>520</v>
      </c>
      <c r="L460">
        <v>165</v>
      </c>
      <c r="M460">
        <v>22.9176</v>
      </c>
      <c r="N460">
        <v>6.8677000000000001</v>
      </c>
      <c r="O460">
        <v>294</v>
      </c>
      <c r="P460">
        <v>144</v>
      </c>
      <c r="Q460">
        <v>7.0267999999999997</v>
      </c>
      <c r="R460">
        <v>3.3565</v>
      </c>
      <c r="S460">
        <v>223</v>
      </c>
      <c r="T460">
        <v>141</v>
      </c>
      <c r="U460">
        <v>3.6095999999999999</v>
      </c>
      <c r="V460">
        <v>2.2444000000000002</v>
      </c>
      <c r="W460">
        <v>827</v>
      </c>
      <c r="X460">
        <v>213</v>
      </c>
      <c r="Y460">
        <v>13.2681</v>
      </c>
      <c r="Z460">
        <v>3.0586000000000002</v>
      </c>
      <c r="AA460">
        <v>1361</v>
      </c>
      <c r="AB460">
        <v>265</v>
      </c>
      <c r="AC460">
        <v>21.8354</v>
      </c>
      <c r="AD460">
        <v>3.4327999999999999</v>
      </c>
      <c r="AE460">
        <v>840</v>
      </c>
      <c r="AF460">
        <v>248</v>
      </c>
      <c r="AG460">
        <v>13.5966</v>
      </c>
      <c r="AH460">
        <v>3.6985999999999999</v>
      </c>
      <c r="AI460">
        <v>174</v>
      </c>
      <c r="AJ460">
        <v>111</v>
      </c>
      <c r="AK460">
        <v>7.6685999999999996</v>
      </c>
      <c r="AL460">
        <v>4.8250999999999999</v>
      </c>
      <c r="AM460">
        <v>22</v>
      </c>
      <c r="AN460">
        <v>80</v>
      </c>
      <c r="AO460">
        <v>0.37890000000000001</v>
      </c>
      <c r="AP460">
        <v>1.3744000000000001</v>
      </c>
      <c r="AQ460">
        <v>867</v>
      </c>
      <c r="AR460">
        <v>1038</v>
      </c>
      <c r="AS460">
        <v>13.909800000000001</v>
      </c>
      <c r="AT460">
        <v>16.582000000000001</v>
      </c>
      <c r="AU460">
        <v>112</v>
      </c>
      <c r="AV460">
        <v>49</v>
      </c>
      <c r="AW460">
        <v>4.2714999999999996</v>
      </c>
      <c r="AX460">
        <v>1.7998000000000001</v>
      </c>
      <c r="AY460">
        <v>565</v>
      </c>
      <c r="AZ460">
        <v>165</v>
      </c>
      <c r="BA460">
        <v>21.548400000000001</v>
      </c>
      <c r="BB460">
        <v>5.8978999999999999</v>
      </c>
      <c r="BC460">
        <v>50</v>
      </c>
      <c r="BD460">
        <v>53</v>
      </c>
      <c r="BE460">
        <v>2.2035999999999998</v>
      </c>
      <c r="BF460">
        <v>2.3050000000000002</v>
      </c>
      <c r="BG460">
        <v>109</v>
      </c>
      <c r="BH460">
        <v>72</v>
      </c>
      <c r="BI460">
        <v>4.8038999999999996</v>
      </c>
      <c r="BJ460">
        <v>3.1343000000000001</v>
      </c>
      <c r="BK460">
        <v>27</v>
      </c>
      <c r="BL460">
        <v>9</v>
      </c>
      <c r="BM460">
        <v>0.43319999999999997</v>
      </c>
      <c r="BN460">
        <v>0.13550000000000001</v>
      </c>
      <c r="BO460">
        <v>0.64439999999999997</v>
      </c>
      <c r="BP460">
        <v>0.88290000000000002</v>
      </c>
      <c r="BQ460">
        <v>0.62470000000000003</v>
      </c>
      <c r="BR460">
        <v>0.54700000000000004</v>
      </c>
      <c r="BS460">
        <v>0.50960000000000005</v>
      </c>
      <c r="BT460">
        <v>0.2026</v>
      </c>
      <c r="BU460">
        <v>0.55010000000000003</v>
      </c>
      <c r="BV460">
        <v>0.66169999999999995</v>
      </c>
      <c r="BW460">
        <v>0.78090000000000004</v>
      </c>
      <c r="BX460">
        <v>0.4158</v>
      </c>
      <c r="BY460">
        <v>0.27510000000000001</v>
      </c>
      <c r="BZ460">
        <v>0.5857</v>
      </c>
      <c r="CA460">
        <v>0.9718</v>
      </c>
      <c r="CB460">
        <v>0.75049999999999994</v>
      </c>
      <c r="CC460">
        <v>0.62909999999999999</v>
      </c>
      <c r="CD460">
        <v>0.55010000000000003</v>
      </c>
      <c r="CE460">
        <v>3.208600000000001</v>
      </c>
      <c r="CF460">
        <v>0.76119999999999999</v>
      </c>
      <c r="CG460">
        <v>2.6111</v>
      </c>
      <c r="CH460">
        <v>0.56289999999999996</v>
      </c>
      <c r="CI460">
        <v>0.27510000000000001</v>
      </c>
      <c r="CJ460">
        <v>0.27510000000000001</v>
      </c>
      <c r="CK460">
        <v>3.4872000000000001</v>
      </c>
      <c r="CL460">
        <v>0.83579999999999999</v>
      </c>
      <c r="CM460">
        <v>9.5820000000000007</v>
      </c>
      <c r="CN460">
        <v>0.75690000000000002</v>
      </c>
      <c r="CO460">
        <v>0</v>
      </c>
      <c r="CP460">
        <v>0</v>
      </c>
      <c r="CQ460">
        <v>0</v>
      </c>
      <c r="CR460">
        <v>0</v>
      </c>
      <c r="CS460">
        <v>0</v>
      </c>
      <c r="CT460">
        <v>0</v>
      </c>
      <c r="CU460">
        <v>0</v>
      </c>
      <c r="CV460">
        <v>0</v>
      </c>
      <c r="CW460">
        <v>0</v>
      </c>
      <c r="CX460">
        <v>0</v>
      </c>
      <c r="CY460">
        <v>0</v>
      </c>
      <c r="CZ460">
        <v>0</v>
      </c>
      <c r="DA460">
        <v>1</v>
      </c>
      <c r="DB460">
        <v>0</v>
      </c>
      <c r="DC460">
        <v>0</v>
      </c>
      <c r="DD460">
        <v>0</v>
      </c>
      <c r="DE460">
        <v>0</v>
      </c>
      <c r="DF460">
        <v>0</v>
      </c>
      <c r="DG460">
        <v>0</v>
      </c>
      <c r="DH460">
        <v>1</v>
      </c>
      <c r="DI460">
        <v>1</v>
      </c>
      <c r="DJ460" t="s">
        <v>794</v>
      </c>
    </row>
    <row r="461" spans="1:114" x14ac:dyDescent="0.2">
      <c r="A461">
        <v>21911</v>
      </c>
      <c r="B461" t="s">
        <v>589</v>
      </c>
      <c r="C461">
        <v>1166</v>
      </c>
      <c r="D461">
        <v>384</v>
      </c>
      <c r="E461">
        <v>11.2105</v>
      </c>
      <c r="F461">
        <v>3.5442999999999998</v>
      </c>
      <c r="G461">
        <v>317</v>
      </c>
      <c r="H461">
        <v>162</v>
      </c>
      <c r="I461">
        <v>5.8724999999999996</v>
      </c>
      <c r="J461">
        <v>2.9081999999999999</v>
      </c>
      <c r="K461">
        <v>739</v>
      </c>
      <c r="L461">
        <v>182</v>
      </c>
      <c r="M461">
        <v>18.694700000000001</v>
      </c>
      <c r="N461">
        <v>4.2713999999999999</v>
      </c>
      <c r="O461">
        <v>870</v>
      </c>
      <c r="P461">
        <v>266</v>
      </c>
      <c r="Q461">
        <v>11.615500000000001</v>
      </c>
      <c r="R461">
        <v>3.3877999999999999</v>
      </c>
      <c r="S461">
        <v>327</v>
      </c>
      <c r="T461">
        <v>216</v>
      </c>
      <c r="U461">
        <v>3.1423999999999999</v>
      </c>
      <c r="V461">
        <v>2.0554000000000001</v>
      </c>
      <c r="W461">
        <v>1753</v>
      </c>
      <c r="X461">
        <v>299</v>
      </c>
      <c r="Y461">
        <v>16.6145</v>
      </c>
      <c r="Z461">
        <v>2.3969999999999998</v>
      </c>
      <c r="AA461">
        <v>2219</v>
      </c>
      <c r="AB461">
        <v>329</v>
      </c>
      <c r="AC461">
        <v>21.031199999999998</v>
      </c>
      <c r="AD461">
        <v>2.4620000000000002</v>
      </c>
      <c r="AE461">
        <v>1321</v>
      </c>
      <c r="AF461">
        <v>243</v>
      </c>
      <c r="AG461">
        <v>12.694599999999999</v>
      </c>
      <c r="AH461">
        <v>2.0209999999999999</v>
      </c>
      <c r="AI461">
        <v>188</v>
      </c>
      <c r="AJ461">
        <v>109</v>
      </c>
      <c r="AK461">
        <v>4.7558999999999996</v>
      </c>
      <c r="AL461">
        <v>2.7328000000000001</v>
      </c>
      <c r="AM461">
        <v>146</v>
      </c>
      <c r="AN461">
        <v>150</v>
      </c>
      <c r="AO461">
        <v>1.4548000000000001</v>
      </c>
      <c r="AP461">
        <v>1.4859</v>
      </c>
      <c r="AQ461">
        <v>1538</v>
      </c>
      <c r="AR461">
        <v>1342</v>
      </c>
      <c r="AS461">
        <v>14.5768</v>
      </c>
      <c r="AT461">
        <v>12.6515</v>
      </c>
      <c r="AU461">
        <v>144</v>
      </c>
      <c r="AV461">
        <v>74</v>
      </c>
      <c r="AW461">
        <v>3.4624000000000001</v>
      </c>
      <c r="AX461">
        <v>1.7615000000000001</v>
      </c>
      <c r="AY461">
        <v>345</v>
      </c>
      <c r="AZ461">
        <v>143</v>
      </c>
      <c r="BA461">
        <v>8.2952999999999992</v>
      </c>
      <c r="BB461">
        <v>3.3515000000000001</v>
      </c>
      <c r="BC461">
        <v>24</v>
      </c>
      <c r="BD461">
        <v>38</v>
      </c>
      <c r="BE461">
        <v>0.60709999999999997</v>
      </c>
      <c r="BF461">
        <v>0.9667</v>
      </c>
      <c r="BG461">
        <v>118</v>
      </c>
      <c r="BH461">
        <v>55</v>
      </c>
      <c r="BI461">
        <v>2.9851000000000001</v>
      </c>
      <c r="BJ461">
        <v>1.3644000000000001</v>
      </c>
      <c r="BK461">
        <v>164</v>
      </c>
      <c r="BL461">
        <v>10</v>
      </c>
      <c r="BM461">
        <v>1.5544</v>
      </c>
      <c r="BN461">
        <v>0.17019999999999999</v>
      </c>
      <c r="BO461">
        <v>0.45910000000000001</v>
      </c>
      <c r="BP461">
        <v>0.73099999999999998</v>
      </c>
      <c r="BQ461">
        <v>0.47720000000000001</v>
      </c>
      <c r="BR461">
        <v>0.78420000000000001</v>
      </c>
      <c r="BS461">
        <v>0.44330000000000003</v>
      </c>
      <c r="BT461">
        <v>0.39660000000000001</v>
      </c>
      <c r="BU461">
        <v>0.4627</v>
      </c>
      <c r="BV461">
        <v>0.59530000000000005</v>
      </c>
      <c r="BW461">
        <v>0.5423</v>
      </c>
      <c r="BX461">
        <v>0.66310000000000002</v>
      </c>
      <c r="BY461">
        <v>0.2878</v>
      </c>
      <c r="BZ461">
        <v>0.57479999999999998</v>
      </c>
      <c r="CA461">
        <v>0.89149999999999996</v>
      </c>
      <c r="CB461">
        <v>0.4859</v>
      </c>
      <c r="CC461">
        <v>0.4859</v>
      </c>
      <c r="CD461">
        <v>0.79530000000000001</v>
      </c>
      <c r="CE461">
        <v>2.8948</v>
      </c>
      <c r="CF461">
        <v>0.63109999999999999</v>
      </c>
      <c r="CG461">
        <v>2.66</v>
      </c>
      <c r="CH461">
        <v>0.58640000000000003</v>
      </c>
      <c r="CI461">
        <v>0.2878</v>
      </c>
      <c r="CJ461">
        <v>0.2878</v>
      </c>
      <c r="CK461">
        <v>3.2334000000000001</v>
      </c>
      <c r="CL461">
        <v>0.75270000000000004</v>
      </c>
      <c r="CM461">
        <v>9.0760000000000005</v>
      </c>
      <c r="CN461">
        <v>0.72070000000000001</v>
      </c>
      <c r="CO461">
        <v>0</v>
      </c>
      <c r="CP461">
        <v>0</v>
      </c>
      <c r="CQ461">
        <v>0</v>
      </c>
      <c r="CR461">
        <v>0</v>
      </c>
      <c r="CS461">
        <v>0</v>
      </c>
      <c r="CT461">
        <v>0</v>
      </c>
      <c r="CU461">
        <v>0</v>
      </c>
      <c r="CV461">
        <v>0</v>
      </c>
      <c r="CW461">
        <v>0</v>
      </c>
      <c r="CX461">
        <v>0</v>
      </c>
      <c r="CY461">
        <v>0</v>
      </c>
      <c r="CZ461">
        <v>0</v>
      </c>
      <c r="DA461">
        <v>0</v>
      </c>
      <c r="DB461">
        <v>0</v>
      </c>
      <c r="DC461">
        <v>0</v>
      </c>
      <c r="DD461">
        <v>0</v>
      </c>
      <c r="DE461">
        <v>0</v>
      </c>
      <c r="DF461">
        <v>0</v>
      </c>
      <c r="DG461">
        <v>0</v>
      </c>
      <c r="DH461">
        <v>0</v>
      </c>
      <c r="DI461">
        <v>0</v>
      </c>
      <c r="DJ461" t="s">
        <v>793</v>
      </c>
    </row>
    <row r="462" spans="1:114" x14ac:dyDescent="0.2">
      <c r="A462">
        <v>21912</v>
      </c>
      <c r="B462" t="s">
        <v>589</v>
      </c>
      <c r="C462">
        <v>140</v>
      </c>
      <c r="D462">
        <v>139</v>
      </c>
      <c r="E462">
        <v>9.1145999999999994</v>
      </c>
      <c r="F462">
        <v>8.4172999999999991</v>
      </c>
      <c r="G462">
        <v>12</v>
      </c>
      <c r="H462">
        <v>19</v>
      </c>
      <c r="I462">
        <v>2.0305</v>
      </c>
      <c r="J462">
        <v>3.0832999999999999</v>
      </c>
      <c r="K462">
        <v>121</v>
      </c>
      <c r="L462">
        <v>116</v>
      </c>
      <c r="M462">
        <v>17.385100000000001</v>
      </c>
      <c r="N462">
        <v>15.6981</v>
      </c>
      <c r="O462">
        <v>13</v>
      </c>
      <c r="P462">
        <v>19</v>
      </c>
      <c r="Q462">
        <v>1.0375000000000001</v>
      </c>
      <c r="R462">
        <v>1.4730000000000001</v>
      </c>
      <c r="S462">
        <v>66</v>
      </c>
      <c r="T462">
        <v>90</v>
      </c>
      <c r="U462">
        <v>4.2968999999999999</v>
      </c>
      <c r="V462">
        <v>5.6460999999999997</v>
      </c>
      <c r="W462">
        <v>512</v>
      </c>
      <c r="X462">
        <v>265</v>
      </c>
      <c r="Y462">
        <v>33.333300000000001</v>
      </c>
      <c r="Z462">
        <v>12.245900000000001</v>
      </c>
      <c r="AA462">
        <v>247</v>
      </c>
      <c r="AB462">
        <v>252</v>
      </c>
      <c r="AC462">
        <v>16.0807</v>
      </c>
      <c r="AD462">
        <v>15.323</v>
      </c>
      <c r="AE462">
        <v>388</v>
      </c>
      <c r="AF462">
        <v>245</v>
      </c>
      <c r="AG462">
        <v>25.260400000000001</v>
      </c>
      <c r="AH462">
        <v>13.023199999999999</v>
      </c>
      <c r="AI462">
        <v>0</v>
      </c>
      <c r="AJ462">
        <v>18</v>
      </c>
      <c r="AK462">
        <v>0</v>
      </c>
      <c r="AL462">
        <v>2.6415000000000002</v>
      </c>
      <c r="AM462">
        <v>0</v>
      </c>
      <c r="AN462">
        <v>52</v>
      </c>
      <c r="AO462">
        <v>0</v>
      </c>
      <c r="AP462">
        <v>3.4278</v>
      </c>
      <c r="AQ462">
        <v>28</v>
      </c>
      <c r="AR462">
        <v>792</v>
      </c>
      <c r="AS462">
        <v>1.8229</v>
      </c>
      <c r="AT462">
        <v>51.555599999999998</v>
      </c>
      <c r="AU462">
        <v>15</v>
      </c>
      <c r="AV462">
        <v>27</v>
      </c>
      <c r="AW462">
        <v>2.1307</v>
      </c>
      <c r="AX462">
        <v>3.8205</v>
      </c>
      <c r="AY462">
        <v>13</v>
      </c>
      <c r="AZ462">
        <v>19</v>
      </c>
      <c r="BA462">
        <v>1.8466</v>
      </c>
      <c r="BB462">
        <v>2.6375999999999999</v>
      </c>
      <c r="BC462">
        <v>0</v>
      </c>
      <c r="BD462">
        <v>18</v>
      </c>
      <c r="BE462">
        <v>0</v>
      </c>
      <c r="BF462">
        <v>2.6415000000000002</v>
      </c>
      <c r="BG462">
        <v>73</v>
      </c>
      <c r="BH462">
        <v>106</v>
      </c>
      <c r="BI462">
        <v>10.4885</v>
      </c>
      <c r="BJ462">
        <v>14.868</v>
      </c>
      <c r="BK462">
        <v>0</v>
      </c>
      <c r="BL462">
        <v>13</v>
      </c>
      <c r="BM462">
        <v>0</v>
      </c>
      <c r="BN462">
        <v>0.84640000000000004</v>
      </c>
      <c r="BO462">
        <v>0.375</v>
      </c>
      <c r="BP462">
        <v>0.24510000000000001</v>
      </c>
      <c r="BQ462">
        <v>0.43169999999999997</v>
      </c>
      <c r="BR462">
        <v>0.1197</v>
      </c>
      <c r="BS462">
        <v>0.59530000000000005</v>
      </c>
      <c r="BT462">
        <v>0.89980000000000004</v>
      </c>
      <c r="BU462">
        <v>0.1983</v>
      </c>
      <c r="BV462">
        <v>0.94220000000000004</v>
      </c>
      <c r="BW462">
        <v>0</v>
      </c>
      <c r="BX462">
        <v>0</v>
      </c>
      <c r="BY462">
        <v>7.46E-2</v>
      </c>
      <c r="BZ462">
        <v>0.52710000000000001</v>
      </c>
      <c r="CA462">
        <v>0.69410000000000005</v>
      </c>
      <c r="CB462">
        <v>0</v>
      </c>
      <c r="CC462">
        <v>0.85899999999999999</v>
      </c>
      <c r="CD462">
        <v>0</v>
      </c>
      <c r="CE462">
        <v>1.7667999999999999</v>
      </c>
      <c r="CF462">
        <v>0.27510000000000001</v>
      </c>
      <c r="CG462">
        <v>2.0402999999999998</v>
      </c>
      <c r="CH462">
        <v>0.26869999999999999</v>
      </c>
      <c r="CI462">
        <v>7.46E-2</v>
      </c>
      <c r="CJ462">
        <v>7.46E-2</v>
      </c>
      <c r="CK462">
        <v>2.0802</v>
      </c>
      <c r="CL462">
        <v>0.44140000000000001</v>
      </c>
      <c r="CM462">
        <v>5.9619</v>
      </c>
      <c r="CN462">
        <v>0.2878</v>
      </c>
      <c r="CO462">
        <v>0</v>
      </c>
      <c r="CP462">
        <v>0</v>
      </c>
      <c r="CQ462">
        <v>0</v>
      </c>
      <c r="CR462">
        <v>0</v>
      </c>
      <c r="CS462">
        <v>0</v>
      </c>
      <c r="CT462">
        <v>0</v>
      </c>
      <c r="CU462">
        <v>0</v>
      </c>
      <c r="CV462">
        <v>1</v>
      </c>
      <c r="CW462">
        <v>0</v>
      </c>
      <c r="CX462">
        <v>0</v>
      </c>
      <c r="CY462">
        <v>0</v>
      </c>
      <c r="CZ462">
        <v>0</v>
      </c>
      <c r="DA462">
        <v>0</v>
      </c>
      <c r="DB462">
        <v>0</v>
      </c>
      <c r="DC462">
        <v>0</v>
      </c>
      <c r="DD462">
        <v>0</v>
      </c>
      <c r="DE462">
        <v>0</v>
      </c>
      <c r="DF462">
        <v>1</v>
      </c>
      <c r="DG462">
        <v>0</v>
      </c>
      <c r="DH462">
        <v>0</v>
      </c>
      <c r="DI462">
        <v>1</v>
      </c>
      <c r="DJ462" t="s">
        <v>796</v>
      </c>
    </row>
    <row r="463" spans="1:114" x14ac:dyDescent="0.2">
      <c r="A463">
        <v>21913</v>
      </c>
      <c r="B463" t="s">
        <v>589</v>
      </c>
      <c r="C463">
        <v>261</v>
      </c>
      <c r="D463">
        <v>154</v>
      </c>
      <c r="E463">
        <v>31.8293</v>
      </c>
      <c r="F463">
        <v>16.217400000000001</v>
      </c>
      <c r="G463">
        <v>7</v>
      </c>
      <c r="H463">
        <v>13</v>
      </c>
      <c r="I463">
        <v>1.6017999999999999</v>
      </c>
      <c r="J463">
        <v>2.9228999999999998</v>
      </c>
      <c r="K463">
        <v>135</v>
      </c>
      <c r="L463">
        <v>57</v>
      </c>
      <c r="M463">
        <v>36.784700000000001</v>
      </c>
      <c r="N463">
        <v>10.6074</v>
      </c>
      <c r="O463">
        <v>66</v>
      </c>
      <c r="P463">
        <v>57</v>
      </c>
      <c r="Q463">
        <v>11.6402</v>
      </c>
      <c r="R463">
        <v>9.2738999999999994</v>
      </c>
      <c r="S463">
        <v>103</v>
      </c>
      <c r="T463">
        <v>66</v>
      </c>
      <c r="U463">
        <v>12.561</v>
      </c>
      <c r="V463">
        <v>7.1283000000000003</v>
      </c>
      <c r="W463">
        <v>118</v>
      </c>
      <c r="X463">
        <v>62</v>
      </c>
      <c r="Y463">
        <v>14.3902</v>
      </c>
      <c r="Z463">
        <v>6.2316000000000003</v>
      </c>
      <c r="AA463">
        <v>207</v>
      </c>
      <c r="AB463">
        <v>99</v>
      </c>
      <c r="AC463">
        <v>25.2439</v>
      </c>
      <c r="AD463">
        <v>9.4518000000000004</v>
      </c>
      <c r="AE463">
        <v>103</v>
      </c>
      <c r="AF463">
        <v>47</v>
      </c>
      <c r="AG463">
        <v>12.561</v>
      </c>
      <c r="AH463">
        <v>4.3453999999999997</v>
      </c>
      <c r="AI463">
        <v>48</v>
      </c>
      <c r="AJ463">
        <v>30</v>
      </c>
      <c r="AK463">
        <v>13.079000000000001</v>
      </c>
      <c r="AL463">
        <v>7.0091000000000001</v>
      </c>
      <c r="AM463">
        <v>18</v>
      </c>
      <c r="AN463">
        <v>51</v>
      </c>
      <c r="AO463">
        <v>2.3195999999999999</v>
      </c>
      <c r="AP463">
        <v>6.5564</v>
      </c>
      <c r="AQ463">
        <v>218</v>
      </c>
      <c r="AR463">
        <v>315</v>
      </c>
      <c r="AS463">
        <v>26.5854</v>
      </c>
      <c r="AT463">
        <v>37.573900000000002</v>
      </c>
      <c r="AU463">
        <v>5</v>
      </c>
      <c r="AV463">
        <v>6</v>
      </c>
      <c r="AW463">
        <v>1.2438</v>
      </c>
      <c r="AX463">
        <v>1.5497000000000001</v>
      </c>
      <c r="AY463">
        <v>0</v>
      </c>
      <c r="AZ463">
        <v>14</v>
      </c>
      <c r="BA463">
        <v>0</v>
      </c>
      <c r="BB463">
        <v>3.4826000000000001</v>
      </c>
      <c r="BC463">
        <v>12</v>
      </c>
      <c r="BD463">
        <v>15</v>
      </c>
      <c r="BE463">
        <v>3.2698</v>
      </c>
      <c r="BF463">
        <v>3.8351000000000002</v>
      </c>
      <c r="BG463">
        <v>12</v>
      </c>
      <c r="BH463">
        <v>12</v>
      </c>
      <c r="BI463">
        <v>3.2698</v>
      </c>
      <c r="BJ463">
        <v>3.1080000000000001</v>
      </c>
      <c r="BK463">
        <v>0</v>
      </c>
      <c r="BL463">
        <v>14</v>
      </c>
      <c r="BM463">
        <v>0</v>
      </c>
      <c r="BN463">
        <v>1.7073</v>
      </c>
      <c r="BO463">
        <v>0.9224</v>
      </c>
      <c r="BP463">
        <v>0.2104</v>
      </c>
      <c r="BQ463">
        <v>0.91110000000000002</v>
      </c>
      <c r="BR463">
        <v>0.7863</v>
      </c>
      <c r="BS463">
        <v>0.93149999999999999</v>
      </c>
      <c r="BT463">
        <v>0.26440000000000002</v>
      </c>
      <c r="BU463">
        <v>0.80600000000000005</v>
      </c>
      <c r="BV463">
        <v>0.57599999999999996</v>
      </c>
      <c r="BW463">
        <v>0.95440000000000003</v>
      </c>
      <c r="BX463">
        <v>0.76549999999999996</v>
      </c>
      <c r="BY463">
        <v>0.48609999999999998</v>
      </c>
      <c r="BZ463">
        <v>0.4859</v>
      </c>
      <c r="CA463">
        <v>0</v>
      </c>
      <c r="CB463">
        <v>0.85470000000000002</v>
      </c>
      <c r="CC463">
        <v>0.50980000000000003</v>
      </c>
      <c r="CD463">
        <v>0</v>
      </c>
      <c r="CE463">
        <v>3.7616999999999989</v>
      </c>
      <c r="CF463">
        <v>0.86780000000000002</v>
      </c>
      <c r="CG463">
        <v>3.3662999999999998</v>
      </c>
      <c r="CH463">
        <v>0.93600000000000005</v>
      </c>
      <c r="CI463">
        <v>0.48609999999999998</v>
      </c>
      <c r="CJ463">
        <v>0.48609999999999998</v>
      </c>
      <c r="CK463">
        <v>1.8504</v>
      </c>
      <c r="CL463">
        <v>0.37530000000000002</v>
      </c>
      <c r="CM463">
        <v>9.4644999999999992</v>
      </c>
      <c r="CN463">
        <v>0.75049999999999994</v>
      </c>
      <c r="CO463">
        <v>1</v>
      </c>
      <c r="CP463">
        <v>0</v>
      </c>
      <c r="CQ463">
        <v>1</v>
      </c>
      <c r="CR463">
        <v>0</v>
      </c>
      <c r="CS463">
        <v>1</v>
      </c>
      <c r="CT463">
        <v>0</v>
      </c>
      <c r="CU463">
        <v>0</v>
      </c>
      <c r="CV463">
        <v>0</v>
      </c>
      <c r="CW463">
        <v>1</v>
      </c>
      <c r="CX463">
        <v>0</v>
      </c>
      <c r="CY463">
        <v>0</v>
      </c>
      <c r="CZ463">
        <v>0</v>
      </c>
      <c r="DA463">
        <v>0</v>
      </c>
      <c r="DB463">
        <v>0</v>
      </c>
      <c r="DC463">
        <v>0</v>
      </c>
      <c r="DD463">
        <v>0</v>
      </c>
      <c r="DE463">
        <v>3</v>
      </c>
      <c r="DF463">
        <v>1</v>
      </c>
      <c r="DG463">
        <v>0</v>
      </c>
      <c r="DH463">
        <v>0</v>
      </c>
      <c r="DI463">
        <v>4</v>
      </c>
      <c r="DJ463" t="s">
        <v>794</v>
      </c>
    </row>
    <row r="464" spans="1:114" x14ac:dyDescent="0.2">
      <c r="A464">
        <v>21914</v>
      </c>
      <c r="B464" t="s">
        <v>589</v>
      </c>
      <c r="C464">
        <v>226</v>
      </c>
      <c r="D464">
        <v>172</v>
      </c>
      <c r="E464">
        <v>27.901199999999999</v>
      </c>
      <c r="F464">
        <v>18.864799999999999</v>
      </c>
      <c r="G464">
        <v>15</v>
      </c>
      <c r="H464">
        <v>22</v>
      </c>
      <c r="I464">
        <v>4.9341999999999997</v>
      </c>
      <c r="J464">
        <v>6.8761999999999999</v>
      </c>
      <c r="K464">
        <v>119</v>
      </c>
      <c r="L464">
        <v>82</v>
      </c>
      <c r="M464">
        <v>35.843400000000003</v>
      </c>
      <c r="N464">
        <v>21.4435</v>
      </c>
      <c r="O464">
        <v>68</v>
      </c>
      <c r="P464">
        <v>57</v>
      </c>
      <c r="Q464">
        <v>11.239699999999999</v>
      </c>
      <c r="R464">
        <v>8.6173999999999999</v>
      </c>
      <c r="S464">
        <v>15</v>
      </c>
      <c r="T464">
        <v>22</v>
      </c>
      <c r="U464">
        <v>1.8519000000000001</v>
      </c>
      <c r="V464">
        <v>2.6379000000000001</v>
      </c>
      <c r="W464">
        <v>220</v>
      </c>
      <c r="X464">
        <v>126</v>
      </c>
      <c r="Y464">
        <v>27.160499999999999</v>
      </c>
      <c r="Z464">
        <v>12.325799999999999</v>
      </c>
      <c r="AA464">
        <v>168</v>
      </c>
      <c r="AB464">
        <v>99</v>
      </c>
      <c r="AC464">
        <v>20.7407</v>
      </c>
      <c r="AD464">
        <v>9.8422999999999998</v>
      </c>
      <c r="AE464">
        <v>162</v>
      </c>
      <c r="AF464">
        <v>99</v>
      </c>
      <c r="AG464">
        <v>20</v>
      </c>
      <c r="AH464">
        <v>10.027699999999999</v>
      </c>
      <c r="AI464">
        <v>43</v>
      </c>
      <c r="AJ464">
        <v>49</v>
      </c>
      <c r="AK464">
        <v>12.9518</v>
      </c>
      <c r="AL464">
        <v>14.085900000000001</v>
      </c>
      <c r="AM464">
        <v>0</v>
      </c>
      <c r="AN464">
        <v>56</v>
      </c>
      <c r="AO464">
        <v>0</v>
      </c>
      <c r="AP464">
        <v>7.2538999999999998</v>
      </c>
      <c r="AQ464">
        <v>24</v>
      </c>
      <c r="AR464">
        <v>400</v>
      </c>
      <c r="AS464">
        <v>2.9630000000000001</v>
      </c>
      <c r="AT464">
        <v>49.312100000000001</v>
      </c>
      <c r="AU464">
        <v>0</v>
      </c>
      <c r="AV464">
        <v>20</v>
      </c>
      <c r="AW464">
        <v>0</v>
      </c>
      <c r="AX464">
        <v>5.6406999999999998</v>
      </c>
      <c r="AY464">
        <v>0</v>
      </c>
      <c r="AZ464">
        <v>14</v>
      </c>
      <c r="BA464">
        <v>0</v>
      </c>
      <c r="BB464">
        <v>3.9885999999999999</v>
      </c>
      <c r="BC464">
        <v>0</v>
      </c>
      <c r="BD464">
        <v>20</v>
      </c>
      <c r="BE464">
        <v>0</v>
      </c>
      <c r="BF464">
        <v>5.9635999999999996</v>
      </c>
      <c r="BG464">
        <v>0</v>
      </c>
      <c r="BH464">
        <v>14</v>
      </c>
      <c r="BI464">
        <v>0</v>
      </c>
      <c r="BJ464">
        <v>4.2168999999999999</v>
      </c>
      <c r="BK464">
        <v>11</v>
      </c>
      <c r="BL464">
        <v>4</v>
      </c>
      <c r="BM464">
        <v>1.3580000000000001</v>
      </c>
      <c r="BN464">
        <v>0.13689999999999999</v>
      </c>
      <c r="BO464">
        <v>0.87280000000000002</v>
      </c>
      <c r="BP464">
        <v>0.63560000000000005</v>
      </c>
      <c r="BQ464">
        <v>0.9002</v>
      </c>
      <c r="BR464">
        <v>0.77559999999999996</v>
      </c>
      <c r="BS464">
        <v>0.2762</v>
      </c>
      <c r="BT464">
        <v>0.8337</v>
      </c>
      <c r="BU464">
        <v>0.4456</v>
      </c>
      <c r="BV464">
        <v>0.88009999999999999</v>
      </c>
      <c r="BW464">
        <v>0.95230000000000004</v>
      </c>
      <c r="BX464">
        <v>0</v>
      </c>
      <c r="BY464">
        <v>9.3799999999999994E-2</v>
      </c>
      <c r="BZ464">
        <v>0</v>
      </c>
      <c r="CA464">
        <v>0</v>
      </c>
      <c r="CB464">
        <v>0</v>
      </c>
      <c r="CC464">
        <v>0</v>
      </c>
      <c r="CD464">
        <v>0.77610000000000001</v>
      </c>
      <c r="CE464">
        <v>3.4603999999999999</v>
      </c>
      <c r="CF464">
        <v>0.81659999999999999</v>
      </c>
      <c r="CG464">
        <v>3.1116999999999999</v>
      </c>
      <c r="CH464">
        <v>0.85929999999999995</v>
      </c>
      <c r="CI464">
        <v>9.3799999999999994E-2</v>
      </c>
      <c r="CJ464">
        <v>9.3799999999999994E-2</v>
      </c>
      <c r="CK464">
        <v>0.77610000000000001</v>
      </c>
      <c r="CL464">
        <v>0.15989999999999999</v>
      </c>
      <c r="CM464">
        <v>7.4420000000000002</v>
      </c>
      <c r="CN464">
        <v>0.46060000000000001</v>
      </c>
      <c r="CO464">
        <v>0</v>
      </c>
      <c r="CP464">
        <v>0</v>
      </c>
      <c r="CQ464">
        <v>1</v>
      </c>
      <c r="CR464">
        <v>0</v>
      </c>
      <c r="CS464">
        <v>0</v>
      </c>
      <c r="CT464">
        <v>0</v>
      </c>
      <c r="CU464">
        <v>0</v>
      </c>
      <c r="CV464">
        <v>0</v>
      </c>
      <c r="CW464">
        <v>1</v>
      </c>
      <c r="CX464">
        <v>0</v>
      </c>
      <c r="CY464">
        <v>0</v>
      </c>
      <c r="CZ464">
        <v>0</v>
      </c>
      <c r="DA464">
        <v>0</v>
      </c>
      <c r="DB464">
        <v>0</v>
      </c>
      <c r="DC464">
        <v>0</v>
      </c>
      <c r="DD464">
        <v>0</v>
      </c>
      <c r="DE464">
        <v>1</v>
      </c>
      <c r="DF464">
        <v>1</v>
      </c>
      <c r="DG464">
        <v>0</v>
      </c>
      <c r="DH464">
        <v>0</v>
      </c>
      <c r="DI464">
        <v>2</v>
      </c>
      <c r="DJ464" t="s">
        <v>796</v>
      </c>
    </row>
    <row r="465" spans="1:114" x14ac:dyDescent="0.2">
      <c r="A465">
        <v>21915</v>
      </c>
      <c r="B465" t="s">
        <v>589</v>
      </c>
      <c r="C465">
        <v>333</v>
      </c>
      <c r="D465">
        <v>162</v>
      </c>
      <c r="E465">
        <v>13.4818</v>
      </c>
      <c r="F465">
        <v>6.0315000000000003</v>
      </c>
      <c r="G465">
        <v>115</v>
      </c>
      <c r="H465">
        <v>87</v>
      </c>
      <c r="I465">
        <v>7.7649999999999997</v>
      </c>
      <c r="J465">
        <v>5.6154000000000002</v>
      </c>
      <c r="K465">
        <v>248</v>
      </c>
      <c r="L465">
        <v>88</v>
      </c>
      <c r="M465">
        <v>20.378</v>
      </c>
      <c r="N465">
        <v>6.399</v>
      </c>
      <c r="O465">
        <v>153</v>
      </c>
      <c r="P465">
        <v>94</v>
      </c>
      <c r="Q465">
        <v>8.0146999999999995</v>
      </c>
      <c r="R465">
        <v>4.7488999999999999</v>
      </c>
      <c r="S465">
        <v>36</v>
      </c>
      <c r="T465">
        <v>34</v>
      </c>
      <c r="U465">
        <v>1.4575</v>
      </c>
      <c r="V465">
        <v>1.3480000000000001</v>
      </c>
      <c r="W465">
        <v>616</v>
      </c>
      <c r="X465">
        <v>181</v>
      </c>
      <c r="Y465">
        <v>24.929200000000002</v>
      </c>
      <c r="Z465">
        <v>5.5659999999999998</v>
      </c>
      <c r="AA465">
        <v>417</v>
      </c>
      <c r="AB465">
        <v>186</v>
      </c>
      <c r="AC465">
        <v>16.875800000000002</v>
      </c>
      <c r="AD465">
        <v>6.8022</v>
      </c>
      <c r="AE465">
        <v>317</v>
      </c>
      <c r="AF465">
        <v>136</v>
      </c>
      <c r="AG465">
        <v>12.834</v>
      </c>
      <c r="AH465">
        <v>4.9297000000000004</v>
      </c>
      <c r="AI465">
        <v>47</v>
      </c>
      <c r="AJ465">
        <v>51</v>
      </c>
      <c r="AK465">
        <v>3.8620000000000001</v>
      </c>
      <c r="AL465">
        <v>4.1380999999999997</v>
      </c>
      <c r="AM465">
        <v>6</v>
      </c>
      <c r="AN465">
        <v>51</v>
      </c>
      <c r="AO465">
        <v>0.248</v>
      </c>
      <c r="AP465">
        <v>2.1065999999999998</v>
      </c>
      <c r="AQ465">
        <v>221</v>
      </c>
      <c r="AR465">
        <v>660</v>
      </c>
      <c r="AS465">
        <v>8.9436999999999998</v>
      </c>
      <c r="AT465">
        <v>26.646100000000001</v>
      </c>
      <c r="AU465">
        <v>19</v>
      </c>
      <c r="AV465">
        <v>20</v>
      </c>
      <c r="AW465">
        <v>1.1742999999999999</v>
      </c>
      <c r="AX465">
        <v>1.2081999999999999</v>
      </c>
      <c r="AY465">
        <v>56</v>
      </c>
      <c r="AZ465">
        <v>57</v>
      </c>
      <c r="BA465">
        <v>3.4611000000000001</v>
      </c>
      <c r="BB465">
        <v>3.4763000000000002</v>
      </c>
      <c r="BC465">
        <v>66</v>
      </c>
      <c r="BD465">
        <v>59</v>
      </c>
      <c r="BE465">
        <v>5.4231999999999996</v>
      </c>
      <c r="BF465">
        <v>4.7381000000000002</v>
      </c>
      <c r="BG465">
        <v>21</v>
      </c>
      <c r="BH465">
        <v>14</v>
      </c>
      <c r="BI465">
        <v>1.7256</v>
      </c>
      <c r="BJ465">
        <v>1.1141000000000001</v>
      </c>
      <c r="BK465">
        <v>12</v>
      </c>
      <c r="BL465">
        <v>22</v>
      </c>
      <c r="BM465">
        <v>0.48559999999999998</v>
      </c>
      <c r="BN465">
        <v>0.88549999999999995</v>
      </c>
      <c r="BO465">
        <v>0.56899999999999995</v>
      </c>
      <c r="BP465">
        <v>0.86550000000000005</v>
      </c>
      <c r="BQ465">
        <v>0.53580000000000005</v>
      </c>
      <c r="BR465">
        <v>0.62609999999999999</v>
      </c>
      <c r="BS465">
        <v>0.23130000000000001</v>
      </c>
      <c r="BT465">
        <v>0.79959999999999998</v>
      </c>
      <c r="BU465">
        <v>0.2303</v>
      </c>
      <c r="BV465">
        <v>0.61460000000000004</v>
      </c>
      <c r="BW465">
        <v>0.47070000000000001</v>
      </c>
      <c r="BX465">
        <v>0.37530000000000002</v>
      </c>
      <c r="BY465">
        <v>0.18759999999999999</v>
      </c>
      <c r="BZ465">
        <v>0.48159999999999997</v>
      </c>
      <c r="CA465">
        <v>0.76570000000000005</v>
      </c>
      <c r="CB465">
        <v>0.93059999999999998</v>
      </c>
      <c r="CC465">
        <v>0.36659999999999998</v>
      </c>
      <c r="CD465">
        <v>0.57140000000000002</v>
      </c>
      <c r="CE465">
        <v>2.8277000000000001</v>
      </c>
      <c r="CF465">
        <v>0.60340000000000005</v>
      </c>
      <c r="CG465">
        <v>2.4904999999999999</v>
      </c>
      <c r="CH465">
        <v>0.4904</v>
      </c>
      <c r="CI465">
        <v>0.18759999999999999</v>
      </c>
      <c r="CJ465">
        <v>0.18759999999999999</v>
      </c>
      <c r="CK465">
        <v>3.1158999999999999</v>
      </c>
      <c r="CL465">
        <v>0.71220000000000006</v>
      </c>
      <c r="CM465">
        <v>8.6217000000000006</v>
      </c>
      <c r="CN465">
        <v>0.65249999999999997</v>
      </c>
      <c r="CO465">
        <v>0</v>
      </c>
      <c r="CP465">
        <v>0</v>
      </c>
      <c r="CQ465">
        <v>0</v>
      </c>
      <c r="CR465">
        <v>0</v>
      </c>
      <c r="CS465">
        <v>0</v>
      </c>
      <c r="CT465">
        <v>0</v>
      </c>
      <c r="CU465">
        <v>0</v>
      </c>
      <c r="CV465">
        <v>0</v>
      </c>
      <c r="CW465">
        <v>0</v>
      </c>
      <c r="CX465">
        <v>0</v>
      </c>
      <c r="CY465">
        <v>0</v>
      </c>
      <c r="CZ465">
        <v>0</v>
      </c>
      <c r="DA465">
        <v>0</v>
      </c>
      <c r="DB465">
        <v>1</v>
      </c>
      <c r="DC465">
        <v>0</v>
      </c>
      <c r="DD465">
        <v>0</v>
      </c>
      <c r="DE465">
        <v>0</v>
      </c>
      <c r="DF465">
        <v>0</v>
      </c>
      <c r="DG465">
        <v>0</v>
      </c>
      <c r="DH465">
        <v>1</v>
      </c>
      <c r="DI465">
        <v>1</v>
      </c>
      <c r="DJ465" t="s">
        <v>793</v>
      </c>
    </row>
    <row r="466" spans="1:114" x14ac:dyDescent="0.2">
      <c r="A466">
        <v>21917</v>
      </c>
      <c r="B466" t="s">
        <v>589</v>
      </c>
      <c r="C466">
        <v>440</v>
      </c>
      <c r="D466">
        <v>311</v>
      </c>
      <c r="E466">
        <v>19.7044</v>
      </c>
      <c r="F466">
        <v>13.256399999999999</v>
      </c>
      <c r="G466">
        <v>51</v>
      </c>
      <c r="H466">
        <v>48</v>
      </c>
      <c r="I466">
        <v>4.1395999999999997</v>
      </c>
      <c r="J466">
        <v>3.7570999999999999</v>
      </c>
      <c r="K466">
        <v>142</v>
      </c>
      <c r="L466">
        <v>82</v>
      </c>
      <c r="M466">
        <v>17.359400000000001</v>
      </c>
      <c r="N466">
        <v>9.2750000000000004</v>
      </c>
      <c r="O466">
        <v>117</v>
      </c>
      <c r="P466">
        <v>82</v>
      </c>
      <c r="Q466">
        <v>7.4713000000000003</v>
      </c>
      <c r="R466">
        <v>5.0941000000000001</v>
      </c>
      <c r="S466">
        <v>14</v>
      </c>
      <c r="T466">
        <v>22</v>
      </c>
      <c r="U466">
        <v>0.627</v>
      </c>
      <c r="V466">
        <v>0.9758</v>
      </c>
      <c r="W466">
        <v>354</v>
      </c>
      <c r="X466">
        <v>126</v>
      </c>
      <c r="Y466">
        <v>15.8531</v>
      </c>
      <c r="Z466">
        <v>4.4756999999999998</v>
      </c>
      <c r="AA466">
        <v>506</v>
      </c>
      <c r="AB466">
        <v>306</v>
      </c>
      <c r="AC466">
        <v>22.6601</v>
      </c>
      <c r="AD466">
        <v>12.793100000000001</v>
      </c>
      <c r="AE466">
        <v>299</v>
      </c>
      <c r="AF466">
        <v>143</v>
      </c>
      <c r="AG466">
        <v>13.3901</v>
      </c>
      <c r="AH466">
        <v>5.7084999999999999</v>
      </c>
      <c r="AI466">
        <v>76</v>
      </c>
      <c r="AJ466">
        <v>66</v>
      </c>
      <c r="AK466">
        <v>9.2910000000000004</v>
      </c>
      <c r="AL466">
        <v>7.8730000000000002</v>
      </c>
      <c r="AM466">
        <v>0</v>
      </c>
      <c r="AN466">
        <v>56</v>
      </c>
      <c r="AO466">
        <v>0</v>
      </c>
      <c r="AP466">
        <v>2.6678999999999999</v>
      </c>
      <c r="AQ466">
        <v>387</v>
      </c>
      <c r="AR466">
        <v>609</v>
      </c>
      <c r="AS466">
        <v>17.3309</v>
      </c>
      <c r="AT466">
        <v>26.9956</v>
      </c>
      <c r="AU466">
        <v>0</v>
      </c>
      <c r="AV466">
        <v>20</v>
      </c>
      <c r="AW466">
        <v>0</v>
      </c>
      <c r="AX466">
        <v>2.4203999999999999</v>
      </c>
      <c r="AY466">
        <v>0</v>
      </c>
      <c r="AZ466">
        <v>14</v>
      </c>
      <c r="BA466">
        <v>0</v>
      </c>
      <c r="BB466">
        <v>1.7115</v>
      </c>
      <c r="BC466">
        <v>0</v>
      </c>
      <c r="BD466">
        <v>20</v>
      </c>
      <c r="BE466">
        <v>0</v>
      </c>
      <c r="BF466">
        <v>2.4203999999999999</v>
      </c>
      <c r="BG466">
        <v>34</v>
      </c>
      <c r="BH466">
        <v>39</v>
      </c>
      <c r="BI466">
        <v>4.1565000000000003</v>
      </c>
      <c r="BJ466">
        <v>4.6810999999999998</v>
      </c>
      <c r="BK466">
        <v>34</v>
      </c>
      <c r="BL466">
        <v>3</v>
      </c>
      <c r="BM466">
        <v>1.5226</v>
      </c>
      <c r="BN466">
        <v>0.35630000000000001</v>
      </c>
      <c r="BO466">
        <v>0.74139999999999995</v>
      </c>
      <c r="BP466">
        <v>0.54010000000000002</v>
      </c>
      <c r="BQ466">
        <v>0.42949999999999999</v>
      </c>
      <c r="BR466">
        <v>0.58330000000000004</v>
      </c>
      <c r="BS466">
        <v>0.1585</v>
      </c>
      <c r="BT466">
        <v>0.34329999999999999</v>
      </c>
      <c r="BU466">
        <v>0.60129999999999995</v>
      </c>
      <c r="BV466">
        <v>0.64449999999999996</v>
      </c>
      <c r="BW466">
        <v>0.88070000000000004</v>
      </c>
      <c r="BX466">
        <v>0</v>
      </c>
      <c r="BY466">
        <v>0.33900000000000002</v>
      </c>
      <c r="BZ466">
        <v>0</v>
      </c>
      <c r="CA466">
        <v>0</v>
      </c>
      <c r="CB466">
        <v>0</v>
      </c>
      <c r="CC466">
        <v>0.58350000000000002</v>
      </c>
      <c r="CD466">
        <v>0.79320000000000002</v>
      </c>
      <c r="CE466">
        <v>2.4527999999999999</v>
      </c>
      <c r="CF466">
        <v>0.48830000000000001</v>
      </c>
      <c r="CG466">
        <v>2.4698000000000002</v>
      </c>
      <c r="CH466">
        <v>0.47549999999999998</v>
      </c>
      <c r="CI466">
        <v>0.33900000000000002</v>
      </c>
      <c r="CJ466">
        <v>0.33900000000000002</v>
      </c>
      <c r="CK466">
        <v>1.3767</v>
      </c>
      <c r="CL466">
        <v>0.29210000000000003</v>
      </c>
      <c r="CM466">
        <v>6.6382999999999992</v>
      </c>
      <c r="CN466">
        <v>0.35820000000000002</v>
      </c>
      <c r="CO466">
        <v>0</v>
      </c>
      <c r="CP466">
        <v>0</v>
      </c>
      <c r="CQ466">
        <v>0</v>
      </c>
      <c r="CR466">
        <v>0</v>
      </c>
      <c r="CS466">
        <v>0</v>
      </c>
      <c r="CT466">
        <v>0</v>
      </c>
      <c r="CU466">
        <v>0</v>
      </c>
      <c r="CV466">
        <v>0</v>
      </c>
      <c r="CW466">
        <v>0</v>
      </c>
      <c r="CX466">
        <v>0</v>
      </c>
      <c r="CY466">
        <v>0</v>
      </c>
      <c r="CZ466">
        <v>0</v>
      </c>
      <c r="DA466">
        <v>0</v>
      </c>
      <c r="DB466">
        <v>0</v>
      </c>
      <c r="DC466">
        <v>0</v>
      </c>
      <c r="DD466">
        <v>0</v>
      </c>
      <c r="DE466">
        <v>0</v>
      </c>
      <c r="DF466">
        <v>0</v>
      </c>
      <c r="DG466">
        <v>0</v>
      </c>
      <c r="DH466">
        <v>0</v>
      </c>
      <c r="DI466">
        <v>0</v>
      </c>
      <c r="DJ466" t="s">
        <v>796</v>
      </c>
    </row>
    <row r="467" spans="1:114" x14ac:dyDescent="0.2">
      <c r="A467">
        <v>21918</v>
      </c>
      <c r="B467" t="s">
        <v>589</v>
      </c>
      <c r="C467">
        <v>643</v>
      </c>
      <c r="D467">
        <v>359</v>
      </c>
      <c r="E467">
        <v>15.4902</v>
      </c>
      <c r="F467">
        <v>8.1278000000000006</v>
      </c>
      <c r="G467">
        <v>58</v>
      </c>
      <c r="H467">
        <v>55</v>
      </c>
      <c r="I467">
        <v>3.0737000000000001</v>
      </c>
      <c r="J467">
        <v>2.8363999999999998</v>
      </c>
      <c r="K467">
        <v>309</v>
      </c>
      <c r="L467">
        <v>117</v>
      </c>
      <c r="M467">
        <v>17.4085</v>
      </c>
      <c r="N467">
        <v>6.0857000000000001</v>
      </c>
      <c r="O467">
        <v>364</v>
      </c>
      <c r="P467">
        <v>136</v>
      </c>
      <c r="Q467">
        <v>11.7155</v>
      </c>
      <c r="R467">
        <v>3.9716999999999998</v>
      </c>
      <c r="S467">
        <v>57</v>
      </c>
      <c r="T467">
        <v>42</v>
      </c>
      <c r="U467">
        <v>1.3694999999999999</v>
      </c>
      <c r="V467">
        <v>0.9748</v>
      </c>
      <c r="W467">
        <v>933</v>
      </c>
      <c r="X467">
        <v>201</v>
      </c>
      <c r="Y467">
        <v>22.3795</v>
      </c>
      <c r="Z467">
        <v>2.2635999999999998</v>
      </c>
      <c r="AA467">
        <v>856</v>
      </c>
      <c r="AB467">
        <v>366</v>
      </c>
      <c r="AC467">
        <v>20.532499999999999</v>
      </c>
      <c r="AD467">
        <v>7.8624999999999998</v>
      </c>
      <c r="AE467">
        <v>504</v>
      </c>
      <c r="AF467">
        <v>142</v>
      </c>
      <c r="AG467">
        <v>12.1096</v>
      </c>
      <c r="AH467">
        <v>2.5133999999999999</v>
      </c>
      <c r="AI467">
        <v>50</v>
      </c>
      <c r="AJ467">
        <v>58</v>
      </c>
      <c r="AK467">
        <v>2.8169</v>
      </c>
      <c r="AL467">
        <v>3.2593999999999999</v>
      </c>
      <c r="AM467">
        <v>0</v>
      </c>
      <c r="AN467">
        <v>56</v>
      </c>
      <c r="AO467">
        <v>0</v>
      </c>
      <c r="AP467">
        <v>1.4246000000000001</v>
      </c>
      <c r="AQ467">
        <v>489</v>
      </c>
      <c r="AR467">
        <v>1126</v>
      </c>
      <c r="AS467">
        <v>11.7294</v>
      </c>
      <c r="AT467">
        <v>26.9099</v>
      </c>
      <c r="AU467">
        <v>0</v>
      </c>
      <c r="AV467">
        <v>20</v>
      </c>
      <c r="AW467">
        <v>0</v>
      </c>
      <c r="AX467">
        <v>1.0909</v>
      </c>
      <c r="AY467">
        <v>158</v>
      </c>
      <c r="AZ467">
        <v>73</v>
      </c>
      <c r="BA467">
        <v>8.7051999999999996</v>
      </c>
      <c r="BB467">
        <v>3.83</v>
      </c>
      <c r="BC467">
        <v>27</v>
      </c>
      <c r="BD467">
        <v>35</v>
      </c>
      <c r="BE467">
        <v>1.5210999999999999</v>
      </c>
      <c r="BF467">
        <v>1.9553</v>
      </c>
      <c r="BG467">
        <v>10</v>
      </c>
      <c r="BH467">
        <v>17</v>
      </c>
      <c r="BI467">
        <v>0.56340000000000001</v>
      </c>
      <c r="BJ467">
        <v>0.95420000000000005</v>
      </c>
      <c r="BK467">
        <v>9</v>
      </c>
      <c r="BL467">
        <v>2</v>
      </c>
      <c r="BM467">
        <v>0.21590000000000001</v>
      </c>
      <c r="BN467">
        <v>2.4799999999999999E-2</v>
      </c>
      <c r="BO467">
        <v>0.63790000000000002</v>
      </c>
      <c r="BP467">
        <v>0.3644</v>
      </c>
      <c r="BQ467">
        <v>0.436</v>
      </c>
      <c r="BR467">
        <v>0.79059999999999997</v>
      </c>
      <c r="BS467">
        <v>0.21840000000000001</v>
      </c>
      <c r="BT467">
        <v>0.7228</v>
      </c>
      <c r="BU467">
        <v>0.42220000000000002</v>
      </c>
      <c r="BV467">
        <v>0.53959999999999997</v>
      </c>
      <c r="BW467">
        <v>0.36880000000000002</v>
      </c>
      <c r="BX467">
        <v>0</v>
      </c>
      <c r="BY467">
        <v>0.2303</v>
      </c>
      <c r="BZ467">
        <v>0</v>
      </c>
      <c r="CA467">
        <v>0.90459999999999996</v>
      </c>
      <c r="CB467">
        <v>0.6573</v>
      </c>
      <c r="CC467">
        <v>0.24510000000000001</v>
      </c>
      <c r="CD467">
        <v>0.44350000000000001</v>
      </c>
      <c r="CE467">
        <v>2.4472999999999998</v>
      </c>
      <c r="CF467">
        <v>0.48609999999999998</v>
      </c>
      <c r="CG467">
        <v>2.0533999999999999</v>
      </c>
      <c r="CH467">
        <v>0.27929999999999999</v>
      </c>
      <c r="CI467">
        <v>0.2303</v>
      </c>
      <c r="CJ467">
        <v>0.2303</v>
      </c>
      <c r="CK467">
        <v>2.2505000000000002</v>
      </c>
      <c r="CL467">
        <v>0.48399999999999999</v>
      </c>
      <c r="CM467">
        <v>6.9814999999999996</v>
      </c>
      <c r="CN467">
        <v>0.40510000000000002</v>
      </c>
      <c r="CO467">
        <v>0</v>
      </c>
      <c r="CP467">
        <v>0</v>
      </c>
      <c r="CQ467">
        <v>0</v>
      </c>
      <c r="CR467">
        <v>0</v>
      </c>
      <c r="CS467">
        <v>0</v>
      </c>
      <c r="CT467">
        <v>0</v>
      </c>
      <c r="CU467">
        <v>0</v>
      </c>
      <c r="CV467">
        <v>0</v>
      </c>
      <c r="CW467">
        <v>0</v>
      </c>
      <c r="CX467">
        <v>0</v>
      </c>
      <c r="CY467">
        <v>0</v>
      </c>
      <c r="CZ467">
        <v>0</v>
      </c>
      <c r="DA467">
        <v>1</v>
      </c>
      <c r="DB467">
        <v>0</v>
      </c>
      <c r="DC467">
        <v>0</v>
      </c>
      <c r="DD467">
        <v>0</v>
      </c>
      <c r="DE467">
        <v>0</v>
      </c>
      <c r="DF467">
        <v>0</v>
      </c>
      <c r="DG467">
        <v>0</v>
      </c>
      <c r="DH467">
        <v>1</v>
      </c>
      <c r="DI467">
        <v>1</v>
      </c>
      <c r="DJ467" t="s">
        <v>796</v>
      </c>
    </row>
    <row r="468" spans="1:114" x14ac:dyDescent="0.2">
      <c r="A468">
        <v>21919</v>
      </c>
      <c r="B468" t="s">
        <v>589</v>
      </c>
      <c r="C468">
        <v>671</v>
      </c>
      <c r="D468">
        <v>281</v>
      </c>
      <c r="E468">
        <v>18.551300000000001</v>
      </c>
      <c r="F468">
        <v>7.2122999999999999</v>
      </c>
      <c r="G468">
        <v>167</v>
      </c>
      <c r="H468">
        <v>97</v>
      </c>
      <c r="I468">
        <v>8.6889000000000003</v>
      </c>
      <c r="J468">
        <v>4.6687000000000003</v>
      </c>
      <c r="K468">
        <v>321</v>
      </c>
      <c r="L468">
        <v>117</v>
      </c>
      <c r="M468">
        <v>22.137899999999998</v>
      </c>
      <c r="N468">
        <v>7.3728999999999996</v>
      </c>
      <c r="O468">
        <v>192</v>
      </c>
      <c r="P468">
        <v>114</v>
      </c>
      <c r="Q468">
        <v>7.3143000000000002</v>
      </c>
      <c r="R468">
        <v>4.1646000000000001</v>
      </c>
      <c r="S468">
        <v>104</v>
      </c>
      <c r="T468">
        <v>107</v>
      </c>
      <c r="U468">
        <v>2.8681999999999999</v>
      </c>
      <c r="V468">
        <v>2.9171</v>
      </c>
      <c r="W468">
        <v>914</v>
      </c>
      <c r="X468">
        <v>219</v>
      </c>
      <c r="Y468">
        <v>25.206800000000001</v>
      </c>
      <c r="Z468">
        <v>4.5999999999999996</v>
      </c>
      <c r="AA468">
        <v>647</v>
      </c>
      <c r="AB468">
        <v>184</v>
      </c>
      <c r="AC468">
        <v>17.843399999999999</v>
      </c>
      <c r="AD468">
        <v>4.2514000000000003</v>
      </c>
      <c r="AE468">
        <v>617</v>
      </c>
      <c r="AF468">
        <v>153</v>
      </c>
      <c r="AG468">
        <v>17.015999999999998</v>
      </c>
      <c r="AH468">
        <v>3.29</v>
      </c>
      <c r="AI468">
        <v>65</v>
      </c>
      <c r="AJ468">
        <v>55</v>
      </c>
      <c r="AK468">
        <v>4.4828000000000001</v>
      </c>
      <c r="AL468">
        <v>3.7587000000000002</v>
      </c>
      <c r="AM468">
        <v>14</v>
      </c>
      <c r="AN468">
        <v>55</v>
      </c>
      <c r="AO468">
        <v>0.39350000000000002</v>
      </c>
      <c r="AP468">
        <v>1.5350999999999999</v>
      </c>
      <c r="AQ468">
        <v>262</v>
      </c>
      <c r="AR468">
        <v>786</v>
      </c>
      <c r="AS468">
        <v>7.2256</v>
      </c>
      <c r="AT468">
        <v>21.657800000000002</v>
      </c>
      <c r="AU468">
        <v>0</v>
      </c>
      <c r="AV468">
        <v>20</v>
      </c>
      <c r="AW468">
        <v>0</v>
      </c>
      <c r="AX468">
        <v>0.8931</v>
      </c>
      <c r="AY468">
        <v>25</v>
      </c>
      <c r="AZ468">
        <v>29</v>
      </c>
      <c r="BA468">
        <v>1.1275999999999999</v>
      </c>
      <c r="BB468">
        <v>1.3009999999999999</v>
      </c>
      <c r="BC468">
        <v>19</v>
      </c>
      <c r="BD468">
        <v>29</v>
      </c>
      <c r="BE468">
        <v>1.3103</v>
      </c>
      <c r="BF468">
        <v>1.9662999999999999</v>
      </c>
      <c r="BG468">
        <v>93</v>
      </c>
      <c r="BH468">
        <v>70</v>
      </c>
      <c r="BI468">
        <v>6.4138000000000002</v>
      </c>
      <c r="BJ468">
        <v>4.7312000000000003</v>
      </c>
      <c r="BK468">
        <v>41</v>
      </c>
      <c r="BL468">
        <v>5</v>
      </c>
      <c r="BM468">
        <v>1.1307</v>
      </c>
      <c r="BN468">
        <v>0.22320000000000001</v>
      </c>
      <c r="BO468">
        <v>0.70909999999999995</v>
      </c>
      <c r="BP468">
        <v>0.90239999999999998</v>
      </c>
      <c r="BQ468">
        <v>0.58789999999999998</v>
      </c>
      <c r="BR468">
        <v>0.57050000000000001</v>
      </c>
      <c r="BS468">
        <v>0.41110000000000002</v>
      </c>
      <c r="BT468">
        <v>0.80600000000000005</v>
      </c>
      <c r="BU468">
        <v>0.2772</v>
      </c>
      <c r="BV468">
        <v>0.82440000000000002</v>
      </c>
      <c r="BW468">
        <v>0.52929999999999999</v>
      </c>
      <c r="BX468">
        <v>0.4264</v>
      </c>
      <c r="BY468">
        <v>0.16420000000000001</v>
      </c>
      <c r="BZ468">
        <v>0</v>
      </c>
      <c r="CA468">
        <v>0.63119999999999998</v>
      </c>
      <c r="CB468">
        <v>0.61609999999999998</v>
      </c>
      <c r="CC468">
        <v>0.72450000000000003</v>
      </c>
      <c r="CD468">
        <v>0.73560000000000003</v>
      </c>
      <c r="CE468">
        <v>3.181</v>
      </c>
      <c r="CF468">
        <v>0.74629999999999996</v>
      </c>
      <c r="CG468">
        <v>2.8633000000000002</v>
      </c>
      <c r="CH468">
        <v>0.73350000000000004</v>
      </c>
      <c r="CI468">
        <v>0.16420000000000001</v>
      </c>
      <c r="CJ468">
        <v>0.16420000000000001</v>
      </c>
      <c r="CK468">
        <v>2.7073999999999998</v>
      </c>
      <c r="CL468">
        <v>0.59699999999999998</v>
      </c>
      <c r="CM468">
        <v>8.9159000000000006</v>
      </c>
      <c r="CN468">
        <v>0.68659999999999999</v>
      </c>
      <c r="CO468">
        <v>0</v>
      </c>
      <c r="CP468">
        <v>1</v>
      </c>
      <c r="CQ468">
        <v>0</v>
      </c>
      <c r="CR468">
        <v>0</v>
      </c>
      <c r="CS468">
        <v>0</v>
      </c>
      <c r="CT468">
        <v>0</v>
      </c>
      <c r="CU468">
        <v>0</v>
      </c>
      <c r="CV468">
        <v>0</v>
      </c>
      <c r="CW468">
        <v>0</v>
      </c>
      <c r="CX468">
        <v>0</v>
      </c>
      <c r="CY468">
        <v>0</v>
      </c>
      <c r="CZ468">
        <v>0</v>
      </c>
      <c r="DA468">
        <v>0</v>
      </c>
      <c r="DB468">
        <v>0</v>
      </c>
      <c r="DC468">
        <v>0</v>
      </c>
      <c r="DD468">
        <v>0</v>
      </c>
      <c r="DE468">
        <v>1</v>
      </c>
      <c r="DF468">
        <v>0</v>
      </c>
      <c r="DG468">
        <v>0</v>
      </c>
      <c r="DH468">
        <v>0</v>
      </c>
      <c r="DI468">
        <v>1</v>
      </c>
      <c r="DJ468" t="s">
        <v>793</v>
      </c>
    </row>
    <row r="469" spans="1:114" x14ac:dyDescent="0.2">
      <c r="A469">
        <v>21920</v>
      </c>
      <c r="B469" t="s">
        <v>589</v>
      </c>
      <c r="C469">
        <v>176</v>
      </c>
      <c r="D469">
        <v>178</v>
      </c>
      <c r="E469">
        <v>12.4558</v>
      </c>
      <c r="F469">
        <v>11.016999999999999</v>
      </c>
      <c r="G469">
        <v>0</v>
      </c>
      <c r="H469">
        <v>14</v>
      </c>
      <c r="I469">
        <v>0</v>
      </c>
      <c r="J469">
        <v>2.0588000000000002</v>
      </c>
      <c r="K469">
        <v>22</v>
      </c>
      <c r="L469">
        <v>43</v>
      </c>
      <c r="M469">
        <v>5.0458999999999996</v>
      </c>
      <c r="N469">
        <v>9.5751000000000008</v>
      </c>
      <c r="O469">
        <v>192</v>
      </c>
      <c r="P469">
        <v>218</v>
      </c>
      <c r="Q469">
        <v>20.892299999999999</v>
      </c>
      <c r="R469">
        <v>21.085999999999999</v>
      </c>
      <c r="S469">
        <v>42</v>
      </c>
      <c r="T469">
        <v>42</v>
      </c>
      <c r="U469">
        <v>2.9723999999999999</v>
      </c>
      <c r="V469">
        <v>2.5903999999999998</v>
      </c>
      <c r="W469">
        <v>237</v>
      </c>
      <c r="X469">
        <v>132</v>
      </c>
      <c r="Y469">
        <v>16.7728</v>
      </c>
      <c r="Z469">
        <v>4.4272</v>
      </c>
      <c r="AA469">
        <v>356</v>
      </c>
      <c r="AB469">
        <v>241</v>
      </c>
      <c r="AC469">
        <v>25.194600000000001</v>
      </c>
      <c r="AD469">
        <v>11.756600000000001</v>
      </c>
      <c r="AE469">
        <v>157</v>
      </c>
      <c r="AF469">
        <v>107</v>
      </c>
      <c r="AG469">
        <v>11.1111</v>
      </c>
      <c r="AH469">
        <v>5.2580999999999998</v>
      </c>
      <c r="AI469">
        <v>79</v>
      </c>
      <c r="AJ469">
        <v>123</v>
      </c>
      <c r="AK469">
        <v>18.119299999999999</v>
      </c>
      <c r="AL469">
        <v>27.307400000000001</v>
      </c>
      <c r="AM469">
        <v>0</v>
      </c>
      <c r="AN469">
        <v>56</v>
      </c>
      <c r="AO469">
        <v>0</v>
      </c>
      <c r="AP469">
        <v>4.0029000000000003</v>
      </c>
      <c r="AQ469">
        <v>304</v>
      </c>
      <c r="AR469">
        <v>879</v>
      </c>
      <c r="AS469">
        <v>21.514500000000002</v>
      </c>
      <c r="AT469">
        <v>61.3185</v>
      </c>
      <c r="AU469">
        <v>0</v>
      </c>
      <c r="AV469">
        <v>20</v>
      </c>
      <c r="AW469">
        <v>0</v>
      </c>
      <c r="AX469">
        <v>4.5411000000000001</v>
      </c>
      <c r="AY469">
        <v>0</v>
      </c>
      <c r="AZ469">
        <v>14</v>
      </c>
      <c r="BA469">
        <v>0</v>
      </c>
      <c r="BB469">
        <v>3.2109999999999999</v>
      </c>
      <c r="BC469">
        <v>0</v>
      </c>
      <c r="BD469">
        <v>20</v>
      </c>
      <c r="BE469">
        <v>0</v>
      </c>
      <c r="BF469">
        <v>4.5411000000000001</v>
      </c>
      <c r="BG469">
        <v>22</v>
      </c>
      <c r="BH469">
        <v>35</v>
      </c>
      <c r="BI469">
        <v>5.0458999999999996</v>
      </c>
      <c r="BJ469">
        <v>7.7942999999999998</v>
      </c>
      <c r="BK469">
        <v>0</v>
      </c>
      <c r="BL469">
        <v>14</v>
      </c>
      <c r="BM469">
        <v>0</v>
      </c>
      <c r="BN469">
        <v>0.99080000000000001</v>
      </c>
      <c r="BO469">
        <v>0.5302</v>
      </c>
      <c r="BP469">
        <v>0</v>
      </c>
      <c r="BQ469">
        <v>0.10630000000000001</v>
      </c>
      <c r="BR469">
        <v>0.94020000000000004</v>
      </c>
      <c r="BS469">
        <v>0.42180000000000001</v>
      </c>
      <c r="BT469">
        <v>0.41149999999999998</v>
      </c>
      <c r="BU469">
        <v>0.80169999999999997</v>
      </c>
      <c r="BV469">
        <v>0.46039999999999998</v>
      </c>
      <c r="BW469">
        <v>0.97829999999999995</v>
      </c>
      <c r="BX469">
        <v>0</v>
      </c>
      <c r="BY469">
        <v>0.42</v>
      </c>
      <c r="BZ469">
        <v>0</v>
      </c>
      <c r="CA469">
        <v>0</v>
      </c>
      <c r="CB469">
        <v>0</v>
      </c>
      <c r="CC469">
        <v>0.63990000000000002</v>
      </c>
      <c r="CD469">
        <v>0</v>
      </c>
      <c r="CE469">
        <v>1.9984999999999999</v>
      </c>
      <c r="CF469">
        <v>0.36670000000000003</v>
      </c>
      <c r="CG469">
        <v>2.6518999999999999</v>
      </c>
      <c r="CH469">
        <v>0.57999999999999996</v>
      </c>
      <c r="CI469">
        <v>0.42</v>
      </c>
      <c r="CJ469">
        <v>0.42</v>
      </c>
      <c r="CK469">
        <v>0.63990000000000002</v>
      </c>
      <c r="CL469">
        <v>0.1429</v>
      </c>
      <c r="CM469">
        <v>5.7103000000000002</v>
      </c>
      <c r="CN469">
        <v>0.25590000000000002</v>
      </c>
      <c r="CO469">
        <v>0</v>
      </c>
      <c r="CP469">
        <v>0</v>
      </c>
      <c r="CQ469">
        <v>0</v>
      </c>
      <c r="CR469">
        <v>1</v>
      </c>
      <c r="CS469">
        <v>0</v>
      </c>
      <c r="CT469">
        <v>0</v>
      </c>
      <c r="CU469">
        <v>0</v>
      </c>
      <c r="CV469">
        <v>0</v>
      </c>
      <c r="CW469">
        <v>1</v>
      </c>
      <c r="CX469">
        <v>0</v>
      </c>
      <c r="CY469">
        <v>0</v>
      </c>
      <c r="CZ469">
        <v>0</v>
      </c>
      <c r="DA469">
        <v>0</v>
      </c>
      <c r="DB469">
        <v>0</v>
      </c>
      <c r="DC469">
        <v>0</v>
      </c>
      <c r="DD469">
        <v>0</v>
      </c>
      <c r="DE469">
        <v>1</v>
      </c>
      <c r="DF469">
        <v>1</v>
      </c>
      <c r="DG469">
        <v>0</v>
      </c>
      <c r="DH469">
        <v>0</v>
      </c>
      <c r="DI469">
        <v>2</v>
      </c>
      <c r="DJ469" t="s">
        <v>796</v>
      </c>
    </row>
    <row r="470" spans="1:114" x14ac:dyDescent="0.2">
      <c r="A470">
        <v>21921</v>
      </c>
      <c r="B470" t="s">
        <v>589</v>
      </c>
      <c r="C470">
        <v>9069</v>
      </c>
      <c r="D470">
        <v>1242</v>
      </c>
      <c r="E470">
        <v>20.315899999999999</v>
      </c>
      <c r="F470">
        <v>2.6922000000000001</v>
      </c>
      <c r="G470">
        <v>983</v>
      </c>
      <c r="H470">
        <v>257</v>
      </c>
      <c r="I470">
        <v>4.5243000000000002</v>
      </c>
      <c r="J470">
        <v>1.1572</v>
      </c>
      <c r="K470">
        <v>4758</v>
      </c>
      <c r="L470">
        <v>614</v>
      </c>
      <c r="M470">
        <v>27.477499999999999</v>
      </c>
      <c r="N470">
        <v>3.4234</v>
      </c>
      <c r="O470">
        <v>2512</v>
      </c>
      <c r="P470">
        <v>432</v>
      </c>
      <c r="Q470">
        <v>7.9340999999999999</v>
      </c>
      <c r="R470">
        <v>1.3376999999999999</v>
      </c>
      <c r="S470">
        <v>1919</v>
      </c>
      <c r="T470">
        <v>569</v>
      </c>
      <c r="U470">
        <v>4.2929000000000004</v>
      </c>
      <c r="V470">
        <v>1.2642</v>
      </c>
      <c r="W470">
        <v>7628</v>
      </c>
      <c r="X470">
        <v>511</v>
      </c>
      <c r="Y470">
        <v>16.754899999999999</v>
      </c>
      <c r="Z470">
        <v>0.96319999999999995</v>
      </c>
      <c r="AA470">
        <v>10437</v>
      </c>
      <c r="AB470">
        <v>778</v>
      </c>
      <c r="AC470">
        <v>22.924900000000001</v>
      </c>
      <c r="AD470">
        <v>1.5161</v>
      </c>
      <c r="AE470">
        <v>5703</v>
      </c>
      <c r="AF470">
        <v>661</v>
      </c>
      <c r="AG470">
        <v>12.7578</v>
      </c>
      <c r="AH470">
        <v>1.4114</v>
      </c>
      <c r="AI470">
        <v>1120</v>
      </c>
      <c r="AJ470">
        <v>264</v>
      </c>
      <c r="AK470">
        <v>6.468</v>
      </c>
      <c r="AL470">
        <v>1.5112000000000001</v>
      </c>
      <c r="AM470">
        <v>576</v>
      </c>
      <c r="AN470">
        <v>216</v>
      </c>
      <c r="AO470">
        <v>1.3489</v>
      </c>
      <c r="AP470">
        <v>0.50260000000000005</v>
      </c>
      <c r="AQ470">
        <v>11373</v>
      </c>
      <c r="AR470">
        <v>2168</v>
      </c>
      <c r="AS470">
        <v>24.980799999999999</v>
      </c>
      <c r="AT470">
        <v>4.6848999999999998</v>
      </c>
      <c r="AU470">
        <v>1255</v>
      </c>
      <c r="AV470">
        <v>289</v>
      </c>
      <c r="AW470">
        <v>6.7930000000000001</v>
      </c>
      <c r="AX470">
        <v>1.55</v>
      </c>
      <c r="AY470">
        <v>726</v>
      </c>
      <c r="AZ470">
        <v>240</v>
      </c>
      <c r="BA470">
        <v>3.9296000000000002</v>
      </c>
      <c r="BB470">
        <v>1.2928999999999999</v>
      </c>
      <c r="BC470">
        <v>587</v>
      </c>
      <c r="BD470">
        <v>211</v>
      </c>
      <c r="BE470">
        <v>3.3898999999999999</v>
      </c>
      <c r="BF470">
        <v>1.2128000000000001</v>
      </c>
      <c r="BG470">
        <v>974</v>
      </c>
      <c r="BH470">
        <v>304</v>
      </c>
      <c r="BI470">
        <v>5.6249000000000002</v>
      </c>
      <c r="BJ470">
        <v>1.7452000000000001</v>
      </c>
      <c r="BK470">
        <v>1000</v>
      </c>
      <c r="BL470">
        <v>353</v>
      </c>
      <c r="BM470">
        <v>2.1964999999999999</v>
      </c>
      <c r="BN470">
        <v>0.77170000000000005</v>
      </c>
      <c r="BO470">
        <v>0.76290000000000002</v>
      </c>
      <c r="BP470">
        <v>0.5857</v>
      </c>
      <c r="BQ470">
        <v>0.7419</v>
      </c>
      <c r="BR470">
        <v>0.61750000000000005</v>
      </c>
      <c r="BS470">
        <v>0.59099999999999997</v>
      </c>
      <c r="BT470">
        <v>0.40939999999999999</v>
      </c>
      <c r="BU470">
        <v>0.63749999999999996</v>
      </c>
      <c r="BV470">
        <v>0.60809999999999997</v>
      </c>
      <c r="BW470">
        <v>0.69199999999999995</v>
      </c>
      <c r="BX470">
        <v>0.64610000000000001</v>
      </c>
      <c r="BY470">
        <v>0.47549999999999998</v>
      </c>
      <c r="BZ470">
        <v>0.65290000000000004</v>
      </c>
      <c r="CA470">
        <v>0.78090000000000004</v>
      </c>
      <c r="CB470">
        <v>0.85680000000000001</v>
      </c>
      <c r="CC470">
        <v>0.67679999999999996</v>
      </c>
      <c r="CD470">
        <v>0.83799999999999997</v>
      </c>
      <c r="CE470">
        <v>3.2989999999999999</v>
      </c>
      <c r="CF470">
        <v>0.78680000000000005</v>
      </c>
      <c r="CG470">
        <v>2.9931000000000001</v>
      </c>
      <c r="CH470">
        <v>0.82940000000000003</v>
      </c>
      <c r="CI470">
        <v>0.47549999999999998</v>
      </c>
      <c r="CJ470">
        <v>0.47549999999999998</v>
      </c>
      <c r="CK470">
        <v>3.805400000000001</v>
      </c>
      <c r="CL470">
        <v>0.93600000000000005</v>
      </c>
      <c r="CM470">
        <v>10.573</v>
      </c>
      <c r="CN470">
        <v>0.84650000000000003</v>
      </c>
      <c r="CO470">
        <v>0</v>
      </c>
      <c r="CP470">
        <v>0</v>
      </c>
      <c r="CQ470">
        <v>0</v>
      </c>
      <c r="CR470">
        <v>0</v>
      </c>
      <c r="CS470">
        <v>0</v>
      </c>
      <c r="CT470">
        <v>0</v>
      </c>
      <c r="CU470">
        <v>0</v>
      </c>
      <c r="CV470">
        <v>0</v>
      </c>
      <c r="CW470">
        <v>0</v>
      </c>
      <c r="CX470">
        <v>0</v>
      </c>
      <c r="CY470">
        <v>0</v>
      </c>
      <c r="CZ470">
        <v>0</v>
      </c>
      <c r="DA470">
        <v>0</v>
      </c>
      <c r="DB470">
        <v>0</v>
      </c>
      <c r="DC470">
        <v>0</v>
      </c>
      <c r="DD470">
        <v>0</v>
      </c>
      <c r="DE470">
        <v>0</v>
      </c>
      <c r="DF470">
        <v>0</v>
      </c>
      <c r="DG470">
        <v>0</v>
      </c>
      <c r="DH470">
        <v>0</v>
      </c>
      <c r="DI470">
        <v>0</v>
      </c>
      <c r="DJ470" t="s">
        <v>794</v>
      </c>
    </row>
    <row r="471" spans="1:114" x14ac:dyDescent="0.2">
      <c r="A471">
        <v>21930</v>
      </c>
      <c r="B471" t="s">
        <v>589</v>
      </c>
      <c r="C471">
        <v>0</v>
      </c>
      <c r="D471">
        <v>14</v>
      </c>
      <c r="E471">
        <v>0</v>
      </c>
      <c r="F471">
        <v>56</v>
      </c>
      <c r="G471">
        <v>0</v>
      </c>
      <c r="H471">
        <v>14</v>
      </c>
      <c r="I471">
        <v>0</v>
      </c>
      <c r="J471">
        <v>100</v>
      </c>
      <c r="K471">
        <v>0</v>
      </c>
      <c r="L471">
        <v>28</v>
      </c>
      <c r="M471">
        <v>0</v>
      </c>
      <c r="N471">
        <v>100</v>
      </c>
      <c r="O471">
        <v>0</v>
      </c>
      <c r="P471">
        <v>14</v>
      </c>
      <c r="Q471">
        <v>0</v>
      </c>
      <c r="R471">
        <v>56</v>
      </c>
      <c r="S471">
        <v>0</v>
      </c>
      <c r="T471">
        <v>14</v>
      </c>
      <c r="U471">
        <v>0</v>
      </c>
      <c r="V471">
        <v>56</v>
      </c>
      <c r="W471">
        <v>13</v>
      </c>
      <c r="X471">
        <v>19</v>
      </c>
      <c r="Y471">
        <v>52</v>
      </c>
      <c r="Z471">
        <v>100</v>
      </c>
      <c r="AA471">
        <v>0</v>
      </c>
      <c r="AB471">
        <v>14</v>
      </c>
      <c r="AC471">
        <v>0</v>
      </c>
      <c r="AD471">
        <v>56</v>
      </c>
      <c r="AE471">
        <v>12</v>
      </c>
      <c r="AF471">
        <v>19</v>
      </c>
      <c r="AG471">
        <v>48</v>
      </c>
      <c r="AH471">
        <v>12.9994</v>
      </c>
      <c r="AI471">
        <v>0</v>
      </c>
      <c r="AJ471">
        <v>20</v>
      </c>
      <c r="AK471">
        <v>0</v>
      </c>
      <c r="AL471">
        <v>100</v>
      </c>
      <c r="AM471">
        <v>0</v>
      </c>
      <c r="AN471">
        <v>56</v>
      </c>
      <c r="AO471">
        <v>0</v>
      </c>
      <c r="AP471">
        <v>100</v>
      </c>
      <c r="AQ471">
        <v>0</v>
      </c>
      <c r="AR471">
        <v>55</v>
      </c>
      <c r="AS471">
        <v>0</v>
      </c>
      <c r="AT471">
        <v>100</v>
      </c>
      <c r="AU471">
        <v>0</v>
      </c>
      <c r="AV471">
        <v>20</v>
      </c>
      <c r="AW471">
        <v>0</v>
      </c>
      <c r="AX471">
        <v>43.997799999999998</v>
      </c>
      <c r="AY471">
        <v>0</v>
      </c>
      <c r="AZ471">
        <v>14</v>
      </c>
      <c r="BA471">
        <v>0</v>
      </c>
      <c r="BB471">
        <v>31.1111</v>
      </c>
      <c r="BC471">
        <v>0</v>
      </c>
      <c r="BD471">
        <v>20</v>
      </c>
      <c r="BE471">
        <v>0</v>
      </c>
      <c r="BF471">
        <v>100</v>
      </c>
      <c r="BG471">
        <v>0</v>
      </c>
      <c r="BH471">
        <v>14</v>
      </c>
      <c r="BI471">
        <v>0</v>
      </c>
      <c r="BJ471">
        <v>100</v>
      </c>
      <c r="BK471">
        <v>0</v>
      </c>
      <c r="BL471">
        <v>14</v>
      </c>
      <c r="BM471">
        <v>0</v>
      </c>
      <c r="BN471">
        <v>56</v>
      </c>
      <c r="BO471">
        <v>0</v>
      </c>
      <c r="BP471">
        <v>0</v>
      </c>
      <c r="BQ471">
        <v>0</v>
      </c>
      <c r="BR471">
        <v>0</v>
      </c>
      <c r="BS471">
        <v>0</v>
      </c>
      <c r="BT471">
        <v>0.96589999999999998</v>
      </c>
      <c r="BU471">
        <v>0</v>
      </c>
      <c r="BV471">
        <v>0.99139999999999995</v>
      </c>
      <c r="BW471">
        <v>0</v>
      </c>
      <c r="BX471">
        <v>0</v>
      </c>
      <c r="BY471">
        <v>0</v>
      </c>
      <c r="BZ471">
        <v>0</v>
      </c>
      <c r="CA471">
        <v>0</v>
      </c>
      <c r="CB471">
        <v>0</v>
      </c>
      <c r="CC471">
        <v>0</v>
      </c>
      <c r="CD471">
        <v>0</v>
      </c>
      <c r="CE471">
        <v>0</v>
      </c>
      <c r="CF471">
        <v>0</v>
      </c>
      <c r="CG471">
        <v>1.9573</v>
      </c>
      <c r="CH471">
        <v>0.2132</v>
      </c>
      <c r="CI471">
        <v>0</v>
      </c>
      <c r="CJ471">
        <v>0</v>
      </c>
      <c r="CK471">
        <v>0</v>
      </c>
      <c r="CL471">
        <v>0</v>
      </c>
      <c r="CM471">
        <v>1.9573</v>
      </c>
      <c r="CN471">
        <v>1.7100000000000001E-2</v>
      </c>
      <c r="CO471">
        <v>0</v>
      </c>
      <c r="CP471">
        <v>0</v>
      </c>
      <c r="CQ471">
        <v>0</v>
      </c>
      <c r="CR471">
        <v>0</v>
      </c>
      <c r="CS471">
        <v>0</v>
      </c>
      <c r="CT471">
        <v>1</v>
      </c>
      <c r="CU471">
        <v>0</v>
      </c>
      <c r="CV471">
        <v>1</v>
      </c>
      <c r="CW471">
        <v>0</v>
      </c>
      <c r="CX471">
        <v>0</v>
      </c>
      <c r="CY471">
        <v>0</v>
      </c>
      <c r="CZ471">
        <v>0</v>
      </c>
      <c r="DA471">
        <v>0</v>
      </c>
      <c r="DB471">
        <v>0</v>
      </c>
      <c r="DC471">
        <v>0</v>
      </c>
      <c r="DD471">
        <v>0</v>
      </c>
      <c r="DE471">
        <v>0</v>
      </c>
      <c r="DF471">
        <v>2</v>
      </c>
      <c r="DG471">
        <v>0</v>
      </c>
      <c r="DH471">
        <v>0</v>
      </c>
      <c r="DI471">
        <v>2</v>
      </c>
      <c r="DJ471" t="s">
        <v>795</v>
      </c>
    </row>
    <row r="472" spans="1:114" x14ac:dyDescent="0.2">
      <c r="A472" s="199" t="s">
        <v>342</v>
      </c>
      <c r="B472" t="s">
        <v>338</v>
      </c>
      <c r="C472">
        <v>8036</v>
      </c>
      <c r="D472">
        <v>748</v>
      </c>
      <c r="E472">
        <v>24.221599999999999</v>
      </c>
      <c r="F472">
        <v>2.2536</v>
      </c>
      <c r="G472">
        <v>962</v>
      </c>
      <c r="H472">
        <v>212</v>
      </c>
      <c r="I472">
        <v>5.6852</v>
      </c>
      <c r="J472">
        <v>1.2459</v>
      </c>
      <c r="K472">
        <v>3751</v>
      </c>
      <c r="L472">
        <v>393</v>
      </c>
      <c r="M472">
        <v>30.02</v>
      </c>
      <c r="N472">
        <v>3.0842999999999998</v>
      </c>
      <c r="O472">
        <v>3734</v>
      </c>
      <c r="P472">
        <v>396</v>
      </c>
      <c r="Q472">
        <v>16.229800000000001</v>
      </c>
      <c r="R472">
        <v>1.7193000000000001</v>
      </c>
      <c r="S472">
        <v>2438</v>
      </c>
      <c r="T472">
        <v>355</v>
      </c>
      <c r="U472">
        <v>7.3140999999999998</v>
      </c>
      <c r="V472">
        <v>1.0649999999999999</v>
      </c>
      <c r="W472">
        <v>5831</v>
      </c>
      <c r="X472">
        <v>81</v>
      </c>
      <c r="Y472">
        <v>17.3186</v>
      </c>
      <c r="AA472">
        <v>8056</v>
      </c>
      <c r="AB472">
        <v>0</v>
      </c>
      <c r="AC472">
        <v>23.927099999999999</v>
      </c>
      <c r="AE472">
        <v>4979</v>
      </c>
      <c r="AF472">
        <v>460</v>
      </c>
      <c r="AG472">
        <v>14.937099999999999</v>
      </c>
      <c r="AH472">
        <v>1.38</v>
      </c>
      <c r="AI472">
        <v>1109</v>
      </c>
      <c r="AJ472">
        <v>235</v>
      </c>
      <c r="AK472">
        <v>8.8756000000000004</v>
      </c>
      <c r="AL472">
        <v>1.8706</v>
      </c>
      <c r="AM472">
        <v>699</v>
      </c>
      <c r="AN472">
        <v>187</v>
      </c>
      <c r="AO472">
        <v>2.2183999999999999</v>
      </c>
      <c r="AP472">
        <v>0.59399999999999997</v>
      </c>
      <c r="AQ472">
        <v>9250</v>
      </c>
      <c r="AR472">
        <v>148</v>
      </c>
      <c r="AS472">
        <v>27.473299999999998</v>
      </c>
      <c r="AU472">
        <v>166</v>
      </c>
      <c r="AV472">
        <v>89</v>
      </c>
      <c r="AW472">
        <v>1.2267999999999999</v>
      </c>
      <c r="AX472">
        <v>0.65449999999999997</v>
      </c>
      <c r="AY472">
        <v>1000</v>
      </c>
      <c r="AZ472">
        <v>176</v>
      </c>
      <c r="BA472">
        <v>7.3903999999999996</v>
      </c>
      <c r="BB472">
        <v>1.3005</v>
      </c>
      <c r="BC472">
        <v>205</v>
      </c>
      <c r="BD472">
        <v>77</v>
      </c>
      <c r="BE472">
        <v>1.6407</v>
      </c>
      <c r="BF472">
        <v>0.61170000000000002</v>
      </c>
      <c r="BG472">
        <v>692</v>
      </c>
      <c r="BH472">
        <v>180</v>
      </c>
      <c r="BI472">
        <v>5.5381999999999998</v>
      </c>
      <c r="BJ472">
        <v>1.4362999999999999</v>
      </c>
      <c r="BK472">
        <v>581</v>
      </c>
      <c r="BL472">
        <v>13</v>
      </c>
      <c r="BM472">
        <v>1.7256</v>
      </c>
      <c r="BO472">
        <v>0.86960000000000004</v>
      </c>
      <c r="BP472">
        <v>0.73909999999999998</v>
      </c>
      <c r="BQ472">
        <v>0.91300000000000003</v>
      </c>
      <c r="BR472">
        <v>1</v>
      </c>
      <c r="BS472">
        <v>0.95650000000000002</v>
      </c>
      <c r="BT472">
        <v>0.4783</v>
      </c>
      <c r="BU472">
        <v>0.95650000000000002</v>
      </c>
      <c r="BV472">
        <v>0.60870000000000002</v>
      </c>
      <c r="BW472">
        <v>1</v>
      </c>
      <c r="BX472">
        <v>0.73909999999999998</v>
      </c>
      <c r="BY472">
        <v>0.43480000000000002</v>
      </c>
      <c r="BZ472">
        <v>0</v>
      </c>
      <c r="CA472">
        <v>0.91300000000000003</v>
      </c>
      <c r="CB472">
        <v>0.4783</v>
      </c>
      <c r="CC472">
        <v>0.43480000000000002</v>
      </c>
      <c r="CD472">
        <v>0.4783</v>
      </c>
      <c r="CE472">
        <v>4.4782000000000002</v>
      </c>
      <c r="CF472">
        <v>1</v>
      </c>
      <c r="CG472">
        <v>3.7826</v>
      </c>
      <c r="CH472">
        <v>1</v>
      </c>
      <c r="CI472">
        <v>0.43480000000000002</v>
      </c>
      <c r="CJ472">
        <v>0.43480000000000002</v>
      </c>
      <c r="CK472">
        <v>2.3043999999999998</v>
      </c>
      <c r="CL472">
        <v>0.39129999999999998</v>
      </c>
      <c r="CM472">
        <v>11</v>
      </c>
      <c r="CN472">
        <v>0.86960000000000004</v>
      </c>
      <c r="CO472">
        <v>0</v>
      </c>
      <c r="CP472">
        <v>0</v>
      </c>
      <c r="CQ472">
        <v>1</v>
      </c>
      <c r="CR472">
        <v>1</v>
      </c>
      <c r="CS472">
        <v>1</v>
      </c>
      <c r="CT472">
        <v>0</v>
      </c>
      <c r="CU472">
        <v>1</v>
      </c>
      <c r="CV472">
        <v>0</v>
      </c>
      <c r="CW472">
        <v>1</v>
      </c>
      <c r="CX472">
        <v>0</v>
      </c>
      <c r="CY472">
        <v>0</v>
      </c>
      <c r="CZ472">
        <v>0</v>
      </c>
      <c r="DA472">
        <v>1</v>
      </c>
      <c r="DB472">
        <v>0</v>
      </c>
      <c r="DC472">
        <v>0</v>
      </c>
      <c r="DD472">
        <v>0</v>
      </c>
      <c r="DE472">
        <v>3</v>
      </c>
      <c r="DF472">
        <v>2</v>
      </c>
      <c r="DG472">
        <v>0</v>
      </c>
      <c r="DH472">
        <v>1</v>
      </c>
      <c r="DI472">
        <v>6</v>
      </c>
      <c r="DJ472" t="s">
        <v>794</v>
      </c>
    </row>
    <row r="473" spans="1:114" x14ac:dyDescent="0.2">
      <c r="A473" s="199" t="s">
        <v>665</v>
      </c>
      <c r="B473" t="s">
        <v>338</v>
      </c>
      <c r="C473">
        <v>159407</v>
      </c>
      <c r="D473">
        <v>5126</v>
      </c>
      <c r="E473">
        <v>28.805700000000002</v>
      </c>
      <c r="F473">
        <v>0.92589999999999995</v>
      </c>
      <c r="G473">
        <v>19227</v>
      </c>
      <c r="H473">
        <v>1302</v>
      </c>
      <c r="I473">
        <v>6.5368000000000004</v>
      </c>
      <c r="J473">
        <v>0.43919999999999998</v>
      </c>
      <c r="K473">
        <v>94494</v>
      </c>
      <c r="L473">
        <v>2688</v>
      </c>
      <c r="M473">
        <v>36.959699999999998</v>
      </c>
      <c r="N473">
        <v>1.0327</v>
      </c>
      <c r="O473">
        <v>49494</v>
      </c>
      <c r="P473">
        <v>2021</v>
      </c>
      <c r="Q473">
        <v>12.325799999999999</v>
      </c>
      <c r="R473">
        <v>0.50329999999999997</v>
      </c>
      <c r="S473">
        <v>33620</v>
      </c>
      <c r="T473">
        <v>2292</v>
      </c>
      <c r="U473">
        <v>5.9386000000000001</v>
      </c>
      <c r="V473">
        <v>0.40489999999999998</v>
      </c>
      <c r="W473">
        <v>87602</v>
      </c>
      <c r="X473">
        <v>36</v>
      </c>
      <c r="Y473">
        <v>15.2818</v>
      </c>
      <c r="AA473">
        <v>119618</v>
      </c>
      <c r="AB473">
        <v>72</v>
      </c>
      <c r="AC473">
        <v>20.866900000000001</v>
      </c>
      <c r="AE473">
        <v>93534</v>
      </c>
      <c r="AF473">
        <v>2875</v>
      </c>
      <c r="AG473">
        <v>16.521899999999999</v>
      </c>
      <c r="AH473">
        <v>0.50780000000000003</v>
      </c>
      <c r="AI473">
        <v>22482</v>
      </c>
      <c r="AJ473">
        <v>1394</v>
      </c>
      <c r="AK473">
        <v>8.7934000000000001</v>
      </c>
      <c r="AL473">
        <v>0.54320000000000002</v>
      </c>
      <c r="AM473">
        <v>11525</v>
      </c>
      <c r="AN473">
        <v>1187</v>
      </c>
      <c r="AO473">
        <v>2.1396000000000002</v>
      </c>
      <c r="AP473">
        <v>0.2203</v>
      </c>
      <c r="AQ473">
        <v>424329</v>
      </c>
      <c r="AR473">
        <v>559</v>
      </c>
      <c r="AS473">
        <v>74.022499999999994</v>
      </c>
      <c r="AU473">
        <v>56074</v>
      </c>
      <c r="AV473">
        <v>1927</v>
      </c>
      <c r="AW473">
        <v>19.0061</v>
      </c>
      <c r="AX473">
        <v>0.65310000000000001</v>
      </c>
      <c r="AY473">
        <v>621</v>
      </c>
      <c r="AZ473">
        <v>277</v>
      </c>
      <c r="BA473">
        <v>0.21049999999999999</v>
      </c>
      <c r="BB473">
        <v>9.3899999999999997E-2</v>
      </c>
      <c r="BC473">
        <v>4673</v>
      </c>
      <c r="BD473">
        <v>616</v>
      </c>
      <c r="BE473">
        <v>1.8278000000000001</v>
      </c>
      <c r="BF473">
        <v>0.2409</v>
      </c>
      <c r="BG473">
        <v>68150</v>
      </c>
      <c r="BH473">
        <v>1921</v>
      </c>
      <c r="BI473">
        <v>26.6557</v>
      </c>
      <c r="BJ473">
        <v>0.73770000000000002</v>
      </c>
      <c r="BK473">
        <v>20879</v>
      </c>
      <c r="BL473">
        <v>238</v>
      </c>
      <c r="BM473">
        <v>3.6423000000000001</v>
      </c>
      <c r="BO473">
        <v>1</v>
      </c>
      <c r="BP473">
        <v>0.91300000000000003</v>
      </c>
      <c r="BQ473">
        <v>1</v>
      </c>
      <c r="BR473">
        <v>0.82609999999999995</v>
      </c>
      <c r="BS473">
        <v>0.69569999999999999</v>
      </c>
      <c r="BT473">
        <v>0.1739</v>
      </c>
      <c r="BU473">
        <v>0.26090000000000002</v>
      </c>
      <c r="BV473">
        <v>0.86960000000000004</v>
      </c>
      <c r="BW473">
        <v>0.95650000000000002</v>
      </c>
      <c r="BX473">
        <v>0.6522</v>
      </c>
      <c r="BY473">
        <v>0.95650000000000002</v>
      </c>
      <c r="BZ473">
        <v>0.82609999999999995</v>
      </c>
      <c r="CA473">
        <v>0</v>
      </c>
      <c r="CB473">
        <v>0.56520000000000004</v>
      </c>
      <c r="CC473">
        <v>1</v>
      </c>
      <c r="CD473">
        <v>0.78259999999999996</v>
      </c>
      <c r="CE473">
        <v>4.4348000000000001</v>
      </c>
      <c r="CF473">
        <v>0.95650000000000002</v>
      </c>
      <c r="CG473">
        <v>2.9131</v>
      </c>
      <c r="CH473">
        <v>0.73909999999999998</v>
      </c>
      <c r="CI473">
        <v>0.95650000000000002</v>
      </c>
      <c r="CJ473">
        <v>0.95650000000000002</v>
      </c>
      <c r="CK473">
        <v>3.1739000000000002</v>
      </c>
      <c r="CL473">
        <v>0.69569999999999999</v>
      </c>
      <c r="CM473">
        <v>11.478300000000001</v>
      </c>
      <c r="CN473">
        <v>1</v>
      </c>
      <c r="CO473">
        <v>1</v>
      </c>
      <c r="CP473">
        <v>1</v>
      </c>
      <c r="CQ473">
        <v>1</v>
      </c>
      <c r="CR473">
        <v>0</v>
      </c>
      <c r="CS473">
        <v>0</v>
      </c>
      <c r="CT473">
        <v>0</v>
      </c>
      <c r="CU473">
        <v>0</v>
      </c>
      <c r="CV473">
        <v>0</v>
      </c>
      <c r="CW473">
        <v>1</v>
      </c>
      <c r="CX473">
        <v>0</v>
      </c>
      <c r="CY473">
        <v>1</v>
      </c>
      <c r="CZ473">
        <v>0</v>
      </c>
      <c r="DA473">
        <v>0</v>
      </c>
      <c r="DB473">
        <v>0</v>
      </c>
      <c r="DC473">
        <v>1</v>
      </c>
      <c r="DD473">
        <v>0</v>
      </c>
      <c r="DE473">
        <v>3</v>
      </c>
      <c r="DF473">
        <v>1</v>
      </c>
      <c r="DG473">
        <v>1</v>
      </c>
      <c r="DH473">
        <v>1</v>
      </c>
      <c r="DI473">
        <v>6</v>
      </c>
      <c r="DJ473" t="s">
        <v>794</v>
      </c>
    </row>
    <row r="474" spans="1:114" x14ac:dyDescent="0.2">
      <c r="A474" s="199" t="s">
        <v>346</v>
      </c>
      <c r="B474" t="s">
        <v>338</v>
      </c>
      <c r="C474">
        <v>8264</v>
      </c>
      <c r="D474">
        <v>800</v>
      </c>
      <c r="E474">
        <v>25.616099999999999</v>
      </c>
      <c r="F474">
        <v>2.4775999999999998</v>
      </c>
      <c r="G474">
        <v>894</v>
      </c>
      <c r="H474">
        <v>229</v>
      </c>
      <c r="I474">
        <v>5.7135999999999996</v>
      </c>
      <c r="J474">
        <v>1.4466000000000001</v>
      </c>
      <c r="K474">
        <v>4273</v>
      </c>
      <c r="L474">
        <v>479</v>
      </c>
      <c r="M474">
        <v>31.5444</v>
      </c>
      <c r="N474">
        <v>3.4222000000000001</v>
      </c>
      <c r="O474">
        <v>3224</v>
      </c>
      <c r="P474">
        <v>507</v>
      </c>
      <c r="Q474">
        <v>13.7478</v>
      </c>
      <c r="R474">
        <v>2.1604999999999999</v>
      </c>
      <c r="S474">
        <v>1798</v>
      </c>
      <c r="T474">
        <v>413</v>
      </c>
      <c r="U474">
        <v>5.5423999999999998</v>
      </c>
      <c r="V474">
        <v>1.2730999999999999</v>
      </c>
      <c r="W474">
        <v>7538</v>
      </c>
      <c r="X474">
        <v>79</v>
      </c>
      <c r="Y474">
        <v>23.013999999999999</v>
      </c>
      <c r="AA474">
        <v>6865</v>
      </c>
      <c r="AB474">
        <v>48</v>
      </c>
      <c r="AC474">
        <v>20.959299999999999</v>
      </c>
      <c r="AE474">
        <v>5421</v>
      </c>
      <c r="AF474">
        <v>507</v>
      </c>
      <c r="AG474">
        <v>16.7103</v>
      </c>
      <c r="AH474">
        <v>1.5628</v>
      </c>
      <c r="AI474">
        <v>1007</v>
      </c>
      <c r="AJ474">
        <v>207</v>
      </c>
      <c r="AK474">
        <v>7.4339000000000004</v>
      </c>
      <c r="AL474">
        <v>1.5163</v>
      </c>
      <c r="AM474">
        <v>557</v>
      </c>
      <c r="AN474">
        <v>212</v>
      </c>
      <c r="AO474">
        <v>1.8010999999999999</v>
      </c>
      <c r="AP474">
        <v>0.68659999999999999</v>
      </c>
      <c r="AQ474">
        <v>12859</v>
      </c>
      <c r="AR474">
        <v>154</v>
      </c>
      <c r="AS474">
        <v>39.259300000000003</v>
      </c>
      <c r="AU474">
        <v>920</v>
      </c>
      <c r="AV474">
        <v>221</v>
      </c>
      <c r="AW474">
        <v>5.5984999999999996</v>
      </c>
      <c r="AX474">
        <v>1.3461000000000001</v>
      </c>
      <c r="AY474">
        <v>1159</v>
      </c>
      <c r="AZ474">
        <v>231</v>
      </c>
      <c r="BA474">
        <v>7.0529000000000002</v>
      </c>
      <c r="BB474">
        <v>1.4056</v>
      </c>
      <c r="BC474">
        <v>114</v>
      </c>
      <c r="BD474">
        <v>89</v>
      </c>
      <c r="BE474">
        <v>0.84160000000000001</v>
      </c>
      <c r="BF474">
        <v>0.65869999999999995</v>
      </c>
      <c r="BG474">
        <v>1577</v>
      </c>
      <c r="BH474">
        <v>279</v>
      </c>
      <c r="BI474">
        <v>11.6418</v>
      </c>
      <c r="BJ474">
        <v>2.0329000000000002</v>
      </c>
      <c r="BK474">
        <v>477</v>
      </c>
      <c r="BL474">
        <v>12</v>
      </c>
      <c r="BM474">
        <v>1.4562999999999999</v>
      </c>
      <c r="BO474">
        <v>0.91300000000000003</v>
      </c>
      <c r="BP474">
        <v>0.78259999999999996</v>
      </c>
      <c r="BQ474">
        <v>0.95650000000000002</v>
      </c>
      <c r="BR474">
        <v>0.95650000000000002</v>
      </c>
      <c r="BS474">
        <v>0.60870000000000002</v>
      </c>
      <c r="BT474">
        <v>0.82609999999999995</v>
      </c>
      <c r="BU474">
        <v>0.30430000000000001</v>
      </c>
      <c r="BV474">
        <v>0.91300000000000003</v>
      </c>
      <c r="BW474">
        <v>0.82609999999999995</v>
      </c>
      <c r="BX474">
        <v>0.52170000000000005</v>
      </c>
      <c r="BY474">
        <v>0.6522</v>
      </c>
      <c r="BZ474">
        <v>0.30430000000000001</v>
      </c>
      <c r="CA474">
        <v>0.86960000000000004</v>
      </c>
      <c r="CB474">
        <v>8.6999999999999994E-2</v>
      </c>
      <c r="CC474">
        <v>0.95650000000000002</v>
      </c>
      <c r="CD474">
        <v>0.3478</v>
      </c>
      <c r="CE474">
        <v>4.2172999999999998</v>
      </c>
      <c r="CF474">
        <v>0.91300000000000003</v>
      </c>
      <c r="CG474">
        <v>3.3912</v>
      </c>
      <c r="CH474">
        <v>0.91300000000000003</v>
      </c>
      <c r="CI474">
        <v>0.6522</v>
      </c>
      <c r="CJ474">
        <v>0.6522</v>
      </c>
      <c r="CK474">
        <v>2.5651999999999999</v>
      </c>
      <c r="CL474">
        <v>0.4783</v>
      </c>
      <c r="CM474">
        <v>10.825900000000001</v>
      </c>
      <c r="CN474">
        <v>0.82609999999999995</v>
      </c>
      <c r="CO474">
        <v>1</v>
      </c>
      <c r="CP474">
        <v>0</v>
      </c>
      <c r="CQ474">
        <v>1</v>
      </c>
      <c r="CR474">
        <v>1</v>
      </c>
      <c r="CS474">
        <v>0</v>
      </c>
      <c r="CT474">
        <v>0</v>
      </c>
      <c r="CU474">
        <v>0</v>
      </c>
      <c r="CV474">
        <v>1</v>
      </c>
      <c r="CW474">
        <v>0</v>
      </c>
      <c r="CX474">
        <v>0</v>
      </c>
      <c r="CY474">
        <v>0</v>
      </c>
      <c r="CZ474">
        <v>0</v>
      </c>
      <c r="DA474">
        <v>0</v>
      </c>
      <c r="DB474">
        <v>0</v>
      </c>
      <c r="DC474">
        <v>1</v>
      </c>
      <c r="DD474">
        <v>0</v>
      </c>
      <c r="DE474">
        <v>3</v>
      </c>
      <c r="DF474">
        <v>1</v>
      </c>
      <c r="DG474">
        <v>0</v>
      </c>
      <c r="DH474">
        <v>1</v>
      </c>
      <c r="DI474">
        <v>5</v>
      </c>
      <c r="DJ474" t="s">
        <v>794</v>
      </c>
    </row>
    <row r="475" spans="1:114" x14ac:dyDescent="0.2">
      <c r="A475" s="199" t="s">
        <v>353</v>
      </c>
      <c r="B475" t="s">
        <v>338</v>
      </c>
      <c r="C475">
        <v>155385</v>
      </c>
      <c r="D475">
        <v>6522</v>
      </c>
      <c r="E475">
        <v>16.581499999999998</v>
      </c>
      <c r="F475">
        <v>0.6956</v>
      </c>
      <c r="G475">
        <v>33926</v>
      </c>
      <c r="H475">
        <v>1961</v>
      </c>
      <c r="I475">
        <v>6.3772000000000002</v>
      </c>
      <c r="J475">
        <v>0.36730000000000002</v>
      </c>
      <c r="K475">
        <v>95462</v>
      </c>
      <c r="L475">
        <v>2761</v>
      </c>
      <c r="M475">
        <v>27.451799999999999</v>
      </c>
      <c r="N475">
        <v>0.7873</v>
      </c>
      <c r="O475">
        <v>88628</v>
      </c>
      <c r="P475">
        <v>2416</v>
      </c>
      <c r="Q475">
        <v>13.4237</v>
      </c>
      <c r="R475">
        <v>0.3659</v>
      </c>
      <c r="S475">
        <v>108313</v>
      </c>
      <c r="T475">
        <v>3969</v>
      </c>
      <c r="U475">
        <v>11.400700000000001</v>
      </c>
      <c r="V475">
        <v>0.41770000000000002</v>
      </c>
      <c r="W475">
        <v>143116</v>
      </c>
      <c r="X475">
        <v>43</v>
      </c>
      <c r="Y475">
        <v>14.9117</v>
      </c>
      <c r="AA475">
        <v>212127</v>
      </c>
      <c r="AB475">
        <v>0</v>
      </c>
      <c r="AC475">
        <v>22.1022</v>
      </c>
      <c r="AE475">
        <v>99654</v>
      </c>
      <c r="AF475">
        <v>2971</v>
      </c>
      <c r="AG475">
        <v>10.4893</v>
      </c>
      <c r="AH475">
        <v>0.31259999999999999</v>
      </c>
      <c r="AI475">
        <v>26405</v>
      </c>
      <c r="AJ475">
        <v>1622</v>
      </c>
      <c r="AK475">
        <v>7.5932000000000004</v>
      </c>
      <c r="AL475">
        <v>0.4657</v>
      </c>
      <c r="AM475">
        <v>74003</v>
      </c>
      <c r="AN475">
        <v>3068</v>
      </c>
      <c r="AO475">
        <v>8.2102000000000004</v>
      </c>
      <c r="AP475">
        <v>0.34039999999999998</v>
      </c>
      <c r="AQ475">
        <v>855793</v>
      </c>
      <c r="AR475">
        <v>580</v>
      </c>
      <c r="AS475">
        <v>89.168000000000006</v>
      </c>
      <c r="AU475">
        <v>83861</v>
      </c>
      <c r="AV475">
        <v>2176</v>
      </c>
      <c r="AW475">
        <v>22.9438</v>
      </c>
      <c r="AX475">
        <v>0.5948</v>
      </c>
      <c r="AY475">
        <v>2206</v>
      </c>
      <c r="AZ475">
        <v>459</v>
      </c>
      <c r="BA475">
        <v>0.60350000000000004</v>
      </c>
      <c r="BB475">
        <v>0.12559999999999999</v>
      </c>
      <c r="BC475">
        <v>17678</v>
      </c>
      <c r="BD475">
        <v>1357</v>
      </c>
      <c r="BE475">
        <v>5.0835999999999997</v>
      </c>
      <c r="BF475">
        <v>0.38990000000000002</v>
      </c>
      <c r="BG475">
        <v>31898</v>
      </c>
      <c r="BH475">
        <v>1677</v>
      </c>
      <c r="BI475">
        <v>9.1728000000000005</v>
      </c>
      <c r="BJ475">
        <v>0.48099999999999998</v>
      </c>
      <c r="BK475">
        <v>19219</v>
      </c>
      <c r="BL475">
        <v>327</v>
      </c>
      <c r="BM475">
        <v>2.0024999999999999</v>
      </c>
      <c r="BO475">
        <v>0.4783</v>
      </c>
      <c r="BP475">
        <v>0.86960000000000004</v>
      </c>
      <c r="BQ475">
        <v>0.73909999999999998</v>
      </c>
      <c r="BR475">
        <v>0.91300000000000003</v>
      </c>
      <c r="BS475">
        <v>1</v>
      </c>
      <c r="BT475">
        <v>8.6999999999999994E-2</v>
      </c>
      <c r="BU475">
        <v>0.52170000000000005</v>
      </c>
      <c r="BV475">
        <v>0.13039999999999999</v>
      </c>
      <c r="BW475">
        <v>0.91300000000000003</v>
      </c>
      <c r="BX475">
        <v>1</v>
      </c>
      <c r="BY475">
        <v>1</v>
      </c>
      <c r="BZ475">
        <v>0.91300000000000003</v>
      </c>
      <c r="CA475">
        <v>0.13039999999999999</v>
      </c>
      <c r="CB475">
        <v>1</v>
      </c>
      <c r="CC475">
        <v>0.91300000000000003</v>
      </c>
      <c r="CD475">
        <v>0.52170000000000005</v>
      </c>
      <c r="CE475">
        <v>4</v>
      </c>
      <c r="CF475">
        <v>0.86960000000000004</v>
      </c>
      <c r="CG475">
        <v>2.6520999999999999</v>
      </c>
      <c r="CH475">
        <v>0.69569999999999999</v>
      </c>
      <c r="CI475">
        <v>1</v>
      </c>
      <c r="CJ475">
        <v>1</v>
      </c>
      <c r="CK475">
        <v>3.4781</v>
      </c>
      <c r="CL475">
        <v>0.91300000000000003</v>
      </c>
      <c r="CM475">
        <v>11.1302</v>
      </c>
      <c r="CN475">
        <v>0.91300000000000003</v>
      </c>
      <c r="CO475">
        <v>0</v>
      </c>
      <c r="CP475">
        <v>0</v>
      </c>
      <c r="CQ475">
        <v>0</v>
      </c>
      <c r="CR475">
        <v>1</v>
      </c>
      <c r="CS475">
        <v>1</v>
      </c>
      <c r="CT475">
        <v>0</v>
      </c>
      <c r="CU475">
        <v>0</v>
      </c>
      <c r="CV475">
        <v>0</v>
      </c>
      <c r="CW475">
        <v>1</v>
      </c>
      <c r="CX475">
        <v>1</v>
      </c>
      <c r="CY475">
        <v>1</v>
      </c>
      <c r="CZ475">
        <v>1</v>
      </c>
      <c r="DA475">
        <v>0</v>
      </c>
      <c r="DB475">
        <v>1</v>
      </c>
      <c r="DC475">
        <v>1</v>
      </c>
      <c r="DD475">
        <v>0</v>
      </c>
      <c r="DE475">
        <v>2</v>
      </c>
      <c r="DF475">
        <v>2</v>
      </c>
      <c r="DG475">
        <v>1</v>
      </c>
      <c r="DH475">
        <v>3</v>
      </c>
      <c r="DI475">
        <v>8</v>
      </c>
      <c r="DJ475" t="s">
        <v>794</v>
      </c>
    </row>
    <row r="476" spans="1:114" x14ac:dyDescent="0.2">
      <c r="A476" s="199" t="s">
        <v>358</v>
      </c>
      <c r="B476" t="s">
        <v>338</v>
      </c>
      <c r="C476">
        <v>22335</v>
      </c>
      <c r="D476">
        <v>1553</v>
      </c>
      <c r="E476">
        <v>22.077400000000001</v>
      </c>
      <c r="F476">
        <v>1.5347</v>
      </c>
      <c r="G476">
        <v>3274</v>
      </c>
      <c r="H476">
        <v>547</v>
      </c>
      <c r="I476">
        <v>5.8852000000000002</v>
      </c>
      <c r="J476">
        <v>0.97819999999999996</v>
      </c>
      <c r="K476">
        <v>11675</v>
      </c>
      <c r="L476">
        <v>894</v>
      </c>
      <c r="M476">
        <v>28.848500000000001</v>
      </c>
      <c r="N476">
        <v>2.1707000000000001</v>
      </c>
      <c r="O476">
        <v>6136</v>
      </c>
      <c r="P476">
        <v>688</v>
      </c>
      <c r="Q476">
        <v>9.2276000000000007</v>
      </c>
      <c r="R476">
        <v>1.0345</v>
      </c>
      <c r="S476">
        <v>6923</v>
      </c>
      <c r="T476">
        <v>885</v>
      </c>
      <c r="U476">
        <v>6.6600999999999999</v>
      </c>
      <c r="V476">
        <v>0.85140000000000005</v>
      </c>
      <c r="W476">
        <v>17448</v>
      </c>
      <c r="X476">
        <v>270</v>
      </c>
      <c r="Y476">
        <v>16.630800000000001</v>
      </c>
      <c r="AA476">
        <v>23644</v>
      </c>
      <c r="AB476">
        <v>0</v>
      </c>
      <c r="AC476">
        <v>22.5366</v>
      </c>
      <c r="AE476">
        <v>12365</v>
      </c>
      <c r="AF476">
        <v>874</v>
      </c>
      <c r="AG476">
        <v>11.8954</v>
      </c>
      <c r="AH476">
        <v>0.84079999999999999</v>
      </c>
      <c r="AI476">
        <v>3045</v>
      </c>
      <c r="AJ476">
        <v>575</v>
      </c>
      <c r="AK476">
        <v>7.5240999999999998</v>
      </c>
      <c r="AL476">
        <v>1.4155</v>
      </c>
      <c r="AM476">
        <v>2445</v>
      </c>
      <c r="AN476">
        <v>597</v>
      </c>
      <c r="AO476">
        <v>2.4802</v>
      </c>
      <c r="AP476">
        <v>0.60570000000000002</v>
      </c>
      <c r="AQ476">
        <v>44120</v>
      </c>
      <c r="AR476">
        <v>666</v>
      </c>
      <c r="AS476">
        <v>42.0535</v>
      </c>
      <c r="AU476">
        <v>5026</v>
      </c>
      <c r="AV476">
        <v>730</v>
      </c>
      <c r="AW476">
        <v>11.389900000000001</v>
      </c>
      <c r="AX476">
        <v>1.6544000000000001</v>
      </c>
      <c r="AY476">
        <v>1701</v>
      </c>
      <c r="AZ476">
        <v>308</v>
      </c>
      <c r="BA476">
        <v>3.8548</v>
      </c>
      <c r="BB476">
        <v>0.69799999999999995</v>
      </c>
      <c r="BC476">
        <v>1014</v>
      </c>
      <c r="BD476">
        <v>270</v>
      </c>
      <c r="BE476">
        <v>2.5055999999999998</v>
      </c>
      <c r="BF476">
        <v>0.66659999999999997</v>
      </c>
      <c r="BG476">
        <v>2293</v>
      </c>
      <c r="BH476">
        <v>456</v>
      </c>
      <c r="BI476">
        <v>5.6658999999999997</v>
      </c>
      <c r="BJ476">
        <v>1.1237999999999999</v>
      </c>
      <c r="BK476">
        <v>4119</v>
      </c>
      <c r="BL476">
        <v>52</v>
      </c>
      <c r="BM476">
        <v>3.9260999999999999</v>
      </c>
      <c r="BO476">
        <v>0.78259999999999996</v>
      </c>
      <c r="BP476">
        <v>0.82609999999999995</v>
      </c>
      <c r="BQ476">
        <v>0.82609999999999995</v>
      </c>
      <c r="BR476">
        <v>0.6522</v>
      </c>
      <c r="BS476">
        <v>0.86960000000000004</v>
      </c>
      <c r="BT476">
        <v>0.3478</v>
      </c>
      <c r="BU476">
        <v>0.69569999999999999</v>
      </c>
      <c r="BV476">
        <v>0.43480000000000002</v>
      </c>
      <c r="BW476">
        <v>0.86960000000000004</v>
      </c>
      <c r="BX476">
        <v>0.82609999999999995</v>
      </c>
      <c r="BY476">
        <v>0.69569999999999999</v>
      </c>
      <c r="BZ476">
        <v>0.6522</v>
      </c>
      <c r="CA476">
        <v>0.69569999999999999</v>
      </c>
      <c r="CB476">
        <v>0.91300000000000003</v>
      </c>
      <c r="CC476">
        <v>0.4783</v>
      </c>
      <c r="CD476">
        <v>0.82609999999999995</v>
      </c>
      <c r="CE476">
        <v>3.9565999999999999</v>
      </c>
      <c r="CF476">
        <v>0.82609999999999995</v>
      </c>
      <c r="CG476">
        <v>3.1739999999999999</v>
      </c>
      <c r="CH476">
        <v>0.86960000000000004</v>
      </c>
      <c r="CI476">
        <v>0.69569999999999999</v>
      </c>
      <c r="CJ476">
        <v>0.69569999999999999</v>
      </c>
      <c r="CK476">
        <v>3.5653000000000001</v>
      </c>
      <c r="CL476">
        <v>1</v>
      </c>
      <c r="CM476">
        <v>11.3916</v>
      </c>
      <c r="CN476">
        <v>0.95650000000000002</v>
      </c>
      <c r="CO476">
        <v>0</v>
      </c>
      <c r="CP476">
        <v>0</v>
      </c>
      <c r="CQ476">
        <v>0</v>
      </c>
      <c r="CR476">
        <v>0</v>
      </c>
      <c r="CS476">
        <v>0</v>
      </c>
      <c r="CT476">
        <v>0</v>
      </c>
      <c r="CU476">
        <v>0</v>
      </c>
      <c r="CV476">
        <v>0</v>
      </c>
      <c r="CW476">
        <v>0</v>
      </c>
      <c r="CX476">
        <v>0</v>
      </c>
      <c r="CY476">
        <v>0</v>
      </c>
      <c r="CZ476">
        <v>0</v>
      </c>
      <c r="DA476">
        <v>0</v>
      </c>
      <c r="DB476">
        <v>1</v>
      </c>
      <c r="DC476">
        <v>0</v>
      </c>
      <c r="DD476">
        <v>0</v>
      </c>
      <c r="DE476">
        <v>0</v>
      </c>
      <c r="DF476">
        <v>0</v>
      </c>
      <c r="DG476">
        <v>0</v>
      </c>
      <c r="DH476">
        <v>1</v>
      </c>
      <c r="DI476">
        <v>1</v>
      </c>
      <c r="DJ476" t="s">
        <v>794</v>
      </c>
    </row>
    <row r="477" spans="1:114" x14ac:dyDescent="0.2">
      <c r="A477" s="199" t="s">
        <v>356</v>
      </c>
      <c r="B477" t="s">
        <v>338</v>
      </c>
      <c r="C477">
        <v>4642</v>
      </c>
      <c r="D477">
        <v>791</v>
      </c>
      <c r="E477">
        <v>23.365400000000001</v>
      </c>
      <c r="F477">
        <v>3.9775999999999998</v>
      </c>
      <c r="G477">
        <v>724</v>
      </c>
      <c r="H477">
        <v>239</v>
      </c>
      <c r="I477">
        <v>7.4600999999999997</v>
      </c>
      <c r="J477">
        <v>2.4306999999999999</v>
      </c>
      <c r="K477">
        <v>2371</v>
      </c>
      <c r="L477">
        <v>374</v>
      </c>
      <c r="M477">
        <v>28.402000000000001</v>
      </c>
      <c r="N477">
        <v>4.3316999999999997</v>
      </c>
      <c r="O477">
        <v>2318</v>
      </c>
      <c r="P477">
        <v>273</v>
      </c>
      <c r="Q477">
        <v>13.3043</v>
      </c>
      <c r="R477">
        <v>1.5466</v>
      </c>
      <c r="S477">
        <v>772</v>
      </c>
      <c r="T477">
        <v>256</v>
      </c>
      <c r="U477">
        <v>3.6244000000000001</v>
      </c>
      <c r="V477">
        <v>1.2018</v>
      </c>
      <c r="W477">
        <v>4419</v>
      </c>
      <c r="X477">
        <v>74</v>
      </c>
      <c r="Y477">
        <v>17.802800000000001</v>
      </c>
      <c r="AA477">
        <v>4336</v>
      </c>
      <c r="AB477">
        <v>54</v>
      </c>
      <c r="AC477">
        <v>17.468399999999999</v>
      </c>
      <c r="AE477">
        <v>3206</v>
      </c>
      <c r="AF477">
        <v>430</v>
      </c>
      <c r="AG477">
        <v>15.051600000000001</v>
      </c>
      <c r="AH477">
        <v>2.0177</v>
      </c>
      <c r="AI477">
        <v>417</v>
      </c>
      <c r="AJ477">
        <v>172</v>
      </c>
      <c r="AK477">
        <v>4.9951999999999996</v>
      </c>
      <c r="AL477">
        <v>2.0488</v>
      </c>
      <c r="AM477">
        <v>540</v>
      </c>
      <c r="AN477">
        <v>316</v>
      </c>
      <c r="AO477">
        <v>2.2814999999999999</v>
      </c>
      <c r="AP477">
        <v>1.3367</v>
      </c>
      <c r="AQ477">
        <v>12209</v>
      </c>
      <c r="AR477">
        <v>102</v>
      </c>
      <c r="AS477">
        <v>49.186199999999999</v>
      </c>
      <c r="AU477">
        <v>889</v>
      </c>
      <c r="AV477">
        <v>288</v>
      </c>
      <c r="AW477">
        <v>8.1350999999999996</v>
      </c>
      <c r="AX477">
        <v>2.6377999999999999</v>
      </c>
      <c r="AY477">
        <v>909</v>
      </c>
      <c r="AZ477">
        <v>237</v>
      </c>
      <c r="BA477">
        <v>8.3180999999999994</v>
      </c>
      <c r="BB477">
        <v>2.1682999999999999</v>
      </c>
      <c r="BC477">
        <v>83</v>
      </c>
      <c r="BD477">
        <v>77</v>
      </c>
      <c r="BE477">
        <v>0.99429999999999996</v>
      </c>
      <c r="BF477">
        <v>0.91779999999999995</v>
      </c>
      <c r="BG477">
        <v>636</v>
      </c>
      <c r="BH477">
        <v>217</v>
      </c>
      <c r="BI477">
        <v>7.6185999999999998</v>
      </c>
      <c r="BJ477">
        <v>2.5811999999999999</v>
      </c>
      <c r="BK477">
        <v>4972</v>
      </c>
      <c r="BL477">
        <v>107</v>
      </c>
      <c r="BM477">
        <v>20.0306</v>
      </c>
      <c r="BO477">
        <v>0.82609999999999995</v>
      </c>
      <c r="BP477">
        <v>1</v>
      </c>
      <c r="BQ477">
        <v>0.78259999999999996</v>
      </c>
      <c r="BR477">
        <v>0.86960000000000004</v>
      </c>
      <c r="BS477">
        <v>0.1739</v>
      </c>
      <c r="BT477">
        <v>0.56520000000000004</v>
      </c>
      <c r="BU477">
        <v>8.6999999999999994E-2</v>
      </c>
      <c r="BV477">
        <v>0.6522</v>
      </c>
      <c r="BW477">
        <v>0.1739</v>
      </c>
      <c r="BX477">
        <v>0.78259999999999996</v>
      </c>
      <c r="BY477">
        <v>0.78259999999999996</v>
      </c>
      <c r="BZ477">
        <v>0.4783</v>
      </c>
      <c r="CA477">
        <v>0.95650000000000002</v>
      </c>
      <c r="CB477">
        <v>0.21740000000000001</v>
      </c>
      <c r="CC477">
        <v>0.6522</v>
      </c>
      <c r="CD477">
        <v>1</v>
      </c>
      <c r="CE477">
        <v>3.6522000000000001</v>
      </c>
      <c r="CF477">
        <v>0.78259999999999996</v>
      </c>
      <c r="CG477">
        <v>2.2608999999999999</v>
      </c>
      <c r="CH477">
        <v>0.39129999999999998</v>
      </c>
      <c r="CI477">
        <v>0.78259999999999996</v>
      </c>
      <c r="CJ477">
        <v>0.78259999999999996</v>
      </c>
      <c r="CK477">
        <v>3.3043999999999998</v>
      </c>
      <c r="CL477">
        <v>0.86960000000000004</v>
      </c>
      <c r="CM477">
        <v>10.0001</v>
      </c>
      <c r="CN477">
        <v>0.78259999999999996</v>
      </c>
      <c r="CO477">
        <v>0</v>
      </c>
      <c r="CP477">
        <v>1</v>
      </c>
      <c r="CQ477">
        <v>0</v>
      </c>
      <c r="CR477">
        <v>0</v>
      </c>
      <c r="CS477">
        <v>0</v>
      </c>
      <c r="CT477">
        <v>0</v>
      </c>
      <c r="CU477">
        <v>0</v>
      </c>
      <c r="CV477">
        <v>0</v>
      </c>
      <c r="CW477">
        <v>0</v>
      </c>
      <c r="CX477">
        <v>0</v>
      </c>
      <c r="CY477">
        <v>0</v>
      </c>
      <c r="CZ477">
        <v>0</v>
      </c>
      <c r="DA477">
        <v>1</v>
      </c>
      <c r="DB477">
        <v>0</v>
      </c>
      <c r="DC477">
        <v>0</v>
      </c>
      <c r="DD477">
        <v>1</v>
      </c>
      <c r="DE477">
        <v>1</v>
      </c>
      <c r="DF477">
        <v>0</v>
      </c>
      <c r="DG477">
        <v>0</v>
      </c>
      <c r="DH477">
        <v>2</v>
      </c>
      <c r="DI477">
        <v>3</v>
      </c>
      <c r="DJ477" t="s">
        <v>794</v>
      </c>
    </row>
    <row r="478" spans="1:114" x14ac:dyDescent="0.2">
      <c r="A478" s="199" t="s">
        <v>237</v>
      </c>
      <c r="B478" t="s">
        <v>338</v>
      </c>
      <c r="C478">
        <v>30915</v>
      </c>
      <c r="D478">
        <v>1625</v>
      </c>
      <c r="E478">
        <v>20.8385</v>
      </c>
      <c r="F478">
        <v>1.0939000000000001</v>
      </c>
      <c r="G478">
        <v>3143</v>
      </c>
      <c r="H478">
        <v>556</v>
      </c>
      <c r="I478">
        <v>4.2168000000000001</v>
      </c>
      <c r="J478">
        <v>0.74209999999999998</v>
      </c>
      <c r="K478">
        <v>14801</v>
      </c>
      <c r="L478">
        <v>893</v>
      </c>
      <c r="M478">
        <v>24.743400000000001</v>
      </c>
      <c r="N478">
        <v>1.4701</v>
      </c>
      <c r="O478">
        <v>12425</v>
      </c>
      <c r="P478">
        <v>873</v>
      </c>
      <c r="Q478">
        <v>11.3773</v>
      </c>
      <c r="R478">
        <v>0.79930000000000001</v>
      </c>
      <c r="S478">
        <v>9313</v>
      </c>
      <c r="T478">
        <v>1068</v>
      </c>
      <c r="U478">
        <v>6.2617000000000003</v>
      </c>
      <c r="V478">
        <v>0.71789999999999998</v>
      </c>
      <c r="W478">
        <v>28153</v>
      </c>
      <c r="X478">
        <v>148</v>
      </c>
      <c r="Y478">
        <v>18.080500000000001</v>
      </c>
      <c r="AA478">
        <v>33870</v>
      </c>
      <c r="AB478">
        <v>0</v>
      </c>
      <c r="AC478">
        <v>21.752099999999999</v>
      </c>
      <c r="AE478">
        <v>22751</v>
      </c>
      <c r="AF478">
        <v>1050</v>
      </c>
      <c r="AG478">
        <v>15.296799999999999</v>
      </c>
      <c r="AH478">
        <v>0.70479999999999998</v>
      </c>
      <c r="AI478">
        <v>4215</v>
      </c>
      <c r="AJ478">
        <v>568</v>
      </c>
      <c r="AK478">
        <v>7.0464000000000002</v>
      </c>
      <c r="AL478">
        <v>0.94650000000000001</v>
      </c>
      <c r="AM478">
        <v>2310</v>
      </c>
      <c r="AN478">
        <v>467</v>
      </c>
      <c r="AO478">
        <v>1.5694999999999999</v>
      </c>
      <c r="AP478">
        <v>0.3175</v>
      </c>
      <c r="AQ478">
        <v>41588</v>
      </c>
      <c r="AR478">
        <v>355</v>
      </c>
      <c r="AS478">
        <v>26.7088</v>
      </c>
      <c r="AU478">
        <v>5682</v>
      </c>
      <c r="AV478">
        <v>624</v>
      </c>
      <c r="AW478">
        <v>8.8581000000000003</v>
      </c>
      <c r="AX478">
        <v>0.97189999999999999</v>
      </c>
      <c r="AY478">
        <v>1499</v>
      </c>
      <c r="AZ478">
        <v>299</v>
      </c>
      <c r="BA478">
        <v>2.3369</v>
      </c>
      <c r="BB478">
        <v>0.46610000000000001</v>
      </c>
      <c r="BC478">
        <v>1177</v>
      </c>
      <c r="BD478">
        <v>265</v>
      </c>
      <c r="BE478">
        <v>1.9676</v>
      </c>
      <c r="BF478">
        <v>0.442</v>
      </c>
      <c r="BG478">
        <v>4614</v>
      </c>
      <c r="BH478">
        <v>497</v>
      </c>
      <c r="BI478">
        <v>7.7134</v>
      </c>
      <c r="BJ478">
        <v>0.82699999999999996</v>
      </c>
      <c r="BK478">
        <v>7420</v>
      </c>
      <c r="BL478">
        <v>330</v>
      </c>
      <c r="BM478">
        <v>4.7652999999999999</v>
      </c>
      <c r="BO478">
        <v>0.73909999999999998</v>
      </c>
      <c r="BP478">
        <v>0.39129999999999998</v>
      </c>
      <c r="BQ478">
        <v>0.56520000000000004</v>
      </c>
      <c r="BR478">
        <v>0.78259999999999996</v>
      </c>
      <c r="BS478">
        <v>0.82609999999999995</v>
      </c>
      <c r="BT478">
        <v>0.6522</v>
      </c>
      <c r="BU478">
        <v>0.39129999999999998</v>
      </c>
      <c r="BV478">
        <v>0.73909999999999998</v>
      </c>
      <c r="BW478">
        <v>0.73909999999999998</v>
      </c>
      <c r="BX478">
        <v>0.4783</v>
      </c>
      <c r="BY478">
        <v>0.39129999999999998</v>
      </c>
      <c r="BZ478">
        <v>0.56520000000000004</v>
      </c>
      <c r="CA478">
        <v>0.43480000000000002</v>
      </c>
      <c r="CB478">
        <v>0.6522</v>
      </c>
      <c r="CC478">
        <v>0.69569999999999999</v>
      </c>
      <c r="CD478">
        <v>0.86960000000000004</v>
      </c>
      <c r="CE478">
        <v>3.3043</v>
      </c>
      <c r="CF478">
        <v>0.73909999999999998</v>
      </c>
      <c r="CG478">
        <v>3</v>
      </c>
      <c r="CH478">
        <v>0.78259999999999996</v>
      </c>
      <c r="CI478">
        <v>0.39129999999999998</v>
      </c>
      <c r="CJ478">
        <v>0.39129999999999998</v>
      </c>
      <c r="CK478">
        <v>3.2174999999999998</v>
      </c>
      <c r="CL478">
        <v>0.78259999999999996</v>
      </c>
      <c r="CM478">
        <v>9.9131</v>
      </c>
      <c r="CN478">
        <v>0.73909999999999998</v>
      </c>
      <c r="CO478">
        <v>0</v>
      </c>
      <c r="CP478">
        <v>0</v>
      </c>
      <c r="CQ478">
        <v>0</v>
      </c>
      <c r="CR478">
        <v>0</v>
      </c>
      <c r="CS478">
        <v>0</v>
      </c>
      <c r="CT478">
        <v>0</v>
      </c>
      <c r="CU478">
        <v>0</v>
      </c>
      <c r="CV478">
        <v>0</v>
      </c>
      <c r="CW478">
        <v>0</v>
      </c>
      <c r="CX478">
        <v>0</v>
      </c>
      <c r="CY478">
        <v>0</v>
      </c>
      <c r="CZ478">
        <v>0</v>
      </c>
      <c r="DA478">
        <v>0</v>
      </c>
      <c r="DB478">
        <v>0</v>
      </c>
      <c r="DC478">
        <v>0</v>
      </c>
      <c r="DD478">
        <v>0</v>
      </c>
      <c r="DE478">
        <v>0</v>
      </c>
      <c r="DF478">
        <v>0</v>
      </c>
      <c r="DG478">
        <v>0</v>
      </c>
      <c r="DH478">
        <v>0</v>
      </c>
      <c r="DI478">
        <v>0</v>
      </c>
      <c r="DJ478" t="s">
        <v>793</v>
      </c>
    </row>
    <row r="479" spans="1:114" x14ac:dyDescent="0.2">
      <c r="A479" s="199" t="s">
        <v>352</v>
      </c>
      <c r="B479" t="s">
        <v>338</v>
      </c>
      <c r="C479">
        <v>130890</v>
      </c>
      <c r="D479">
        <v>4848</v>
      </c>
      <c r="E479">
        <v>12.382899999999999</v>
      </c>
      <c r="F479">
        <v>0.45860000000000001</v>
      </c>
      <c r="G479">
        <v>29120</v>
      </c>
      <c r="H479">
        <v>1754</v>
      </c>
      <c r="I479">
        <v>4.9291</v>
      </c>
      <c r="J479">
        <v>0.2959</v>
      </c>
      <c r="K479">
        <v>83421</v>
      </c>
      <c r="L479">
        <v>2615</v>
      </c>
      <c r="M479">
        <v>21.433399999999999</v>
      </c>
      <c r="N479">
        <v>0.66690000000000005</v>
      </c>
      <c r="O479">
        <v>64055</v>
      </c>
      <c r="P479">
        <v>2359</v>
      </c>
      <c r="Q479">
        <v>8.6557999999999993</v>
      </c>
      <c r="R479">
        <v>0.31879999999999997</v>
      </c>
      <c r="S479">
        <v>73432</v>
      </c>
      <c r="T479">
        <v>3399</v>
      </c>
      <c r="U479">
        <v>6.9507000000000003</v>
      </c>
      <c r="V479">
        <v>0.32169999999999999</v>
      </c>
      <c r="W479">
        <v>181139</v>
      </c>
      <c r="X479">
        <v>32</v>
      </c>
      <c r="Y479">
        <v>16.993200000000002</v>
      </c>
      <c r="AA479">
        <v>243139</v>
      </c>
      <c r="AB479">
        <v>0</v>
      </c>
      <c r="AC479">
        <v>22.8096</v>
      </c>
      <c r="AE479">
        <v>99507</v>
      </c>
      <c r="AF479">
        <v>3017</v>
      </c>
      <c r="AG479">
        <v>9.4187999999999992</v>
      </c>
      <c r="AH479">
        <v>0.28549999999999998</v>
      </c>
      <c r="AI479">
        <v>22011</v>
      </c>
      <c r="AJ479">
        <v>1203</v>
      </c>
      <c r="AK479">
        <v>5.6553000000000004</v>
      </c>
      <c r="AL479">
        <v>0.30840000000000001</v>
      </c>
      <c r="AM479">
        <v>69266</v>
      </c>
      <c r="AN479">
        <v>2626</v>
      </c>
      <c r="AO479">
        <v>6.8929999999999998</v>
      </c>
      <c r="AP479">
        <v>0.26129999999999998</v>
      </c>
      <c r="AQ479">
        <v>645087</v>
      </c>
      <c r="AR479">
        <v>1388</v>
      </c>
      <c r="AS479">
        <v>60.517600000000002</v>
      </c>
      <c r="AU479">
        <v>115467</v>
      </c>
      <c r="AV479">
        <v>2349</v>
      </c>
      <c r="AW479">
        <v>28.402999999999999</v>
      </c>
      <c r="AX479">
        <v>0.5776</v>
      </c>
      <c r="AY479">
        <v>929</v>
      </c>
      <c r="AZ479">
        <v>315</v>
      </c>
      <c r="BA479">
        <v>0.22850000000000001</v>
      </c>
      <c r="BB479">
        <v>7.7499999999999999E-2</v>
      </c>
      <c r="BC479">
        <v>13038</v>
      </c>
      <c r="BD479">
        <v>903</v>
      </c>
      <c r="BE479">
        <v>3.3498999999999999</v>
      </c>
      <c r="BF479">
        <v>0.23150000000000001</v>
      </c>
      <c r="BG479">
        <v>33093</v>
      </c>
      <c r="BH479">
        <v>1500</v>
      </c>
      <c r="BI479">
        <v>8.5025999999999993</v>
      </c>
      <c r="BJ479">
        <v>0.38400000000000001</v>
      </c>
      <c r="BK479">
        <v>8624</v>
      </c>
      <c r="BL479">
        <v>124</v>
      </c>
      <c r="BM479">
        <v>0.80900000000000005</v>
      </c>
      <c r="BO479">
        <v>0.39129999999999998</v>
      </c>
      <c r="BP479">
        <v>0.60870000000000002</v>
      </c>
      <c r="BQ479">
        <v>0.4783</v>
      </c>
      <c r="BR479">
        <v>0.60870000000000002</v>
      </c>
      <c r="BS479">
        <v>0.91300000000000003</v>
      </c>
      <c r="BT479">
        <v>0.39129999999999998</v>
      </c>
      <c r="BU479">
        <v>0.73909999999999998</v>
      </c>
      <c r="BV479">
        <v>4.3499999999999997E-2</v>
      </c>
      <c r="BW479">
        <v>0.39129999999999998</v>
      </c>
      <c r="BX479">
        <v>0.95650000000000002</v>
      </c>
      <c r="BY479">
        <v>0.86960000000000004</v>
      </c>
      <c r="BZ479">
        <v>0.95650000000000002</v>
      </c>
      <c r="CA479">
        <v>4.3499999999999997E-2</v>
      </c>
      <c r="CB479">
        <v>0.95650000000000002</v>
      </c>
      <c r="CC479">
        <v>0.82609999999999995</v>
      </c>
      <c r="CD479">
        <v>0.13039999999999999</v>
      </c>
      <c r="CE479">
        <v>3</v>
      </c>
      <c r="CF479">
        <v>0.69569999999999999</v>
      </c>
      <c r="CG479">
        <v>2.5217000000000001</v>
      </c>
      <c r="CH479">
        <v>0.60870000000000002</v>
      </c>
      <c r="CI479">
        <v>0.86960000000000004</v>
      </c>
      <c r="CJ479">
        <v>0.86960000000000004</v>
      </c>
      <c r="CK479">
        <v>2.9129999999999998</v>
      </c>
      <c r="CL479">
        <v>0.60870000000000002</v>
      </c>
      <c r="CM479">
        <v>9.3042999999999996</v>
      </c>
      <c r="CN479">
        <v>0.6522</v>
      </c>
      <c r="CO479">
        <v>0</v>
      </c>
      <c r="CP479">
        <v>0</v>
      </c>
      <c r="CQ479">
        <v>0</v>
      </c>
      <c r="CR479">
        <v>0</v>
      </c>
      <c r="CS479">
        <v>1</v>
      </c>
      <c r="CT479">
        <v>0</v>
      </c>
      <c r="CU479">
        <v>0</v>
      </c>
      <c r="CV479">
        <v>0</v>
      </c>
      <c r="CW479">
        <v>0</v>
      </c>
      <c r="CX479">
        <v>1</v>
      </c>
      <c r="CY479">
        <v>0</v>
      </c>
      <c r="CZ479">
        <v>1</v>
      </c>
      <c r="DA479">
        <v>0</v>
      </c>
      <c r="DB479">
        <v>1</v>
      </c>
      <c r="DC479">
        <v>0</v>
      </c>
      <c r="DD479">
        <v>0</v>
      </c>
      <c r="DE479">
        <v>1</v>
      </c>
      <c r="DF479">
        <v>1</v>
      </c>
      <c r="DG479">
        <v>0</v>
      </c>
      <c r="DH479">
        <v>2</v>
      </c>
      <c r="DI479">
        <v>4</v>
      </c>
      <c r="DJ479" t="s">
        <v>793</v>
      </c>
    </row>
    <row r="480" spans="1:114" x14ac:dyDescent="0.2">
      <c r="A480" s="199" t="s">
        <v>337</v>
      </c>
      <c r="B480" t="s">
        <v>338</v>
      </c>
      <c r="C480">
        <v>16663</v>
      </c>
      <c r="D480">
        <v>1446</v>
      </c>
      <c r="E480">
        <v>27.257000000000001</v>
      </c>
      <c r="F480">
        <v>2.3641999999999999</v>
      </c>
      <c r="G480">
        <v>1407</v>
      </c>
      <c r="H480">
        <v>287</v>
      </c>
      <c r="I480">
        <v>4.9935999999999998</v>
      </c>
      <c r="J480">
        <v>1.0103</v>
      </c>
      <c r="K480">
        <v>5844</v>
      </c>
      <c r="L480">
        <v>510</v>
      </c>
      <c r="M480">
        <v>21.342500000000001</v>
      </c>
      <c r="N480">
        <v>1.8265</v>
      </c>
      <c r="O480">
        <v>4562</v>
      </c>
      <c r="P480">
        <v>487</v>
      </c>
      <c r="Q480">
        <v>9.5563000000000002</v>
      </c>
      <c r="R480">
        <v>1.0194000000000001</v>
      </c>
      <c r="S480">
        <v>2371</v>
      </c>
      <c r="T480">
        <v>397</v>
      </c>
      <c r="U480">
        <v>3.7825000000000002</v>
      </c>
      <c r="V480">
        <v>0.63329999999999997</v>
      </c>
      <c r="W480">
        <v>14262</v>
      </c>
      <c r="X480">
        <v>89</v>
      </c>
      <c r="Y480">
        <v>21.143899999999999</v>
      </c>
      <c r="AA480">
        <v>12032</v>
      </c>
      <c r="AB480">
        <v>0</v>
      </c>
      <c r="AC480">
        <v>17.837900000000001</v>
      </c>
      <c r="AE480">
        <v>13256</v>
      </c>
      <c r="AF480">
        <v>759</v>
      </c>
      <c r="AG480">
        <v>21.147300000000001</v>
      </c>
      <c r="AH480">
        <v>1.2103999999999999</v>
      </c>
      <c r="AI480">
        <v>1604</v>
      </c>
      <c r="AJ480">
        <v>292</v>
      </c>
      <c r="AK480">
        <v>5.8578999999999999</v>
      </c>
      <c r="AL480">
        <v>1.0620000000000001</v>
      </c>
      <c r="AM480">
        <v>218</v>
      </c>
      <c r="AN480">
        <v>127</v>
      </c>
      <c r="AO480">
        <v>0.3387</v>
      </c>
      <c r="AP480">
        <v>0.1973</v>
      </c>
      <c r="AQ480">
        <v>9544</v>
      </c>
      <c r="AR480">
        <v>246</v>
      </c>
      <c r="AS480">
        <v>14.1493</v>
      </c>
      <c r="AU480">
        <v>2094</v>
      </c>
      <c r="AV480">
        <v>336</v>
      </c>
      <c r="AW480">
        <v>6.3997999999999999</v>
      </c>
      <c r="AX480">
        <v>1.0275000000000001</v>
      </c>
      <c r="AY480">
        <v>1462</v>
      </c>
      <c r="AZ480">
        <v>253</v>
      </c>
      <c r="BA480">
        <v>4.4682000000000004</v>
      </c>
      <c r="BB480">
        <v>0.7732</v>
      </c>
      <c r="BC480">
        <v>290</v>
      </c>
      <c r="BD480">
        <v>126</v>
      </c>
      <c r="BE480">
        <v>1.0590999999999999</v>
      </c>
      <c r="BF480">
        <v>0.45929999999999999</v>
      </c>
      <c r="BG480">
        <v>2503</v>
      </c>
      <c r="BH480">
        <v>377</v>
      </c>
      <c r="BI480">
        <v>9.141</v>
      </c>
      <c r="BJ480">
        <v>1.3683000000000001</v>
      </c>
      <c r="BK480">
        <v>6523</v>
      </c>
      <c r="BL480">
        <v>99</v>
      </c>
      <c r="BM480">
        <v>9.6706000000000003</v>
      </c>
      <c r="BO480">
        <v>0.95650000000000002</v>
      </c>
      <c r="BP480">
        <v>0.6522</v>
      </c>
      <c r="BQ480">
        <v>0.43480000000000002</v>
      </c>
      <c r="BR480">
        <v>0.69569999999999999</v>
      </c>
      <c r="BS480">
        <v>0.21740000000000001</v>
      </c>
      <c r="BT480">
        <v>0.78259999999999996</v>
      </c>
      <c r="BU480">
        <v>0.1739</v>
      </c>
      <c r="BV480">
        <v>1</v>
      </c>
      <c r="BW480">
        <v>0.52170000000000005</v>
      </c>
      <c r="BX480">
        <v>8.6999999999999994E-2</v>
      </c>
      <c r="BY480">
        <v>4.3499999999999997E-2</v>
      </c>
      <c r="BZ480">
        <v>0.43480000000000002</v>
      </c>
      <c r="CA480">
        <v>0.73909999999999998</v>
      </c>
      <c r="CB480">
        <v>0.30430000000000001</v>
      </c>
      <c r="CC480">
        <v>0.86960000000000004</v>
      </c>
      <c r="CD480">
        <v>0.95650000000000002</v>
      </c>
      <c r="CE480">
        <v>2.9565999999999999</v>
      </c>
      <c r="CF480">
        <v>0.6522</v>
      </c>
      <c r="CG480">
        <v>2.5651999999999999</v>
      </c>
      <c r="CH480">
        <v>0.6522</v>
      </c>
      <c r="CI480">
        <v>4.3499999999999997E-2</v>
      </c>
      <c r="CJ480">
        <v>4.3499999999999997E-2</v>
      </c>
      <c r="CK480">
        <v>3.3043</v>
      </c>
      <c r="CL480">
        <v>0.82609999999999995</v>
      </c>
      <c r="CM480">
        <v>8.8696000000000002</v>
      </c>
      <c r="CN480">
        <v>0.56520000000000004</v>
      </c>
      <c r="CO480">
        <v>1</v>
      </c>
      <c r="CP480">
        <v>0</v>
      </c>
      <c r="CQ480">
        <v>0</v>
      </c>
      <c r="CR480">
        <v>0</v>
      </c>
      <c r="CS480">
        <v>0</v>
      </c>
      <c r="CT480">
        <v>0</v>
      </c>
      <c r="CU480">
        <v>0</v>
      </c>
      <c r="CV480">
        <v>1</v>
      </c>
      <c r="CW480">
        <v>0</v>
      </c>
      <c r="CX480">
        <v>0</v>
      </c>
      <c r="CY480">
        <v>0</v>
      </c>
      <c r="CZ480">
        <v>0</v>
      </c>
      <c r="DA480">
        <v>0</v>
      </c>
      <c r="DB480">
        <v>0</v>
      </c>
      <c r="DC480">
        <v>0</v>
      </c>
      <c r="DD480">
        <v>1</v>
      </c>
      <c r="DE480">
        <v>1</v>
      </c>
      <c r="DF480">
        <v>1</v>
      </c>
      <c r="DG480">
        <v>0</v>
      </c>
      <c r="DH480">
        <v>1</v>
      </c>
      <c r="DI480">
        <v>3</v>
      </c>
      <c r="DJ480" t="s">
        <v>793</v>
      </c>
    </row>
    <row r="481" spans="1:114" x14ac:dyDescent="0.2">
      <c r="A481" s="199" t="s">
        <v>359</v>
      </c>
      <c r="B481" t="s">
        <v>338</v>
      </c>
      <c r="C481">
        <v>9001</v>
      </c>
      <c r="D481">
        <v>1009</v>
      </c>
      <c r="E481">
        <v>16.991399999999999</v>
      </c>
      <c r="F481">
        <v>1.9044000000000001</v>
      </c>
      <c r="G481">
        <v>1792</v>
      </c>
      <c r="H481">
        <v>292</v>
      </c>
      <c r="I481">
        <v>6.7083000000000004</v>
      </c>
      <c r="J481">
        <v>1.0784</v>
      </c>
      <c r="K481">
        <v>6301</v>
      </c>
      <c r="L481">
        <v>598</v>
      </c>
      <c r="M481">
        <v>26.106200000000001</v>
      </c>
      <c r="N481">
        <v>2.4081999999999999</v>
      </c>
      <c r="O481">
        <v>2455</v>
      </c>
      <c r="P481">
        <v>382</v>
      </c>
      <c r="Q481">
        <v>6.0167000000000002</v>
      </c>
      <c r="R481">
        <v>0.93579999999999997</v>
      </c>
      <c r="S481">
        <v>2669</v>
      </c>
      <c r="T481">
        <v>504</v>
      </c>
      <c r="U481">
        <v>5.0382999999999996</v>
      </c>
      <c r="V481">
        <v>0.95140000000000002</v>
      </c>
      <c r="W481">
        <v>15371</v>
      </c>
      <c r="X481">
        <v>89</v>
      </c>
      <c r="Y481">
        <v>28.623799999999999</v>
      </c>
      <c r="AA481">
        <v>9185</v>
      </c>
      <c r="AB481">
        <v>12</v>
      </c>
      <c r="AC481">
        <v>17.104299999999999</v>
      </c>
      <c r="AE481">
        <v>8141</v>
      </c>
      <c r="AF481">
        <v>766</v>
      </c>
      <c r="AG481">
        <v>15.367900000000001</v>
      </c>
      <c r="AH481">
        <v>1.4457</v>
      </c>
      <c r="AI481">
        <v>1377</v>
      </c>
      <c r="AJ481">
        <v>226</v>
      </c>
      <c r="AK481">
        <v>5.7051999999999996</v>
      </c>
      <c r="AL481">
        <v>0.92810000000000004</v>
      </c>
      <c r="AM481">
        <v>364</v>
      </c>
      <c r="AN481">
        <v>171</v>
      </c>
      <c r="AO481">
        <v>0.70679999999999998</v>
      </c>
      <c r="AP481">
        <v>0.33279999999999998</v>
      </c>
      <c r="AQ481">
        <v>11909</v>
      </c>
      <c r="AR481">
        <v>350</v>
      </c>
      <c r="AS481">
        <v>22.1769</v>
      </c>
      <c r="AU481">
        <v>18919</v>
      </c>
      <c r="AV481">
        <v>920</v>
      </c>
      <c r="AW481">
        <v>33.268900000000002</v>
      </c>
      <c r="AX481">
        <v>1.6169</v>
      </c>
      <c r="AY481">
        <v>2744</v>
      </c>
      <c r="AZ481">
        <v>370</v>
      </c>
      <c r="BA481">
        <v>4.8253000000000004</v>
      </c>
      <c r="BB481">
        <v>0.65059999999999996</v>
      </c>
      <c r="BC481">
        <v>531</v>
      </c>
      <c r="BD481">
        <v>220</v>
      </c>
      <c r="BE481">
        <v>2.2000000000000002</v>
      </c>
      <c r="BF481">
        <v>0.90990000000000004</v>
      </c>
      <c r="BG481">
        <v>1433</v>
      </c>
      <c r="BH481">
        <v>285</v>
      </c>
      <c r="BI481">
        <v>5.9371999999999998</v>
      </c>
      <c r="BJ481">
        <v>1.1733</v>
      </c>
      <c r="BK481">
        <v>740</v>
      </c>
      <c r="BL481">
        <v>37</v>
      </c>
      <c r="BM481">
        <v>1.3779999999999999</v>
      </c>
      <c r="BO481">
        <v>0.56520000000000004</v>
      </c>
      <c r="BP481">
        <v>0.95650000000000002</v>
      </c>
      <c r="BQ481">
        <v>0.6522</v>
      </c>
      <c r="BR481">
        <v>0.21740000000000001</v>
      </c>
      <c r="BS481">
        <v>0.52170000000000005</v>
      </c>
      <c r="BT481">
        <v>0.95650000000000002</v>
      </c>
      <c r="BU481">
        <v>4.3499999999999997E-2</v>
      </c>
      <c r="BV481">
        <v>0.82609999999999995</v>
      </c>
      <c r="BW481">
        <v>0.43480000000000002</v>
      </c>
      <c r="BX481">
        <v>0.21740000000000001</v>
      </c>
      <c r="BY481">
        <v>0.21740000000000001</v>
      </c>
      <c r="BZ481">
        <v>1</v>
      </c>
      <c r="CA481">
        <v>0.78259999999999996</v>
      </c>
      <c r="CB481">
        <v>0.82609999999999995</v>
      </c>
      <c r="CC481">
        <v>0.56520000000000004</v>
      </c>
      <c r="CD481">
        <v>0.30430000000000001</v>
      </c>
      <c r="CE481">
        <v>2.9129999999999998</v>
      </c>
      <c r="CF481">
        <v>0.60870000000000002</v>
      </c>
      <c r="CG481">
        <v>2.4782999999999999</v>
      </c>
      <c r="CH481">
        <v>0.56520000000000004</v>
      </c>
      <c r="CI481">
        <v>0.21740000000000001</v>
      </c>
      <c r="CJ481">
        <v>0.21740000000000001</v>
      </c>
      <c r="CK481">
        <v>3.4782000000000002</v>
      </c>
      <c r="CL481">
        <v>0.95650000000000002</v>
      </c>
      <c r="CM481">
        <v>9.0869</v>
      </c>
      <c r="CN481">
        <v>0.60870000000000002</v>
      </c>
      <c r="CO481">
        <v>0</v>
      </c>
      <c r="CP481">
        <v>1</v>
      </c>
      <c r="CQ481">
        <v>0</v>
      </c>
      <c r="CR481">
        <v>0</v>
      </c>
      <c r="CS481">
        <v>0</v>
      </c>
      <c r="CT481">
        <v>1</v>
      </c>
      <c r="CU481">
        <v>0</v>
      </c>
      <c r="CV481">
        <v>0</v>
      </c>
      <c r="CW481">
        <v>0</v>
      </c>
      <c r="CX481">
        <v>0</v>
      </c>
      <c r="CY481">
        <v>0</v>
      </c>
      <c r="CZ481">
        <v>1</v>
      </c>
      <c r="DA481">
        <v>0</v>
      </c>
      <c r="DB481">
        <v>0</v>
      </c>
      <c r="DC481">
        <v>0</v>
      </c>
      <c r="DD481">
        <v>0</v>
      </c>
      <c r="DE481">
        <v>1</v>
      </c>
      <c r="DF481">
        <v>1</v>
      </c>
      <c r="DG481">
        <v>0</v>
      </c>
      <c r="DH481">
        <v>1</v>
      </c>
      <c r="DI481">
        <v>3</v>
      </c>
      <c r="DJ481" t="s">
        <v>793</v>
      </c>
    </row>
    <row r="482" spans="1:114" x14ac:dyDescent="0.2">
      <c r="A482" s="199" t="s">
        <v>340</v>
      </c>
      <c r="B482" t="s">
        <v>338</v>
      </c>
      <c r="C482">
        <v>134530</v>
      </c>
      <c r="D482">
        <v>5384</v>
      </c>
      <c r="E482">
        <v>16.183599999999998</v>
      </c>
      <c r="F482">
        <v>0.64749999999999996</v>
      </c>
      <c r="G482">
        <v>22037</v>
      </c>
      <c r="H482">
        <v>1412</v>
      </c>
      <c r="I482">
        <v>4.8868999999999998</v>
      </c>
      <c r="J482">
        <v>0.31190000000000001</v>
      </c>
      <c r="K482">
        <v>89234</v>
      </c>
      <c r="L482">
        <v>2599</v>
      </c>
      <c r="M482">
        <v>26.812999999999999</v>
      </c>
      <c r="N482">
        <v>0.77459999999999996</v>
      </c>
      <c r="O482">
        <v>48774</v>
      </c>
      <c r="P482">
        <v>1865</v>
      </c>
      <c r="Q482">
        <v>8.2751000000000001</v>
      </c>
      <c r="R482">
        <v>0.31640000000000001</v>
      </c>
      <c r="S482">
        <v>45873</v>
      </c>
      <c r="T482">
        <v>2659</v>
      </c>
      <c r="U482">
        <v>5.4356</v>
      </c>
      <c r="V482">
        <v>0.31509999999999999</v>
      </c>
      <c r="W482">
        <v>154369</v>
      </c>
      <c r="X482">
        <v>27</v>
      </c>
      <c r="Y482">
        <v>18.144100000000002</v>
      </c>
      <c r="AA482">
        <v>185984</v>
      </c>
      <c r="AB482">
        <v>6</v>
      </c>
      <c r="AC482">
        <v>21.86</v>
      </c>
      <c r="AE482">
        <v>102464</v>
      </c>
      <c r="AF482">
        <v>2436</v>
      </c>
      <c r="AG482">
        <v>12.141299999999999</v>
      </c>
      <c r="AH482">
        <v>0.28860000000000002</v>
      </c>
      <c r="AI482">
        <v>22580</v>
      </c>
      <c r="AJ482">
        <v>1493</v>
      </c>
      <c r="AK482">
        <v>6.7847999999999997</v>
      </c>
      <c r="AL482">
        <v>0.4481</v>
      </c>
      <c r="AM482">
        <v>17230</v>
      </c>
      <c r="AN482">
        <v>1361</v>
      </c>
      <c r="AO482">
        <v>2.1482000000000001</v>
      </c>
      <c r="AP482">
        <v>0.16969999999999999</v>
      </c>
      <c r="AQ482">
        <v>415683</v>
      </c>
      <c r="AR482">
        <v>1350</v>
      </c>
      <c r="AS482">
        <v>48.8581</v>
      </c>
      <c r="AU482">
        <v>61315</v>
      </c>
      <c r="AV482">
        <v>2114</v>
      </c>
      <c r="AW482">
        <v>17.477599999999999</v>
      </c>
      <c r="AX482">
        <v>0.60250000000000004</v>
      </c>
      <c r="AY482">
        <v>2964</v>
      </c>
      <c r="AZ482">
        <v>429</v>
      </c>
      <c r="BA482">
        <v>0.84489999999999998</v>
      </c>
      <c r="BB482">
        <v>0.12230000000000001</v>
      </c>
      <c r="BC482">
        <v>7090</v>
      </c>
      <c r="BD482">
        <v>750</v>
      </c>
      <c r="BE482">
        <v>2.1303999999999998</v>
      </c>
      <c r="BF482">
        <v>0.22520000000000001</v>
      </c>
      <c r="BG482">
        <v>26021</v>
      </c>
      <c r="BH482">
        <v>1610</v>
      </c>
      <c r="BI482">
        <v>7.8188000000000004</v>
      </c>
      <c r="BJ482">
        <v>0.4829</v>
      </c>
      <c r="BK482">
        <v>19562</v>
      </c>
      <c r="BL482">
        <v>258</v>
      </c>
      <c r="BM482">
        <v>2.2993000000000001</v>
      </c>
      <c r="BO482">
        <v>0.43480000000000002</v>
      </c>
      <c r="BP482">
        <v>0.56520000000000004</v>
      </c>
      <c r="BQ482">
        <v>0.69569999999999999</v>
      </c>
      <c r="BR482">
        <v>0.56520000000000004</v>
      </c>
      <c r="BS482">
        <v>0.56520000000000004</v>
      </c>
      <c r="BT482">
        <v>0.69569999999999999</v>
      </c>
      <c r="BU482">
        <v>0.43480000000000002</v>
      </c>
      <c r="BV482">
        <v>0.4783</v>
      </c>
      <c r="BW482">
        <v>0.69569999999999999</v>
      </c>
      <c r="BX482">
        <v>0.69569999999999999</v>
      </c>
      <c r="BY482">
        <v>0.73909999999999998</v>
      </c>
      <c r="BZ482">
        <v>0.78259999999999996</v>
      </c>
      <c r="CA482">
        <v>0.30430000000000001</v>
      </c>
      <c r="CB482">
        <v>0.78259999999999996</v>
      </c>
      <c r="CC482">
        <v>0.73909999999999998</v>
      </c>
      <c r="CD482">
        <v>0.60870000000000002</v>
      </c>
      <c r="CE482">
        <v>2.8260999999999998</v>
      </c>
      <c r="CF482">
        <v>0.56520000000000004</v>
      </c>
      <c r="CG482">
        <v>3.0002</v>
      </c>
      <c r="CH482">
        <v>0.82609999999999995</v>
      </c>
      <c r="CI482">
        <v>0.73909999999999998</v>
      </c>
      <c r="CJ482">
        <v>0.73909999999999998</v>
      </c>
      <c r="CK482">
        <v>3.2172999999999998</v>
      </c>
      <c r="CL482">
        <v>0.73909999999999998</v>
      </c>
      <c r="CM482">
        <v>9.7826999999999984</v>
      </c>
      <c r="CN482">
        <v>0.69569999999999999</v>
      </c>
      <c r="CO482">
        <v>0</v>
      </c>
      <c r="CP482">
        <v>0</v>
      </c>
      <c r="CQ482">
        <v>0</v>
      </c>
      <c r="CR482">
        <v>0</v>
      </c>
      <c r="CS482">
        <v>0</v>
      </c>
      <c r="CT482">
        <v>0</v>
      </c>
      <c r="CU482">
        <v>0</v>
      </c>
      <c r="CV482">
        <v>0</v>
      </c>
      <c r="CW482">
        <v>0</v>
      </c>
      <c r="CX482">
        <v>0</v>
      </c>
      <c r="CY482">
        <v>0</v>
      </c>
      <c r="CZ482">
        <v>0</v>
      </c>
      <c r="DA482">
        <v>0</v>
      </c>
      <c r="DB482">
        <v>0</v>
      </c>
      <c r="DC482">
        <v>0</v>
      </c>
      <c r="DD482">
        <v>0</v>
      </c>
      <c r="DE482">
        <v>0</v>
      </c>
      <c r="DF482">
        <v>0</v>
      </c>
      <c r="DG482">
        <v>0</v>
      </c>
      <c r="DH482">
        <v>0</v>
      </c>
      <c r="DI482">
        <v>0</v>
      </c>
      <c r="DJ482" t="s">
        <v>793</v>
      </c>
    </row>
    <row r="483" spans="1:114" x14ac:dyDescent="0.2">
      <c r="A483" s="199" t="s">
        <v>348</v>
      </c>
      <c r="B483" t="s">
        <v>338</v>
      </c>
      <c r="C483">
        <v>5568</v>
      </c>
      <c r="D483">
        <v>629</v>
      </c>
      <c r="E483">
        <v>19.9177</v>
      </c>
      <c r="F483">
        <v>2.2494999999999998</v>
      </c>
      <c r="G483">
        <v>611</v>
      </c>
      <c r="H483">
        <v>143</v>
      </c>
      <c r="I483">
        <v>4.3514999999999997</v>
      </c>
      <c r="J483">
        <v>1.0071000000000001</v>
      </c>
      <c r="K483">
        <v>2116</v>
      </c>
      <c r="L483">
        <v>289</v>
      </c>
      <c r="M483">
        <v>16.823</v>
      </c>
      <c r="N483">
        <v>2.2479</v>
      </c>
      <c r="O483">
        <v>2105</v>
      </c>
      <c r="P483">
        <v>342</v>
      </c>
      <c r="Q483">
        <v>9.7866</v>
      </c>
      <c r="R483">
        <v>1.5898000000000001</v>
      </c>
      <c r="S483">
        <v>1753</v>
      </c>
      <c r="T483">
        <v>314</v>
      </c>
      <c r="U483">
        <v>6.2043999999999997</v>
      </c>
      <c r="V483">
        <v>1.1113</v>
      </c>
      <c r="W483">
        <v>6925</v>
      </c>
      <c r="X483">
        <v>47</v>
      </c>
      <c r="Y483">
        <v>24.200600000000001</v>
      </c>
      <c r="AA483">
        <v>5075</v>
      </c>
      <c r="AB483">
        <v>0</v>
      </c>
      <c r="AC483">
        <v>17.735499999999998</v>
      </c>
      <c r="AE483">
        <v>5602</v>
      </c>
      <c r="AF483">
        <v>528</v>
      </c>
      <c r="AG483">
        <v>19.827300000000001</v>
      </c>
      <c r="AH483">
        <v>1.8688</v>
      </c>
      <c r="AI483">
        <v>636</v>
      </c>
      <c r="AJ483">
        <v>174</v>
      </c>
      <c r="AK483">
        <v>5.0564</v>
      </c>
      <c r="AL483">
        <v>1.375</v>
      </c>
      <c r="AM483">
        <v>56</v>
      </c>
      <c r="AN483">
        <v>88</v>
      </c>
      <c r="AO483">
        <v>0.20530000000000001</v>
      </c>
      <c r="AP483">
        <v>0.3231</v>
      </c>
      <c r="AQ483">
        <v>1503</v>
      </c>
      <c r="AR483">
        <v>132</v>
      </c>
      <c r="AS483">
        <v>5.2525000000000004</v>
      </c>
      <c r="AU483">
        <v>667</v>
      </c>
      <c r="AV483">
        <v>149</v>
      </c>
      <c r="AW483">
        <v>3.5779000000000001</v>
      </c>
      <c r="AX483">
        <v>0.80179999999999996</v>
      </c>
      <c r="AY483">
        <v>1667</v>
      </c>
      <c r="AZ483">
        <v>274</v>
      </c>
      <c r="BA483">
        <v>8.9421999999999997</v>
      </c>
      <c r="BB483">
        <v>1.4696</v>
      </c>
      <c r="BC483">
        <v>134</v>
      </c>
      <c r="BD483">
        <v>69</v>
      </c>
      <c r="BE483">
        <v>1.0653999999999999</v>
      </c>
      <c r="BF483">
        <v>0.54920000000000002</v>
      </c>
      <c r="BG483">
        <v>990</v>
      </c>
      <c r="BH483">
        <v>193</v>
      </c>
      <c r="BI483">
        <v>7.8708999999999998</v>
      </c>
      <c r="BJ483">
        <v>1.5178</v>
      </c>
      <c r="BK483">
        <v>690</v>
      </c>
      <c r="BL483">
        <v>74</v>
      </c>
      <c r="BM483">
        <v>2.4113000000000002</v>
      </c>
      <c r="BO483">
        <v>0.69569999999999999</v>
      </c>
      <c r="BP483">
        <v>0.4783</v>
      </c>
      <c r="BQ483">
        <v>8.6999999999999994E-2</v>
      </c>
      <c r="BR483">
        <v>0.73909999999999998</v>
      </c>
      <c r="BS483">
        <v>0.78259999999999996</v>
      </c>
      <c r="BT483">
        <v>0.86960000000000004</v>
      </c>
      <c r="BU483">
        <v>0.13039999999999999</v>
      </c>
      <c r="BV483">
        <v>0.95650000000000002</v>
      </c>
      <c r="BW483">
        <v>0.21740000000000001</v>
      </c>
      <c r="BX483">
        <v>0</v>
      </c>
      <c r="BY483">
        <v>0</v>
      </c>
      <c r="BZ483">
        <v>0.13039999999999999</v>
      </c>
      <c r="CA483">
        <v>1</v>
      </c>
      <c r="CB483">
        <v>0.3478</v>
      </c>
      <c r="CC483">
        <v>0.78259999999999996</v>
      </c>
      <c r="CD483">
        <v>0.73909999999999998</v>
      </c>
      <c r="CE483">
        <v>2.7827000000000002</v>
      </c>
      <c r="CF483">
        <v>0.52170000000000005</v>
      </c>
      <c r="CG483">
        <v>2.1739000000000002</v>
      </c>
      <c r="CH483">
        <v>0.26090000000000002</v>
      </c>
      <c r="CI483">
        <v>0</v>
      </c>
      <c r="CJ483">
        <v>0</v>
      </c>
      <c r="CK483">
        <v>2.9998999999999998</v>
      </c>
      <c r="CL483">
        <v>0.6522</v>
      </c>
      <c r="CM483">
        <v>7.9565000000000001</v>
      </c>
      <c r="CN483">
        <v>0.4783</v>
      </c>
      <c r="CO483">
        <v>0</v>
      </c>
      <c r="CP483">
        <v>0</v>
      </c>
      <c r="CQ483">
        <v>0</v>
      </c>
      <c r="CR483">
        <v>0</v>
      </c>
      <c r="CS483">
        <v>0</v>
      </c>
      <c r="CT483">
        <v>0</v>
      </c>
      <c r="CU483">
        <v>0</v>
      </c>
      <c r="CV483">
        <v>1</v>
      </c>
      <c r="CW483">
        <v>0</v>
      </c>
      <c r="CX483">
        <v>0</v>
      </c>
      <c r="CY483">
        <v>0</v>
      </c>
      <c r="CZ483">
        <v>0</v>
      </c>
      <c r="DA483">
        <v>1</v>
      </c>
      <c r="DB483">
        <v>0</v>
      </c>
      <c r="DC483">
        <v>0</v>
      </c>
      <c r="DD483">
        <v>0</v>
      </c>
      <c r="DE483">
        <v>0</v>
      </c>
      <c r="DF483">
        <v>1</v>
      </c>
      <c r="DG483">
        <v>0</v>
      </c>
      <c r="DH483">
        <v>1</v>
      </c>
      <c r="DI483">
        <v>2</v>
      </c>
      <c r="DJ483" t="s">
        <v>796</v>
      </c>
    </row>
    <row r="484" spans="1:114" x14ac:dyDescent="0.2">
      <c r="A484" s="199" t="s">
        <v>351</v>
      </c>
      <c r="B484" t="s">
        <v>338</v>
      </c>
      <c r="C484">
        <v>3425</v>
      </c>
      <c r="D484">
        <v>603</v>
      </c>
      <c r="E484">
        <v>19.124500000000001</v>
      </c>
      <c r="F484">
        <v>3.3664999999999998</v>
      </c>
      <c r="G484">
        <v>296</v>
      </c>
      <c r="H484">
        <v>112</v>
      </c>
      <c r="I484">
        <v>2.9508999999999999</v>
      </c>
      <c r="J484">
        <v>1.1122000000000001</v>
      </c>
      <c r="K484">
        <v>2456</v>
      </c>
      <c r="L484">
        <v>313</v>
      </c>
      <c r="M484">
        <v>28.917899999999999</v>
      </c>
      <c r="N484">
        <v>3.5783</v>
      </c>
      <c r="O484">
        <v>999</v>
      </c>
      <c r="P484">
        <v>193</v>
      </c>
      <c r="Q484">
        <v>7.1439000000000004</v>
      </c>
      <c r="R484">
        <v>1.3776999999999999</v>
      </c>
      <c r="S484">
        <v>1151</v>
      </c>
      <c r="T484">
        <v>359</v>
      </c>
      <c r="U484">
        <v>6.0601000000000003</v>
      </c>
      <c r="V484">
        <v>1.8900999999999999</v>
      </c>
      <c r="W484">
        <v>5305</v>
      </c>
      <c r="X484">
        <v>16</v>
      </c>
      <c r="Y484">
        <v>27.421700000000001</v>
      </c>
      <c r="AA484">
        <v>2989</v>
      </c>
      <c r="AB484">
        <v>20</v>
      </c>
      <c r="AC484">
        <v>15.450200000000001</v>
      </c>
      <c r="AE484">
        <v>2903</v>
      </c>
      <c r="AF484">
        <v>403</v>
      </c>
      <c r="AG484">
        <v>15.284599999999999</v>
      </c>
      <c r="AH484">
        <v>2.1212</v>
      </c>
      <c r="AI484">
        <v>359</v>
      </c>
      <c r="AJ484">
        <v>156</v>
      </c>
      <c r="AK484">
        <v>4.2270000000000003</v>
      </c>
      <c r="AL484">
        <v>1.8372999999999999</v>
      </c>
      <c r="AM484">
        <v>56</v>
      </c>
      <c r="AN484">
        <v>92</v>
      </c>
      <c r="AO484">
        <v>0.3019</v>
      </c>
      <c r="AP484">
        <v>0.49459999999999998</v>
      </c>
      <c r="AQ484">
        <v>4660</v>
      </c>
      <c r="AR484">
        <v>128</v>
      </c>
      <c r="AS484">
        <v>24.087700000000002</v>
      </c>
      <c r="AU484">
        <v>517</v>
      </c>
      <c r="AV484">
        <v>173</v>
      </c>
      <c r="AW484">
        <v>4.9889000000000001</v>
      </c>
      <c r="AX484">
        <v>1.6674</v>
      </c>
      <c r="AY484">
        <v>267</v>
      </c>
      <c r="AZ484">
        <v>103</v>
      </c>
      <c r="BA484">
        <v>2.5764999999999998</v>
      </c>
      <c r="BB484">
        <v>0.99380000000000002</v>
      </c>
      <c r="BC484">
        <v>71</v>
      </c>
      <c r="BD484">
        <v>62</v>
      </c>
      <c r="BE484">
        <v>0.83599999999999997</v>
      </c>
      <c r="BF484">
        <v>0.72430000000000005</v>
      </c>
      <c r="BG484">
        <v>485</v>
      </c>
      <c r="BH484">
        <v>135</v>
      </c>
      <c r="BI484">
        <v>5.7106000000000003</v>
      </c>
      <c r="BJ484">
        <v>1.5798000000000001</v>
      </c>
      <c r="BK484">
        <v>1592</v>
      </c>
      <c r="BL484">
        <v>55</v>
      </c>
      <c r="BM484">
        <v>8.2291000000000007</v>
      </c>
      <c r="BO484">
        <v>0.6522</v>
      </c>
      <c r="BP484">
        <v>4.3499999999999997E-2</v>
      </c>
      <c r="BQ484">
        <v>0.86960000000000004</v>
      </c>
      <c r="BR484">
        <v>0.39129999999999998</v>
      </c>
      <c r="BS484">
        <v>0.73909999999999998</v>
      </c>
      <c r="BT484">
        <v>0.91300000000000003</v>
      </c>
      <c r="BU484">
        <v>0</v>
      </c>
      <c r="BV484">
        <v>0.69569999999999999</v>
      </c>
      <c r="BW484">
        <v>8.6999999999999994E-2</v>
      </c>
      <c r="BX484">
        <v>4.3499999999999997E-2</v>
      </c>
      <c r="BY484">
        <v>0.26090000000000002</v>
      </c>
      <c r="BZ484">
        <v>0.21740000000000001</v>
      </c>
      <c r="CA484">
        <v>0.4783</v>
      </c>
      <c r="CB484">
        <v>4.3499999999999997E-2</v>
      </c>
      <c r="CC484">
        <v>0.52170000000000005</v>
      </c>
      <c r="CD484">
        <v>0.91300000000000003</v>
      </c>
      <c r="CE484">
        <v>2.6957</v>
      </c>
      <c r="CF484">
        <v>0.4783</v>
      </c>
      <c r="CG484">
        <v>1.7392000000000001</v>
      </c>
      <c r="CH484">
        <v>4.3499999999999997E-2</v>
      </c>
      <c r="CI484">
        <v>0.26090000000000002</v>
      </c>
      <c r="CJ484">
        <v>0.26090000000000002</v>
      </c>
      <c r="CK484">
        <v>2.1739000000000002</v>
      </c>
      <c r="CL484">
        <v>0.30430000000000001</v>
      </c>
      <c r="CM484">
        <v>6.8696999999999999</v>
      </c>
      <c r="CN484">
        <v>0.39129999999999998</v>
      </c>
      <c r="CO484">
        <v>0</v>
      </c>
      <c r="CP484">
        <v>0</v>
      </c>
      <c r="CQ484">
        <v>0</v>
      </c>
      <c r="CR484">
        <v>0</v>
      </c>
      <c r="CS484">
        <v>0</v>
      </c>
      <c r="CT484">
        <v>1</v>
      </c>
      <c r="CU484">
        <v>0</v>
      </c>
      <c r="CV484">
        <v>0</v>
      </c>
      <c r="CW484">
        <v>0</v>
      </c>
      <c r="CX484">
        <v>0</v>
      </c>
      <c r="CY484">
        <v>0</v>
      </c>
      <c r="CZ484">
        <v>0</v>
      </c>
      <c r="DA484">
        <v>0</v>
      </c>
      <c r="DB484">
        <v>0</v>
      </c>
      <c r="DC484">
        <v>0</v>
      </c>
      <c r="DD484">
        <v>1</v>
      </c>
      <c r="DE484">
        <v>0</v>
      </c>
      <c r="DF484">
        <v>1</v>
      </c>
      <c r="DG484">
        <v>0</v>
      </c>
      <c r="DH484">
        <v>1</v>
      </c>
      <c r="DI484">
        <v>2</v>
      </c>
      <c r="DJ484" t="s">
        <v>796</v>
      </c>
    </row>
    <row r="485" spans="1:114" x14ac:dyDescent="0.2">
      <c r="A485" s="199" t="s">
        <v>344</v>
      </c>
      <c r="B485" t="s">
        <v>338</v>
      </c>
      <c r="C485">
        <v>17684</v>
      </c>
      <c r="D485">
        <v>1665</v>
      </c>
      <c r="E485">
        <v>17.0809</v>
      </c>
      <c r="F485">
        <v>1.6071</v>
      </c>
      <c r="G485">
        <v>2879</v>
      </c>
      <c r="H485">
        <v>448</v>
      </c>
      <c r="I485">
        <v>5.4646999999999997</v>
      </c>
      <c r="J485">
        <v>0.84119999999999995</v>
      </c>
      <c r="K485">
        <v>9315</v>
      </c>
      <c r="L485">
        <v>822</v>
      </c>
      <c r="M485">
        <v>22.946200000000001</v>
      </c>
      <c r="N485">
        <v>2.0051000000000001</v>
      </c>
      <c r="O485">
        <v>5997</v>
      </c>
      <c r="P485">
        <v>599</v>
      </c>
      <c r="Q485">
        <v>8.1777999999999995</v>
      </c>
      <c r="R485">
        <v>0.8165</v>
      </c>
      <c r="S485">
        <v>3739</v>
      </c>
      <c r="T485">
        <v>714</v>
      </c>
      <c r="U485">
        <v>3.6078000000000001</v>
      </c>
      <c r="V485">
        <v>0.68879999999999997</v>
      </c>
      <c r="W485">
        <v>17925</v>
      </c>
      <c r="X485">
        <v>97</v>
      </c>
      <c r="Y485">
        <v>17.0779</v>
      </c>
      <c r="AA485">
        <v>23336</v>
      </c>
      <c r="AB485">
        <v>0</v>
      </c>
      <c r="AC485">
        <v>22.2332</v>
      </c>
      <c r="AE485">
        <v>13595</v>
      </c>
      <c r="AF485">
        <v>1084</v>
      </c>
      <c r="AG485">
        <v>13.117900000000001</v>
      </c>
      <c r="AH485">
        <v>1.0448</v>
      </c>
      <c r="AI485">
        <v>2489</v>
      </c>
      <c r="AJ485">
        <v>431</v>
      </c>
      <c r="AK485">
        <v>6.1313000000000004</v>
      </c>
      <c r="AL485">
        <v>1.0589999999999999</v>
      </c>
      <c r="AM485">
        <v>800</v>
      </c>
      <c r="AN485">
        <v>252</v>
      </c>
      <c r="AO485">
        <v>0.80759999999999998</v>
      </c>
      <c r="AP485">
        <v>0.25419999999999998</v>
      </c>
      <c r="AQ485">
        <v>20601</v>
      </c>
      <c r="AR485">
        <v>626</v>
      </c>
      <c r="AS485">
        <v>19.627500000000001</v>
      </c>
      <c r="AU485">
        <v>2704</v>
      </c>
      <c r="AV485">
        <v>401</v>
      </c>
      <c r="AW485">
        <v>6.0963000000000003</v>
      </c>
      <c r="AX485">
        <v>0.90359999999999996</v>
      </c>
      <c r="AY485">
        <v>2223</v>
      </c>
      <c r="AZ485">
        <v>322</v>
      </c>
      <c r="BA485">
        <v>5.0118</v>
      </c>
      <c r="BB485">
        <v>0.72570000000000001</v>
      </c>
      <c r="BC485">
        <v>905</v>
      </c>
      <c r="BD485">
        <v>257</v>
      </c>
      <c r="BE485">
        <v>2.2292999999999998</v>
      </c>
      <c r="BF485">
        <v>0.63260000000000005</v>
      </c>
      <c r="BG485">
        <v>1973</v>
      </c>
      <c r="BH485">
        <v>372</v>
      </c>
      <c r="BI485">
        <v>4.8601999999999999</v>
      </c>
      <c r="BJ485">
        <v>0.9143</v>
      </c>
      <c r="BK485">
        <v>1712</v>
      </c>
      <c r="BL485">
        <v>349</v>
      </c>
      <c r="BM485">
        <v>1.6311</v>
      </c>
      <c r="BO485">
        <v>0.60870000000000002</v>
      </c>
      <c r="BP485">
        <v>0.69569999999999999</v>
      </c>
      <c r="BQ485">
        <v>0.52170000000000005</v>
      </c>
      <c r="BR485">
        <v>0.52170000000000005</v>
      </c>
      <c r="BS485">
        <v>0.13039999999999999</v>
      </c>
      <c r="BT485">
        <v>0.43480000000000002</v>
      </c>
      <c r="BU485">
        <v>0.56520000000000004</v>
      </c>
      <c r="BV485">
        <v>0.56520000000000004</v>
      </c>
      <c r="BW485">
        <v>0.56520000000000004</v>
      </c>
      <c r="BX485">
        <v>0.30430000000000001</v>
      </c>
      <c r="BY485">
        <v>0.1739</v>
      </c>
      <c r="BZ485">
        <v>0.3478</v>
      </c>
      <c r="CA485">
        <v>0.82609999999999995</v>
      </c>
      <c r="CB485">
        <v>0.86960000000000004</v>
      </c>
      <c r="CC485">
        <v>0.39129999999999998</v>
      </c>
      <c r="CD485">
        <v>0.39129999999999998</v>
      </c>
      <c r="CE485">
        <v>2.4782000000000002</v>
      </c>
      <c r="CF485">
        <v>0.43480000000000002</v>
      </c>
      <c r="CG485">
        <v>2.4346999999999999</v>
      </c>
      <c r="CH485">
        <v>0.52170000000000005</v>
      </c>
      <c r="CI485">
        <v>0.1739</v>
      </c>
      <c r="CJ485">
        <v>0.1739</v>
      </c>
      <c r="CK485">
        <v>2.8260999999999998</v>
      </c>
      <c r="CL485">
        <v>0.56520000000000004</v>
      </c>
      <c r="CM485">
        <v>7.9128999999999996</v>
      </c>
      <c r="CN485">
        <v>0.43480000000000002</v>
      </c>
      <c r="CO485">
        <v>0</v>
      </c>
      <c r="CP485">
        <v>0</v>
      </c>
      <c r="CQ485">
        <v>0</v>
      </c>
      <c r="CR485">
        <v>0</v>
      </c>
      <c r="CS485">
        <v>0</v>
      </c>
      <c r="CT485">
        <v>0</v>
      </c>
      <c r="CU485">
        <v>0</v>
      </c>
      <c r="CV485">
        <v>0</v>
      </c>
      <c r="CW485">
        <v>0</v>
      </c>
      <c r="CX485">
        <v>0</v>
      </c>
      <c r="CY485">
        <v>0</v>
      </c>
      <c r="CZ485">
        <v>0</v>
      </c>
      <c r="DA485">
        <v>0</v>
      </c>
      <c r="DB485">
        <v>0</v>
      </c>
      <c r="DC485">
        <v>0</v>
      </c>
      <c r="DD485">
        <v>0</v>
      </c>
      <c r="DE485">
        <v>0</v>
      </c>
      <c r="DF485">
        <v>0</v>
      </c>
      <c r="DG485">
        <v>0</v>
      </c>
      <c r="DH485">
        <v>0</v>
      </c>
      <c r="DI485">
        <v>0</v>
      </c>
      <c r="DJ485" t="s">
        <v>796</v>
      </c>
    </row>
    <row r="486" spans="1:114" x14ac:dyDescent="0.2">
      <c r="A486" s="199" t="s">
        <v>357</v>
      </c>
      <c r="B486" t="s">
        <v>338</v>
      </c>
      <c r="C486">
        <v>6250</v>
      </c>
      <c r="D486">
        <v>828</v>
      </c>
      <c r="E486">
        <v>16.6813</v>
      </c>
      <c r="F486">
        <v>2.2094999999999998</v>
      </c>
      <c r="G486">
        <v>777</v>
      </c>
      <c r="H486">
        <v>218</v>
      </c>
      <c r="I486">
        <v>4.3323</v>
      </c>
      <c r="J486">
        <v>1.21</v>
      </c>
      <c r="K486">
        <v>4279</v>
      </c>
      <c r="L486">
        <v>427</v>
      </c>
      <c r="M486">
        <v>26.039100000000001</v>
      </c>
      <c r="N486">
        <v>2.5489999999999999</v>
      </c>
      <c r="O486">
        <v>2274</v>
      </c>
      <c r="P486">
        <v>382</v>
      </c>
      <c r="Q486">
        <v>7.9249999999999998</v>
      </c>
      <c r="R486">
        <v>1.3307</v>
      </c>
      <c r="S486">
        <v>1479</v>
      </c>
      <c r="T486">
        <v>264</v>
      </c>
      <c r="U486">
        <v>3.9367000000000001</v>
      </c>
      <c r="V486">
        <v>0.70269999999999999</v>
      </c>
      <c r="W486">
        <v>11210</v>
      </c>
      <c r="X486">
        <v>80</v>
      </c>
      <c r="Y486">
        <v>29.564599999999999</v>
      </c>
      <c r="AA486">
        <v>7045</v>
      </c>
      <c r="AB486">
        <v>14</v>
      </c>
      <c r="AC486">
        <v>18.580100000000002</v>
      </c>
      <c r="AE486">
        <v>5751</v>
      </c>
      <c r="AF486">
        <v>479</v>
      </c>
      <c r="AG486">
        <v>15.307399999999999</v>
      </c>
      <c r="AH486">
        <v>1.2748999999999999</v>
      </c>
      <c r="AI486">
        <v>1051</v>
      </c>
      <c r="AJ486">
        <v>242</v>
      </c>
      <c r="AK486">
        <v>6.3956999999999997</v>
      </c>
      <c r="AL486">
        <v>1.4697</v>
      </c>
      <c r="AM486">
        <v>901</v>
      </c>
      <c r="AN486">
        <v>283</v>
      </c>
      <c r="AO486">
        <v>2.4847999999999999</v>
      </c>
      <c r="AP486">
        <v>0.77969999999999995</v>
      </c>
      <c r="AQ486">
        <v>9918</v>
      </c>
      <c r="AR486">
        <v>219</v>
      </c>
      <c r="AS486">
        <v>26.1571</v>
      </c>
      <c r="AU486">
        <v>607</v>
      </c>
      <c r="AV486">
        <v>203</v>
      </c>
      <c r="AW486">
        <v>3.0781000000000001</v>
      </c>
      <c r="AX486">
        <v>1.0298</v>
      </c>
      <c r="AY486">
        <v>618</v>
      </c>
      <c r="AZ486">
        <v>171</v>
      </c>
      <c r="BA486">
        <v>3.1339000000000001</v>
      </c>
      <c r="BB486">
        <v>0.86709999999999998</v>
      </c>
      <c r="BC486">
        <v>329</v>
      </c>
      <c r="BD486">
        <v>150</v>
      </c>
      <c r="BE486">
        <v>2.0021</v>
      </c>
      <c r="BF486">
        <v>0.91169999999999995</v>
      </c>
      <c r="BG486">
        <v>1197</v>
      </c>
      <c r="BH486">
        <v>324</v>
      </c>
      <c r="BI486">
        <v>7.2840999999999996</v>
      </c>
      <c r="BJ486">
        <v>1.9662999999999999</v>
      </c>
      <c r="BK486">
        <v>445</v>
      </c>
      <c r="BL486">
        <v>12</v>
      </c>
      <c r="BM486">
        <v>1.1736</v>
      </c>
      <c r="BO486">
        <v>0.52170000000000005</v>
      </c>
      <c r="BP486">
        <v>0.43480000000000002</v>
      </c>
      <c r="BQ486">
        <v>0.60870000000000002</v>
      </c>
      <c r="BR486">
        <v>0.4783</v>
      </c>
      <c r="BS486">
        <v>0.30430000000000001</v>
      </c>
      <c r="BT486">
        <v>1</v>
      </c>
      <c r="BU486">
        <v>0.21740000000000001</v>
      </c>
      <c r="BV486">
        <v>0.78259999999999996</v>
      </c>
      <c r="BW486">
        <v>0.60870000000000002</v>
      </c>
      <c r="BX486">
        <v>0.86960000000000004</v>
      </c>
      <c r="BY486">
        <v>0.30430000000000001</v>
      </c>
      <c r="BZ486">
        <v>4.3499999999999997E-2</v>
      </c>
      <c r="CA486">
        <v>0.60870000000000002</v>
      </c>
      <c r="CB486">
        <v>0.69569999999999999</v>
      </c>
      <c r="CC486">
        <v>0.60870000000000002</v>
      </c>
      <c r="CD486">
        <v>0.26090000000000002</v>
      </c>
      <c r="CE486">
        <v>2.3477999999999999</v>
      </c>
      <c r="CF486">
        <v>0.39129999999999998</v>
      </c>
      <c r="CG486">
        <v>3.4782999999999999</v>
      </c>
      <c r="CH486">
        <v>0.95650000000000002</v>
      </c>
      <c r="CI486">
        <v>0.30430000000000001</v>
      </c>
      <c r="CJ486">
        <v>0.30430000000000001</v>
      </c>
      <c r="CK486">
        <v>2.2174999999999998</v>
      </c>
      <c r="CL486">
        <v>0.3478</v>
      </c>
      <c r="CM486">
        <v>8.3478999999999992</v>
      </c>
      <c r="CN486">
        <v>0.52170000000000005</v>
      </c>
      <c r="CO486">
        <v>0</v>
      </c>
      <c r="CP486">
        <v>0</v>
      </c>
      <c r="CQ486">
        <v>0</v>
      </c>
      <c r="CR486">
        <v>0</v>
      </c>
      <c r="CS486">
        <v>0</v>
      </c>
      <c r="CT486">
        <v>1</v>
      </c>
      <c r="CU486">
        <v>0</v>
      </c>
      <c r="CV486">
        <v>0</v>
      </c>
      <c r="CW486">
        <v>0</v>
      </c>
      <c r="CX486">
        <v>0</v>
      </c>
      <c r="CY486">
        <v>0</v>
      </c>
      <c r="CZ486">
        <v>0</v>
      </c>
      <c r="DA486">
        <v>0</v>
      </c>
      <c r="DB486">
        <v>0</v>
      </c>
      <c r="DC486">
        <v>0</v>
      </c>
      <c r="DD486">
        <v>0</v>
      </c>
      <c r="DE486">
        <v>0</v>
      </c>
      <c r="DF486">
        <v>1</v>
      </c>
      <c r="DG486">
        <v>0</v>
      </c>
      <c r="DH486">
        <v>0</v>
      </c>
      <c r="DI486">
        <v>1</v>
      </c>
      <c r="DJ486" t="s">
        <v>793</v>
      </c>
    </row>
    <row r="487" spans="1:114" x14ac:dyDescent="0.2">
      <c r="A487" s="199" t="s">
        <v>354</v>
      </c>
      <c r="B487" t="s">
        <v>338</v>
      </c>
      <c r="C487">
        <v>5901</v>
      </c>
      <c r="D487">
        <v>865</v>
      </c>
      <c r="E487">
        <v>11.4596</v>
      </c>
      <c r="F487">
        <v>1.6797</v>
      </c>
      <c r="G487">
        <v>1091</v>
      </c>
      <c r="H487">
        <v>215</v>
      </c>
      <c r="I487">
        <v>3.8344999999999998</v>
      </c>
      <c r="J487">
        <v>0.75080000000000002</v>
      </c>
      <c r="K487">
        <v>4214</v>
      </c>
      <c r="L487">
        <v>465</v>
      </c>
      <c r="M487">
        <v>21.168399999999998</v>
      </c>
      <c r="N487">
        <v>2.3136999999999999</v>
      </c>
      <c r="O487">
        <v>2420</v>
      </c>
      <c r="P487">
        <v>323</v>
      </c>
      <c r="Q487">
        <v>6.4687000000000001</v>
      </c>
      <c r="R487">
        <v>0.86280000000000001</v>
      </c>
      <c r="S487">
        <v>2922</v>
      </c>
      <c r="T487">
        <v>577</v>
      </c>
      <c r="U487">
        <v>5.6772999999999998</v>
      </c>
      <c r="V487">
        <v>1.121</v>
      </c>
      <c r="W487">
        <v>10720</v>
      </c>
      <c r="X487">
        <v>78</v>
      </c>
      <c r="Y487">
        <v>20.684999999999999</v>
      </c>
      <c r="AA487">
        <v>10926</v>
      </c>
      <c r="AB487">
        <v>4</v>
      </c>
      <c r="AC487">
        <v>21.0825</v>
      </c>
      <c r="AE487">
        <v>5413</v>
      </c>
      <c r="AF487">
        <v>504</v>
      </c>
      <c r="AG487">
        <v>10.517200000000001</v>
      </c>
      <c r="AH487">
        <v>0.97909999999999997</v>
      </c>
      <c r="AI487">
        <v>963</v>
      </c>
      <c r="AJ487">
        <v>226</v>
      </c>
      <c r="AK487">
        <v>4.8375000000000004</v>
      </c>
      <c r="AL487">
        <v>1.1309</v>
      </c>
      <c r="AM487">
        <v>584</v>
      </c>
      <c r="AN487">
        <v>198</v>
      </c>
      <c r="AO487">
        <v>1.1896</v>
      </c>
      <c r="AP487">
        <v>0.4027</v>
      </c>
      <c r="AQ487">
        <v>9066</v>
      </c>
      <c r="AR487">
        <v>481</v>
      </c>
      <c r="AS487">
        <v>17.493500000000001</v>
      </c>
      <c r="AU487">
        <v>704</v>
      </c>
      <c r="AV487">
        <v>191</v>
      </c>
      <c r="AW487">
        <v>3.1945000000000001</v>
      </c>
      <c r="AX487">
        <v>0.86670000000000003</v>
      </c>
      <c r="AY487">
        <v>663</v>
      </c>
      <c r="AZ487">
        <v>203</v>
      </c>
      <c r="BA487">
        <v>3.0084</v>
      </c>
      <c r="BB487">
        <v>0.92110000000000003</v>
      </c>
      <c r="BC487">
        <v>169</v>
      </c>
      <c r="BD487">
        <v>95</v>
      </c>
      <c r="BE487">
        <v>0.84889999999999999</v>
      </c>
      <c r="BF487">
        <v>0.47620000000000001</v>
      </c>
      <c r="BG487">
        <v>633</v>
      </c>
      <c r="BH487">
        <v>184</v>
      </c>
      <c r="BI487">
        <v>3.1798000000000002</v>
      </c>
      <c r="BJ487">
        <v>0.92290000000000005</v>
      </c>
      <c r="BK487">
        <v>381</v>
      </c>
      <c r="BL487">
        <v>11</v>
      </c>
      <c r="BM487">
        <v>0.73519999999999996</v>
      </c>
      <c r="BO487">
        <v>0.30430000000000001</v>
      </c>
      <c r="BP487">
        <v>0.3478</v>
      </c>
      <c r="BQ487">
        <v>0.39129999999999998</v>
      </c>
      <c r="BR487">
        <v>0.30430000000000001</v>
      </c>
      <c r="BS487">
        <v>0.6522</v>
      </c>
      <c r="BT487">
        <v>0.73909999999999998</v>
      </c>
      <c r="BU487">
        <v>0.3478</v>
      </c>
      <c r="BV487">
        <v>0.1739</v>
      </c>
      <c r="BW487">
        <v>0.13039999999999999</v>
      </c>
      <c r="BX487">
        <v>0.39129999999999998</v>
      </c>
      <c r="BY487">
        <v>0.13039999999999999</v>
      </c>
      <c r="BZ487">
        <v>8.6999999999999994E-2</v>
      </c>
      <c r="CA487">
        <v>0.56520000000000004</v>
      </c>
      <c r="CB487">
        <v>0.13039999999999999</v>
      </c>
      <c r="CC487">
        <v>8.6999999999999994E-2</v>
      </c>
      <c r="CD487">
        <v>8.6999999999999994E-2</v>
      </c>
      <c r="CE487">
        <v>1.9999</v>
      </c>
      <c r="CF487">
        <v>0.3478</v>
      </c>
      <c r="CG487">
        <v>1.7825</v>
      </c>
      <c r="CH487">
        <v>8.6999999999999994E-2</v>
      </c>
      <c r="CI487">
        <v>0.13039999999999999</v>
      </c>
      <c r="CJ487">
        <v>0.13039999999999999</v>
      </c>
      <c r="CK487">
        <v>0.95659999999999989</v>
      </c>
      <c r="CL487">
        <v>4.3499999999999997E-2</v>
      </c>
      <c r="CM487">
        <v>4.8693999999999997</v>
      </c>
      <c r="CN487">
        <v>8.6999999999999994E-2</v>
      </c>
      <c r="CO487">
        <v>0</v>
      </c>
      <c r="CP487">
        <v>0</v>
      </c>
      <c r="CQ487">
        <v>0</v>
      </c>
      <c r="CR487">
        <v>0</v>
      </c>
      <c r="CS487">
        <v>0</v>
      </c>
      <c r="CT487">
        <v>0</v>
      </c>
      <c r="CU487">
        <v>0</v>
      </c>
      <c r="CV487">
        <v>0</v>
      </c>
      <c r="CW487">
        <v>0</v>
      </c>
      <c r="CX487">
        <v>0</v>
      </c>
      <c r="CY487">
        <v>0</v>
      </c>
      <c r="CZ487">
        <v>0</v>
      </c>
      <c r="DA487">
        <v>0</v>
      </c>
      <c r="DB487">
        <v>0</v>
      </c>
      <c r="DC487">
        <v>0</v>
      </c>
      <c r="DD487">
        <v>0</v>
      </c>
      <c r="DE487">
        <v>0</v>
      </c>
      <c r="DF487">
        <v>0</v>
      </c>
      <c r="DG487">
        <v>0</v>
      </c>
      <c r="DH487">
        <v>0</v>
      </c>
      <c r="DI487">
        <v>0</v>
      </c>
      <c r="DJ487" t="s">
        <v>795</v>
      </c>
    </row>
    <row r="488" spans="1:114" x14ac:dyDescent="0.2">
      <c r="A488" s="199" t="s">
        <v>345</v>
      </c>
      <c r="B488" t="s">
        <v>338</v>
      </c>
      <c r="C488">
        <v>18305</v>
      </c>
      <c r="D488">
        <v>2057</v>
      </c>
      <c r="E488">
        <v>10.8146</v>
      </c>
      <c r="F488">
        <v>1.2152000000000001</v>
      </c>
      <c r="G488">
        <v>4466</v>
      </c>
      <c r="H488">
        <v>595</v>
      </c>
      <c r="I488">
        <v>4.8465999999999996</v>
      </c>
      <c r="J488">
        <v>0.64119999999999999</v>
      </c>
      <c r="K488">
        <v>12113</v>
      </c>
      <c r="L488">
        <v>982</v>
      </c>
      <c r="M488">
        <v>19.898199999999999</v>
      </c>
      <c r="N488">
        <v>1.6043000000000001</v>
      </c>
      <c r="O488">
        <v>6337</v>
      </c>
      <c r="P488">
        <v>620</v>
      </c>
      <c r="Q488">
        <v>5.4774000000000003</v>
      </c>
      <c r="R488">
        <v>0.53580000000000005</v>
      </c>
      <c r="S488">
        <v>7767</v>
      </c>
      <c r="T488">
        <v>1006</v>
      </c>
      <c r="U488">
        <v>4.6315999999999997</v>
      </c>
      <c r="V488">
        <v>0.5998</v>
      </c>
      <c r="W488">
        <v>23350</v>
      </c>
      <c r="X488">
        <v>58</v>
      </c>
      <c r="Y488">
        <v>13.6928</v>
      </c>
      <c r="AA488">
        <v>40722</v>
      </c>
      <c r="AB488">
        <v>0</v>
      </c>
      <c r="AC488">
        <v>23.880099999999999</v>
      </c>
      <c r="AE488">
        <v>18860</v>
      </c>
      <c r="AF488">
        <v>1267</v>
      </c>
      <c r="AG488">
        <v>11.246600000000001</v>
      </c>
      <c r="AH488">
        <v>0.75519999999999998</v>
      </c>
      <c r="AI488">
        <v>4071</v>
      </c>
      <c r="AJ488">
        <v>595</v>
      </c>
      <c r="AK488">
        <v>6.6875</v>
      </c>
      <c r="AL488">
        <v>0.97650000000000003</v>
      </c>
      <c r="AM488">
        <v>1944</v>
      </c>
      <c r="AN488">
        <v>481</v>
      </c>
      <c r="AO488">
        <v>1.2095</v>
      </c>
      <c r="AP488">
        <v>0.29930000000000001</v>
      </c>
      <c r="AQ488">
        <v>115939</v>
      </c>
      <c r="AR488">
        <v>325</v>
      </c>
      <c r="AS488">
        <v>67.988600000000005</v>
      </c>
      <c r="AU488">
        <v>3921</v>
      </c>
      <c r="AV488">
        <v>567</v>
      </c>
      <c r="AW488">
        <v>6.1444999999999999</v>
      </c>
      <c r="AX488">
        <v>0.88829999999999998</v>
      </c>
      <c r="AY488">
        <v>514</v>
      </c>
      <c r="AZ488">
        <v>186</v>
      </c>
      <c r="BA488">
        <v>0.80549999999999999</v>
      </c>
      <c r="BB488">
        <v>0.29149999999999998</v>
      </c>
      <c r="BC488">
        <v>1294</v>
      </c>
      <c r="BD488">
        <v>307</v>
      </c>
      <c r="BE488">
        <v>2.1257000000000001</v>
      </c>
      <c r="BF488">
        <v>0.50360000000000005</v>
      </c>
      <c r="BG488">
        <v>2358</v>
      </c>
      <c r="BH488">
        <v>422</v>
      </c>
      <c r="BI488">
        <v>3.8734999999999999</v>
      </c>
      <c r="BJ488">
        <v>0.69240000000000002</v>
      </c>
      <c r="BK488">
        <v>1423</v>
      </c>
      <c r="BL488">
        <v>58</v>
      </c>
      <c r="BM488">
        <v>0.83450000000000002</v>
      </c>
      <c r="BO488">
        <v>0.21740000000000001</v>
      </c>
      <c r="BP488">
        <v>0.52170000000000005</v>
      </c>
      <c r="BQ488">
        <v>0.3478</v>
      </c>
      <c r="BR488">
        <v>0.1739</v>
      </c>
      <c r="BS488">
        <v>0.39129999999999998</v>
      </c>
      <c r="BT488">
        <v>0</v>
      </c>
      <c r="BU488">
        <v>0.91300000000000003</v>
      </c>
      <c r="BV488">
        <v>0.30430000000000001</v>
      </c>
      <c r="BW488">
        <v>0.6522</v>
      </c>
      <c r="BX488">
        <v>0.43480000000000002</v>
      </c>
      <c r="BY488">
        <v>0.91300000000000003</v>
      </c>
      <c r="BZ488">
        <v>0.39129999999999998</v>
      </c>
      <c r="CA488">
        <v>0.26090000000000002</v>
      </c>
      <c r="CB488">
        <v>0.73909999999999998</v>
      </c>
      <c r="CC488">
        <v>0.21740000000000001</v>
      </c>
      <c r="CD488">
        <v>0.21740000000000001</v>
      </c>
      <c r="CE488">
        <v>1.6520999999999999</v>
      </c>
      <c r="CF488">
        <v>0.30430000000000001</v>
      </c>
      <c r="CG488">
        <v>2.3043</v>
      </c>
      <c r="CH488">
        <v>0.43480000000000002</v>
      </c>
      <c r="CI488">
        <v>0.91300000000000003</v>
      </c>
      <c r="CJ488">
        <v>0.91300000000000003</v>
      </c>
      <c r="CK488">
        <v>1.8261000000000001</v>
      </c>
      <c r="CL488">
        <v>0.1739</v>
      </c>
      <c r="CM488">
        <v>6.6955</v>
      </c>
      <c r="CN488">
        <v>0.3478</v>
      </c>
      <c r="CO488">
        <v>0</v>
      </c>
      <c r="CP488">
        <v>0</v>
      </c>
      <c r="CQ488">
        <v>0</v>
      </c>
      <c r="CR488">
        <v>0</v>
      </c>
      <c r="CS488">
        <v>0</v>
      </c>
      <c r="CT488">
        <v>0</v>
      </c>
      <c r="CU488">
        <v>1</v>
      </c>
      <c r="CV488">
        <v>0</v>
      </c>
      <c r="CW488">
        <v>0</v>
      </c>
      <c r="CX488">
        <v>0</v>
      </c>
      <c r="CY488">
        <v>1</v>
      </c>
      <c r="CZ488">
        <v>0</v>
      </c>
      <c r="DA488">
        <v>0</v>
      </c>
      <c r="DB488">
        <v>0</v>
      </c>
      <c r="DC488">
        <v>0</v>
      </c>
      <c r="DD488">
        <v>0</v>
      </c>
      <c r="DE488">
        <v>0</v>
      </c>
      <c r="DF488">
        <v>1</v>
      </c>
      <c r="DG488">
        <v>1</v>
      </c>
      <c r="DH488">
        <v>0</v>
      </c>
      <c r="DI488">
        <v>2</v>
      </c>
      <c r="DJ488" t="s">
        <v>796</v>
      </c>
    </row>
    <row r="489" spans="1:114" x14ac:dyDescent="0.2">
      <c r="A489" s="199" t="s">
        <v>355</v>
      </c>
      <c r="B489" t="s">
        <v>338</v>
      </c>
      <c r="C489">
        <v>13550</v>
      </c>
      <c r="D489">
        <v>1737</v>
      </c>
      <c r="E489">
        <v>12.0405</v>
      </c>
      <c r="F489">
        <v>1.5434000000000001</v>
      </c>
      <c r="G489">
        <v>2113</v>
      </c>
      <c r="H489">
        <v>472</v>
      </c>
      <c r="I489">
        <v>3.5615000000000001</v>
      </c>
      <c r="J489">
        <v>0.79190000000000005</v>
      </c>
      <c r="K489">
        <v>7471</v>
      </c>
      <c r="L489">
        <v>799</v>
      </c>
      <c r="M489">
        <v>17.6053</v>
      </c>
      <c r="N489">
        <v>1.8685</v>
      </c>
      <c r="O489">
        <v>5648</v>
      </c>
      <c r="P489">
        <v>825</v>
      </c>
      <c r="Q489">
        <v>7.2740999999999998</v>
      </c>
      <c r="R489">
        <v>1.0625</v>
      </c>
      <c r="S489">
        <v>4313</v>
      </c>
      <c r="T489">
        <v>1041</v>
      </c>
      <c r="U489">
        <v>3.8732000000000002</v>
      </c>
      <c r="V489">
        <v>0.93469999999999998</v>
      </c>
      <c r="W489">
        <v>16144</v>
      </c>
      <c r="X489">
        <v>142</v>
      </c>
      <c r="Y489">
        <v>14.0229</v>
      </c>
      <c r="AA489">
        <v>27549</v>
      </c>
      <c r="AB489">
        <v>82</v>
      </c>
      <c r="AC489">
        <v>23.929400000000001</v>
      </c>
      <c r="AE489">
        <v>13205</v>
      </c>
      <c r="AF489">
        <v>1240</v>
      </c>
      <c r="AG489">
        <v>11.8584</v>
      </c>
      <c r="AH489">
        <v>1.1123000000000001</v>
      </c>
      <c r="AI489">
        <v>3122</v>
      </c>
      <c r="AJ489">
        <v>481</v>
      </c>
      <c r="AK489">
        <v>7.3570000000000002</v>
      </c>
      <c r="AL489">
        <v>1.1292</v>
      </c>
      <c r="AM489">
        <v>716</v>
      </c>
      <c r="AN489">
        <v>267</v>
      </c>
      <c r="AO489">
        <v>0.6623</v>
      </c>
      <c r="AP489">
        <v>0.24679999999999999</v>
      </c>
      <c r="AQ489">
        <v>34210</v>
      </c>
      <c r="AR489">
        <v>722</v>
      </c>
      <c r="AS489">
        <v>29.715299999999999</v>
      </c>
      <c r="AU489">
        <v>4087</v>
      </c>
      <c r="AV489">
        <v>655</v>
      </c>
      <c r="AW489">
        <v>8.8109999999999999</v>
      </c>
      <c r="AX489">
        <v>1.4129</v>
      </c>
      <c r="AY489">
        <v>1568</v>
      </c>
      <c r="AZ489">
        <v>333</v>
      </c>
      <c r="BA489">
        <v>3.3803999999999998</v>
      </c>
      <c r="BB489">
        <v>0.71789999999999998</v>
      </c>
      <c r="BC489">
        <v>580</v>
      </c>
      <c r="BD489">
        <v>232</v>
      </c>
      <c r="BE489">
        <v>1.3668</v>
      </c>
      <c r="BF489">
        <v>0.54679999999999995</v>
      </c>
      <c r="BG489">
        <v>1339</v>
      </c>
      <c r="BH489">
        <v>329</v>
      </c>
      <c r="BI489">
        <v>3.1553</v>
      </c>
      <c r="BJ489">
        <v>0.77429999999999999</v>
      </c>
      <c r="BK489">
        <v>2674</v>
      </c>
      <c r="BL489">
        <v>97</v>
      </c>
      <c r="BM489">
        <v>2.3227000000000002</v>
      </c>
      <c r="BO489">
        <v>0.3478</v>
      </c>
      <c r="BP489">
        <v>0.21740000000000001</v>
      </c>
      <c r="BQ489">
        <v>0.1739</v>
      </c>
      <c r="BR489">
        <v>0.43480000000000002</v>
      </c>
      <c r="BS489">
        <v>0.26090000000000002</v>
      </c>
      <c r="BT489">
        <v>4.3499999999999997E-2</v>
      </c>
      <c r="BU489">
        <v>1</v>
      </c>
      <c r="BV489">
        <v>0.39129999999999998</v>
      </c>
      <c r="BW489">
        <v>0.78259999999999996</v>
      </c>
      <c r="BX489">
        <v>0.13039999999999999</v>
      </c>
      <c r="BY489">
        <v>0.52170000000000005</v>
      </c>
      <c r="BZ489">
        <v>0.52170000000000005</v>
      </c>
      <c r="CA489">
        <v>0.6522</v>
      </c>
      <c r="CB489">
        <v>0.43480000000000002</v>
      </c>
      <c r="CC489">
        <v>4.3499999999999997E-2</v>
      </c>
      <c r="CD489">
        <v>0.6522</v>
      </c>
      <c r="CE489">
        <v>1.4348000000000001</v>
      </c>
      <c r="CF489">
        <v>0.26090000000000002</v>
      </c>
      <c r="CG489">
        <v>2.3477999999999999</v>
      </c>
      <c r="CH489">
        <v>0.4783</v>
      </c>
      <c r="CI489">
        <v>0.52170000000000005</v>
      </c>
      <c r="CJ489">
        <v>0.52170000000000005</v>
      </c>
      <c r="CK489">
        <v>2.3043999999999998</v>
      </c>
      <c r="CL489">
        <v>0.39129999999999998</v>
      </c>
      <c r="CM489">
        <v>6.6086999999999998</v>
      </c>
      <c r="CN489">
        <v>0.26090000000000002</v>
      </c>
      <c r="CO489">
        <v>0</v>
      </c>
      <c r="CP489">
        <v>0</v>
      </c>
      <c r="CQ489">
        <v>0</v>
      </c>
      <c r="CR489">
        <v>0</v>
      </c>
      <c r="CS489">
        <v>0</v>
      </c>
      <c r="CT489">
        <v>0</v>
      </c>
      <c r="CU489">
        <v>1</v>
      </c>
      <c r="CV489">
        <v>0</v>
      </c>
      <c r="CW489">
        <v>0</v>
      </c>
      <c r="CX489">
        <v>0</v>
      </c>
      <c r="CY489">
        <v>0</v>
      </c>
      <c r="CZ489">
        <v>0</v>
      </c>
      <c r="DA489">
        <v>0</v>
      </c>
      <c r="DB489">
        <v>0</v>
      </c>
      <c r="DC489">
        <v>0</v>
      </c>
      <c r="DD489">
        <v>0</v>
      </c>
      <c r="DE489">
        <v>0</v>
      </c>
      <c r="DF489">
        <v>1</v>
      </c>
      <c r="DG489">
        <v>0</v>
      </c>
      <c r="DH489">
        <v>0</v>
      </c>
      <c r="DI489">
        <v>1</v>
      </c>
      <c r="DJ489" t="s">
        <v>796</v>
      </c>
    </row>
    <row r="490" spans="1:114" x14ac:dyDescent="0.2">
      <c r="A490" s="199" t="s">
        <v>339</v>
      </c>
      <c r="B490" t="s">
        <v>338</v>
      </c>
      <c r="C490">
        <v>53746</v>
      </c>
      <c r="D490">
        <v>3623</v>
      </c>
      <c r="E490">
        <v>9.1981000000000002</v>
      </c>
      <c r="F490">
        <v>0.62</v>
      </c>
      <c r="G490">
        <v>11857</v>
      </c>
      <c r="H490">
        <v>1063</v>
      </c>
      <c r="I490">
        <v>3.7208999999999999</v>
      </c>
      <c r="J490">
        <v>0.33189999999999997</v>
      </c>
      <c r="K490">
        <v>41470</v>
      </c>
      <c r="L490">
        <v>1806</v>
      </c>
      <c r="M490">
        <v>18.451799999999999</v>
      </c>
      <c r="N490">
        <v>0.7994</v>
      </c>
      <c r="O490">
        <v>26469</v>
      </c>
      <c r="P490">
        <v>1594</v>
      </c>
      <c r="Q490">
        <v>6.3821000000000003</v>
      </c>
      <c r="R490">
        <v>0.38429999999999997</v>
      </c>
      <c r="S490">
        <v>27369</v>
      </c>
      <c r="T490">
        <v>2149</v>
      </c>
      <c r="U490">
        <v>4.7470999999999997</v>
      </c>
      <c r="V490">
        <v>0.37259999999999999</v>
      </c>
      <c r="W490">
        <v>94886</v>
      </c>
      <c r="X490">
        <v>61</v>
      </c>
      <c r="Y490">
        <v>15.8628</v>
      </c>
      <c r="AA490">
        <v>133881</v>
      </c>
      <c r="AB490">
        <v>0</v>
      </c>
      <c r="AC490">
        <v>22.381900000000002</v>
      </c>
      <c r="AE490">
        <v>61993</v>
      </c>
      <c r="AF490">
        <v>2180</v>
      </c>
      <c r="AG490">
        <v>10.752599999999999</v>
      </c>
      <c r="AH490">
        <v>0.3775</v>
      </c>
      <c r="AI490">
        <v>12608</v>
      </c>
      <c r="AJ490">
        <v>1001</v>
      </c>
      <c r="AK490">
        <v>5.6097999999999999</v>
      </c>
      <c r="AL490">
        <v>0.44479999999999997</v>
      </c>
      <c r="AM490">
        <v>10813</v>
      </c>
      <c r="AN490">
        <v>1126</v>
      </c>
      <c r="AO490">
        <v>1.9214</v>
      </c>
      <c r="AP490">
        <v>0.2001</v>
      </c>
      <c r="AQ490">
        <v>229374</v>
      </c>
      <c r="AR490">
        <v>1715</v>
      </c>
      <c r="AS490">
        <v>38.346200000000003</v>
      </c>
      <c r="AU490">
        <v>30840</v>
      </c>
      <c r="AV490">
        <v>1427</v>
      </c>
      <c r="AW490">
        <v>13.0533</v>
      </c>
      <c r="AX490">
        <v>0.60389999999999999</v>
      </c>
      <c r="AY490">
        <v>2898</v>
      </c>
      <c r="AZ490">
        <v>387</v>
      </c>
      <c r="BA490">
        <v>1.2265999999999999</v>
      </c>
      <c r="BB490">
        <v>0.1638</v>
      </c>
      <c r="BC490">
        <v>4307</v>
      </c>
      <c r="BD490">
        <v>605</v>
      </c>
      <c r="BE490">
        <v>1.9164000000000001</v>
      </c>
      <c r="BF490">
        <v>0.26929999999999998</v>
      </c>
      <c r="BG490">
        <v>9120</v>
      </c>
      <c r="BH490">
        <v>816</v>
      </c>
      <c r="BI490">
        <v>4.0579000000000001</v>
      </c>
      <c r="BJ490">
        <v>0.36259999999999998</v>
      </c>
      <c r="BK490">
        <v>13252</v>
      </c>
      <c r="BL490">
        <v>433</v>
      </c>
      <c r="BM490">
        <v>2.2153999999999998</v>
      </c>
      <c r="BO490">
        <v>0.13039999999999999</v>
      </c>
      <c r="BP490">
        <v>0.26090000000000002</v>
      </c>
      <c r="BQ490">
        <v>0.26090000000000002</v>
      </c>
      <c r="BR490">
        <v>0.26090000000000002</v>
      </c>
      <c r="BS490">
        <v>0.4783</v>
      </c>
      <c r="BT490">
        <v>0.26090000000000002</v>
      </c>
      <c r="BU490">
        <v>0.6522</v>
      </c>
      <c r="BV490">
        <v>0.21740000000000001</v>
      </c>
      <c r="BW490">
        <v>0.3478</v>
      </c>
      <c r="BX490">
        <v>0.56520000000000004</v>
      </c>
      <c r="BY490">
        <v>0.60870000000000002</v>
      </c>
      <c r="BZ490">
        <v>0.73909999999999998</v>
      </c>
      <c r="CA490">
        <v>0.39129999999999998</v>
      </c>
      <c r="CB490">
        <v>0.60870000000000002</v>
      </c>
      <c r="CC490">
        <v>0.26090000000000002</v>
      </c>
      <c r="CD490">
        <v>0.56520000000000004</v>
      </c>
      <c r="CE490">
        <v>1.3914</v>
      </c>
      <c r="CF490">
        <v>0.21740000000000001</v>
      </c>
      <c r="CG490">
        <v>2.0434999999999999</v>
      </c>
      <c r="CH490">
        <v>0.1739</v>
      </c>
      <c r="CI490">
        <v>0.60870000000000002</v>
      </c>
      <c r="CJ490">
        <v>0.60870000000000002</v>
      </c>
      <c r="CK490">
        <v>2.5651999999999999</v>
      </c>
      <c r="CL490">
        <v>0.4783</v>
      </c>
      <c r="CM490">
        <v>6.6087999999999996</v>
      </c>
      <c r="CN490">
        <v>0.30430000000000001</v>
      </c>
      <c r="CO490">
        <v>0</v>
      </c>
      <c r="CP490">
        <v>0</v>
      </c>
      <c r="CQ490">
        <v>0</v>
      </c>
      <c r="CR490">
        <v>0</v>
      </c>
      <c r="CS490">
        <v>0</v>
      </c>
      <c r="CT490">
        <v>0</v>
      </c>
      <c r="CU490">
        <v>0</v>
      </c>
      <c r="CV490">
        <v>0</v>
      </c>
      <c r="CW490">
        <v>0</v>
      </c>
      <c r="CX490">
        <v>0</v>
      </c>
      <c r="CY490">
        <v>0</v>
      </c>
      <c r="CZ490">
        <v>0</v>
      </c>
      <c r="DA490">
        <v>0</v>
      </c>
      <c r="DB490">
        <v>0</v>
      </c>
      <c r="DC490">
        <v>0</v>
      </c>
      <c r="DD490">
        <v>0</v>
      </c>
      <c r="DE490">
        <v>0</v>
      </c>
      <c r="DF490">
        <v>0</v>
      </c>
      <c r="DG490">
        <v>0</v>
      </c>
      <c r="DH490">
        <v>0</v>
      </c>
      <c r="DI490">
        <v>0</v>
      </c>
      <c r="DJ490" t="s">
        <v>796</v>
      </c>
    </row>
    <row r="491" spans="1:114" x14ac:dyDescent="0.2">
      <c r="A491" s="199" t="s">
        <v>347</v>
      </c>
      <c r="B491" t="s">
        <v>338</v>
      </c>
      <c r="C491">
        <v>26482</v>
      </c>
      <c r="D491">
        <v>2249</v>
      </c>
      <c r="E491">
        <v>9.3698999999999995</v>
      </c>
      <c r="F491">
        <v>0.79569999999999996</v>
      </c>
      <c r="G491">
        <v>5211</v>
      </c>
      <c r="H491">
        <v>648</v>
      </c>
      <c r="I491">
        <v>3.3111000000000002</v>
      </c>
      <c r="J491">
        <v>0.41089999999999999</v>
      </c>
      <c r="K491">
        <v>19022</v>
      </c>
      <c r="L491">
        <v>1173</v>
      </c>
      <c r="M491">
        <v>18.179400000000001</v>
      </c>
      <c r="N491">
        <v>1.1167</v>
      </c>
      <c r="O491">
        <v>12957</v>
      </c>
      <c r="P491">
        <v>1032</v>
      </c>
      <c r="Q491">
        <v>6.5941999999999998</v>
      </c>
      <c r="R491">
        <v>0.5252</v>
      </c>
      <c r="S491">
        <v>13357</v>
      </c>
      <c r="T491">
        <v>1594</v>
      </c>
      <c r="U491">
        <v>4.7050999999999998</v>
      </c>
      <c r="V491">
        <v>0.5615</v>
      </c>
      <c r="W491">
        <v>43882</v>
      </c>
      <c r="X491">
        <v>10</v>
      </c>
      <c r="Y491">
        <v>15.2873</v>
      </c>
      <c r="AA491">
        <v>66996</v>
      </c>
      <c r="AB491">
        <v>17</v>
      </c>
      <c r="AC491">
        <v>23.339700000000001</v>
      </c>
      <c r="AE491">
        <v>28174</v>
      </c>
      <c r="AF491">
        <v>1055</v>
      </c>
      <c r="AG491">
        <v>9.9245000000000001</v>
      </c>
      <c r="AH491">
        <v>0.3715</v>
      </c>
      <c r="AI491">
        <v>6006</v>
      </c>
      <c r="AJ491">
        <v>725</v>
      </c>
      <c r="AK491">
        <v>5.74</v>
      </c>
      <c r="AL491">
        <v>0.69269999999999998</v>
      </c>
      <c r="AM491">
        <v>5281</v>
      </c>
      <c r="AN491">
        <v>672</v>
      </c>
      <c r="AO491">
        <v>1.9548000000000001</v>
      </c>
      <c r="AP491">
        <v>0.2487</v>
      </c>
      <c r="AQ491">
        <v>98433</v>
      </c>
      <c r="AR491">
        <v>519</v>
      </c>
      <c r="AS491">
        <v>34.291499999999999</v>
      </c>
      <c r="AU491">
        <v>12417</v>
      </c>
      <c r="AV491">
        <v>752</v>
      </c>
      <c r="AW491">
        <v>11.399699999999999</v>
      </c>
      <c r="AX491">
        <v>0.69030000000000002</v>
      </c>
      <c r="AY491">
        <v>628</v>
      </c>
      <c r="AZ491">
        <v>190</v>
      </c>
      <c r="BA491">
        <v>0.57650000000000001</v>
      </c>
      <c r="BB491">
        <v>0.1744</v>
      </c>
      <c r="BC491">
        <v>1384</v>
      </c>
      <c r="BD491">
        <v>340</v>
      </c>
      <c r="BE491">
        <v>1.3227</v>
      </c>
      <c r="BF491">
        <v>0.32490000000000002</v>
      </c>
      <c r="BG491">
        <v>4623</v>
      </c>
      <c r="BH491">
        <v>526</v>
      </c>
      <c r="BI491">
        <v>4.4181999999999997</v>
      </c>
      <c r="BJ491">
        <v>0.50219999999999998</v>
      </c>
      <c r="BK491">
        <v>4716</v>
      </c>
      <c r="BL491">
        <v>99</v>
      </c>
      <c r="BM491">
        <v>1.6429</v>
      </c>
      <c r="BO491">
        <v>0.1739</v>
      </c>
      <c r="BP491">
        <v>8.6999999999999994E-2</v>
      </c>
      <c r="BQ491">
        <v>0.21740000000000001</v>
      </c>
      <c r="BR491">
        <v>0.3478</v>
      </c>
      <c r="BS491">
        <v>0.43480000000000002</v>
      </c>
      <c r="BT491">
        <v>0.21740000000000001</v>
      </c>
      <c r="BU491">
        <v>0.82609999999999995</v>
      </c>
      <c r="BV491">
        <v>8.6999999999999994E-2</v>
      </c>
      <c r="BW491">
        <v>0.4783</v>
      </c>
      <c r="BX491">
        <v>0.60870000000000002</v>
      </c>
      <c r="BY491">
        <v>0.56520000000000004</v>
      </c>
      <c r="BZ491">
        <v>0.69569999999999999</v>
      </c>
      <c r="CA491">
        <v>8.6999999999999994E-2</v>
      </c>
      <c r="CB491">
        <v>0.39129999999999998</v>
      </c>
      <c r="CC491">
        <v>0.30430000000000001</v>
      </c>
      <c r="CD491">
        <v>0.43480000000000002</v>
      </c>
      <c r="CE491">
        <v>1.2608999999999999</v>
      </c>
      <c r="CF491">
        <v>0.1739</v>
      </c>
      <c r="CG491">
        <v>2.2174999999999998</v>
      </c>
      <c r="CH491">
        <v>0.3478</v>
      </c>
      <c r="CI491">
        <v>0.56520000000000004</v>
      </c>
      <c r="CJ491">
        <v>0.56520000000000004</v>
      </c>
      <c r="CK491">
        <v>1.9131</v>
      </c>
      <c r="CL491">
        <v>0.21740000000000001</v>
      </c>
      <c r="CM491">
        <v>5.9566999999999997</v>
      </c>
      <c r="CN491">
        <v>0.21740000000000001</v>
      </c>
      <c r="CO491">
        <v>0</v>
      </c>
      <c r="CP491">
        <v>0</v>
      </c>
      <c r="CQ491">
        <v>0</v>
      </c>
      <c r="CR491">
        <v>0</v>
      </c>
      <c r="CS491">
        <v>0</v>
      </c>
      <c r="CT491">
        <v>0</v>
      </c>
      <c r="CU491">
        <v>0</v>
      </c>
      <c r="CV491">
        <v>0</v>
      </c>
      <c r="CW491">
        <v>0</v>
      </c>
      <c r="CX491">
        <v>0</v>
      </c>
      <c r="CY491">
        <v>0</v>
      </c>
      <c r="CZ491">
        <v>0</v>
      </c>
      <c r="DA491">
        <v>0</v>
      </c>
      <c r="DB491">
        <v>0</v>
      </c>
      <c r="DC491">
        <v>0</v>
      </c>
      <c r="DD491">
        <v>0</v>
      </c>
      <c r="DE491">
        <v>0</v>
      </c>
      <c r="DF491">
        <v>0</v>
      </c>
      <c r="DG491">
        <v>0</v>
      </c>
      <c r="DH491">
        <v>0</v>
      </c>
      <c r="DI491">
        <v>0</v>
      </c>
      <c r="DJ491" t="s">
        <v>795</v>
      </c>
    </row>
    <row r="492" spans="1:114" x14ac:dyDescent="0.2">
      <c r="A492" s="199" t="s">
        <v>349</v>
      </c>
      <c r="B492" t="s">
        <v>338</v>
      </c>
      <c r="C492">
        <v>29735</v>
      </c>
      <c r="D492">
        <v>2394</v>
      </c>
      <c r="E492">
        <v>11.3568</v>
      </c>
      <c r="F492">
        <v>0.9143</v>
      </c>
      <c r="G492">
        <v>5416</v>
      </c>
      <c r="H492">
        <v>661</v>
      </c>
      <c r="I492">
        <v>3.8250999999999999</v>
      </c>
      <c r="J492">
        <v>0.4647</v>
      </c>
      <c r="K492">
        <v>20218</v>
      </c>
      <c r="L492">
        <v>1161</v>
      </c>
      <c r="M492">
        <v>19.861499999999999</v>
      </c>
      <c r="N492">
        <v>1.135</v>
      </c>
      <c r="O492">
        <v>9042</v>
      </c>
      <c r="P492">
        <v>880</v>
      </c>
      <c r="Q492">
        <v>4.8861999999999997</v>
      </c>
      <c r="R492">
        <v>0.47549999999999998</v>
      </c>
      <c r="S492">
        <v>9272</v>
      </c>
      <c r="T492">
        <v>997</v>
      </c>
      <c r="U492">
        <v>3.5503</v>
      </c>
      <c r="V492">
        <v>0.38169999999999998</v>
      </c>
      <c r="W492">
        <v>46016</v>
      </c>
      <c r="X492">
        <v>11</v>
      </c>
      <c r="Y492">
        <v>17.446400000000001</v>
      </c>
      <c r="AA492">
        <v>58777</v>
      </c>
      <c r="AB492">
        <v>51</v>
      </c>
      <c r="AC492">
        <v>22.284500000000001</v>
      </c>
      <c r="AE492">
        <v>29420</v>
      </c>
      <c r="AF492">
        <v>1343</v>
      </c>
      <c r="AG492">
        <v>11.2652</v>
      </c>
      <c r="AH492">
        <v>0.5141</v>
      </c>
      <c r="AI492">
        <v>5270</v>
      </c>
      <c r="AJ492">
        <v>656</v>
      </c>
      <c r="AK492">
        <v>5.1771000000000003</v>
      </c>
      <c r="AL492">
        <v>0.64359999999999995</v>
      </c>
      <c r="AM492">
        <v>2431</v>
      </c>
      <c r="AN492">
        <v>495</v>
      </c>
      <c r="AO492">
        <v>0.97419999999999995</v>
      </c>
      <c r="AP492">
        <v>0.19839999999999999</v>
      </c>
      <c r="AQ492">
        <v>74931</v>
      </c>
      <c r="AR492">
        <v>559</v>
      </c>
      <c r="AS492">
        <v>28.409099999999999</v>
      </c>
      <c r="AU492">
        <v>10722</v>
      </c>
      <c r="AV492">
        <v>726</v>
      </c>
      <c r="AW492">
        <v>10.1661</v>
      </c>
      <c r="AX492">
        <v>0.68799999999999994</v>
      </c>
      <c r="AY492">
        <v>2749</v>
      </c>
      <c r="AZ492">
        <v>318</v>
      </c>
      <c r="BA492">
        <v>2.6065</v>
      </c>
      <c r="BB492">
        <v>0.30149999999999999</v>
      </c>
      <c r="BC492">
        <v>1008</v>
      </c>
      <c r="BD492">
        <v>289</v>
      </c>
      <c r="BE492">
        <v>0.99019999999999997</v>
      </c>
      <c r="BF492">
        <v>0.2843</v>
      </c>
      <c r="BG492">
        <v>4512</v>
      </c>
      <c r="BH492">
        <v>576</v>
      </c>
      <c r="BI492">
        <v>4.4324000000000003</v>
      </c>
      <c r="BJ492">
        <v>0.56530000000000002</v>
      </c>
      <c r="BK492">
        <v>1817</v>
      </c>
      <c r="BL492">
        <v>59</v>
      </c>
      <c r="BM492">
        <v>0.68889999999999996</v>
      </c>
      <c r="BO492">
        <v>0.26090000000000002</v>
      </c>
      <c r="BP492">
        <v>0.30430000000000001</v>
      </c>
      <c r="BQ492">
        <v>0.30430000000000001</v>
      </c>
      <c r="BR492">
        <v>4.3499999999999997E-2</v>
      </c>
      <c r="BS492">
        <v>8.6999999999999994E-2</v>
      </c>
      <c r="BT492">
        <v>0.52170000000000005</v>
      </c>
      <c r="BU492">
        <v>0.60870000000000002</v>
      </c>
      <c r="BV492">
        <v>0.3478</v>
      </c>
      <c r="BW492">
        <v>0.26090000000000002</v>
      </c>
      <c r="BX492">
        <v>0.3478</v>
      </c>
      <c r="BY492">
        <v>0.4783</v>
      </c>
      <c r="BZ492">
        <v>0.60870000000000002</v>
      </c>
      <c r="CA492">
        <v>0.52170000000000005</v>
      </c>
      <c r="CB492">
        <v>0.1739</v>
      </c>
      <c r="CC492">
        <v>0.3478</v>
      </c>
      <c r="CD492">
        <v>4.3499999999999997E-2</v>
      </c>
      <c r="CE492">
        <v>1</v>
      </c>
      <c r="CF492">
        <v>0.13039999999999999</v>
      </c>
      <c r="CG492">
        <v>2.0869</v>
      </c>
      <c r="CH492">
        <v>0.21740000000000001</v>
      </c>
      <c r="CI492">
        <v>0.4783</v>
      </c>
      <c r="CJ492">
        <v>0.4783</v>
      </c>
      <c r="CK492">
        <v>1.6956</v>
      </c>
      <c r="CL492">
        <v>0.13039999999999999</v>
      </c>
      <c r="CM492">
        <v>5.2607999999999997</v>
      </c>
      <c r="CN492">
        <v>0.13039999999999999</v>
      </c>
      <c r="CO492">
        <v>0</v>
      </c>
      <c r="CP492">
        <v>0</v>
      </c>
      <c r="CQ492">
        <v>0</v>
      </c>
      <c r="CR492">
        <v>0</v>
      </c>
      <c r="CS492">
        <v>0</v>
      </c>
      <c r="CT492">
        <v>0</v>
      </c>
      <c r="CU492">
        <v>0</v>
      </c>
      <c r="CV492">
        <v>0</v>
      </c>
      <c r="CW492">
        <v>0</v>
      </c>
      <c r="CX492">
        <v>0</v>
      </c>
      <c r="CY492">
        <v>0</v>
      </c>
      <c r="CZ492">
        <v>0</v>
      </c>
      <c r="DA492">
        <v>0</v>
      </c>
      <c r="DB492">
        <v>0</v>
      </c>
      <c r="DC492">
        <v>0</v>
      </c>
      <c r="DD492">
        <v>0</v>
      </c>
      <c r="DE492">
        <v>0</v>
      </c>
      <c r="DF492">
        <v>0</v>
      </c>
      <c r="DG492">
        <v>0</v>
      </c>
      <c r="DH492">
        <v>0</v>
      </c>
      <c r="DI492">
        <v>0</v>
      </c>
      <c r="DJ492" t="s">
        <v>795</v>
      </c>
    </row>
    <row r="493" spans="1:114" x14ac:dyDescent="0.2">
      <c r="A493" s="199" t="s">
        <v>350</v>
      </c>
      <c r="B493" t="s">
        <v>338</v>
      </c>
      <c r="C493">
        <v>27987</v>
      </c>
      <c r="D493">
        <v>2376</v>
      </c>
      <c r="E493">
        <v>8.41</v>
      </c>
      <c r="F493">
        <v>0.71350000000000002</v>
      </c>
      <c r="G493">
        <v>6358</v>
      </c>
      <c r="H493">
        <v>733</v>
      </c>
      <c r="I493">
        <v>3.4933999999999998</v>
      </c>
      <c r="J493">
        <v>0.40189999999999998</v>
      </c>
      <c r="K493">
        <v>20793</v>
      </c>
      <c r="L493">
        <v>1254</v>
      </c>
      <c r="M493">
        <v>17.1751</v>
      </c>
      <c r="N493">
        <v>1.0319</v>
      </c>
      <c r="O493">
        <v>11572</v>
      </c>
      <c r="P493">
        <v>1150</v>
      </c>
      <c r="Q493">
        <v>5.0332999999999997</v>
      </c>
      <c r="R493">
        <v>0.50019999999999998</v>
      </c>
      <c r="S493">
        <v>14018</v>
      </c>
      <c r="T493">
        <v>1502</v>
      </c>
      <c r="U493">
        <v>4.2274000000000003</v>
      </c>
      <c r="V493">
        <v>0.45290000000000002</v>
      </c>
      <c r="W493">
        <v>51275</v>
      </c>
      <c r="X493">
        <v>45</v>
      </c>
      <c r="Y493">
        <v>15.2455</v>
      </c>
      <c r="AA493">
        <v>79917</v>
      </c>
      <c r="AB493">
        <v>43</v>
      </c>
      <c r="AC493">
        <v>23.761600000000001</v>
      </c>
      <c r="AE493">
        <v>28763</v>
      </c>
      <c r="AF493">
        <v>1434</v>
      </c>
      <c r="AG493">
        <v>8.6740999999999993</v>
      </c>
      <c r="AH493">
        <v>0.43219999999999997</v>
      </c>
      <c r="AI493">
        <v>6756</v>
      </c>
      <c r="AJ493">
        <v>645</v>
      </c>
      <c r="AK493">
        <v>5.5804999999999998</v>
      </c>
      <c r="AL493">
        <v>0.5323</v>
      </c>
      <c r="AM493">
        <v>13338</v>
      </c>
      <c r="AN493">
        <v>1225</v>
      </c>
      <c r="AO493">
        <v>4.1894999999999998</v>
      </c>
      <c r="AP493">
        <v>0.38479999999999998</v>
      </c>
      <c r="AQ493">
        <v>181945</v>
      </c>
      <c r="AR493">
        <v>830</v>
      </c>
      <c r="AS493">
        <v>54.097499999999997</v>
      </c>
      <c r="AU493">
        <v>23901</v>
      </c>
      <c r="AV493">
        <v>1184</v>
      </c>
      <c r="AW493">
        <v>19.077200000000001</v>
      </c>
      <c r="AX493">
        <v>0.9446</v>
      </c>
      <c r="AY493">
        <v>879</v>
      </c>
      <c r="AZ493">
        <v>217</v>
      </c>
      <c r="BA493">
        <v>0.7016</v>
      </c>
      <c r="BB493">
        <v>0.17319999999999999</v>
      </c>
      <c r="BC493">
        <v>2143</v>
      </c>
      <c r="BD493">
        <v>369</v>
      </c>
      <c r="BE493">
        <v>1.7701</v>
      </c>
      <c r="BF493">
        <v>0.30430000000000001</v>
      </c>
      <c r="BG493">
        <v>4391</v>
      </c>
      <c r="BH493">
        <v>630</v>
      </c>
      <c r="BI493">
        <v>3.6269999999999998</v>
      </c>
      <c r="BJ493">
        <v>0.52</v>
      </c>
      <c r="BK493">
        <v>2745</v>
      </c>
      <c r="BL493">
        <v>50</v>
      </c>
      <c r="BM493">
        <v>0.81620000000000004</v>
      </c>
      <c r="BO493">
        <v>4.3499999999999997E-2</v>
      </c>
      <c r="BP493">
        <v>0.1739</v>
      </c>
      <c r="BQ493">
        <v>0.13039999999999999</v>
      </c>
      <c r="BR493">
        <v>8.6999999999999994E-2</v>
      </c>
      <c r="BS493">
        <v>0.3478</v>
      </c>
      <c r="BT493">
        <v>0.13039999999999999</v>
      </c>
      <c r="BU493">
        <v>0.86960000000000004</v>
      </c>
      <c r="BV493">
        <v>0</v>
      </c>
      <c r="BW493">
        <v>0.30430000000000001</v>
      </c>
      <c r="BX493">
        <v>0.91300000000000003</v>
      </c>
      <c r="BY493">
        <v>0.82609999999999995</v>
      </c>
      <c r="BZ493">
        <v>0.86960000000000004</v>
      </c>
      <c r="CA493">
        <v>0.21740000000000001</v>
      </c>
      <c r="CB493">
        <v>0.52170000000000005</v>
      </c>
      <c r="CC493">
        <v>0.1739</v>
      </c>
      <c r="CD493">
        <v>0.1739</v>
      </c>
      <c r="CE493">
        <v>0.78259999999999996</v>
      </c>
      <c r="CF493">
        <v>8.6999999999999994E-2</v>
      </c>
      <c r="CG493">
        <v>2.2172999999999998</v>
      </c>
      <c r="CH493">
        <v>0.30430000000000001</v>
      </c>
      <c r="CI493">
        <v>0.82609999999999995</v>
      </c>
      <c r="CJ493">
        <v>0.82609999999999995</v>
      </c>
      <c r="CK493">
        <v>1.9564999999999999</v>
      </c>
      <c r="CL493">
        <v>0.26090000000000002</v>
      </c>
      <c r="CM493">
        <v>5.7824999999999998</v>
      </c>
      <c r="CN493">
        <v>0.1739</v>
      </c>
      <c r="CO493">
        <v>0</v>
      </c>
      <c r="CP493">
        <v>0</v>
      </c>
      <c r="CQ493">
        <v>0</v>
      </c>
      <c r="CR493">
        <v>0</v>
      </c>
      <c r="CS493">
        <v>0</v>
      </c>
      <c r="CT493">
        <v>0</v>
      </c>
      <c r="CU493">
        <v>0</v>
      </c>
      <c r="CV493">
        <v>0</v>
      </c>
      <c r="CW493">
        <v>0</v>
      </c>
      <c r="CX493">
        <v>1</v>
      </c>
      <c r="CY493">
        <v>0</v>
      </c>
      <c r="CZ493">
        <v>0</v>
      </c>
      <c r="DA493">
        <v>0</v>
      </c>
      <c r="DB493">
        <v>0</v>
      </c>
      <c r="DC493">
        <v>0</v>
      </c>
      <c r="DD493">
        <v>0</v>
      </c>
      <c r="DE493">
        <v>0</v>
      </c>
      <c r="DF493">
        <v>1</v>
      </c>
      <c r="DG493">
        <v>0</v>
      </c>
      <c r="DH493">
        <v>0</v>
      </c>
      <c r="DI493">
        <v>1</v>
      </c>
      <c r="DJ493" t="s">
        <v>795</v>
      </c>
    </row>
    <row r="494" spans="1:114" x14ac:dyDescent="0.2">
      <c r="A494" s="199" t="s">
        <v>343</v>
      </c>
      <c r="B494" t="s">
        <v>338</v>
      </c>
      <c r="C494">
        <v>15307</v>
      </c>
      <c r="D494">
        <v>1288</v>
      </c>
      <c r="E494">
        <v>8.9162999999999997</v>
      </c>
      <c r="F494">
        <v>0.75019999999999998</v>
      </c>
      <c r="G494">
        <v>3302</v>
      </c>
      <c r="H494">
        <v>517</v>
      </c>
      <c r="I494">
        <v>3.4668999999999999</v>
      </c>
      <c r="J494">
        <v>0.5413</v>
      </c>
      <c r="K494">
        <v>10769</v>
      </c>
      <c r="L494">
        <v>830</v>
      </c>
      <c r="M494">
        <v>16.751999999999999</v>
      </c>
      <c r="N494">
        <v>1.2870999999999999</v>
      </c>
      <c r="O494">
        <v>5770</v>
      </c>
      <c r="P494">
        <v>604</v>
      </c>
      <c r="Q494">
        <v>4.7168999999999999</v>
      </c>
      <c r="R494">
        <v>0.49370000000000003</v>
      </c>
      <c r="S494">
        <v>5011</v>
      </c>
      <c r="T494">
        <v>771</v>
      </c>
      <c r="U494">
        <v>2.9007999999999998</v>
      </c>
      <c r="V494">
        <v>0.44629999999999997</v>
      </c>
      <c r="W494">
        <v>31453</v>
      </c>
      <c r="X494">
        <v>36</v>
      </c>
      <c r="Y494">
        <v>17.940200000000001</v>
      </c>
      <c r="AA494">
        <v>38635</v>
      </c>
      <c r="AB494">
        <v>0</v>
      </c>
      <c r="AC494">
        <v>22.0367</v>
      </c>
      <c r="AE494">
        <v>21465</v>
      </c>
      <c r="AF494">
        <v>988</v>
      </c>
      <c r="AG494">
        <v>12.425700000000001</v>
      </c>
      <c r="AH494">
        <v>0.57169999999999999</v>
      </c>
      <c r="AI494">
        <v>2627</v>
      </c>
      <c r="AJ494">
        <v>349</v>
      </c>
      <c r="AK494">
        <v>4.0865</v>
      </c>
      <c r="AL494">
        <v>0.54200000000000004</v>
      </c>
      <c r="AM494">
        <v>1331</v>
      </c>
      <c r="AN494">
        <v>294</v>
      </c>
      <c r="AO494">
        <v>0.80279999999999996</v>
      </c>
      <c r="AQ494">
        <v>27217</v>
      </c>
      <c r="AR494">
        <v>594</v>
      </c>
      <c r="AS494">
        <v>15.524100000000001</v>
      </c>
      <c r="AU494">
        <v>3457</v>
      </c>
      <c r="AV494">
        <v>482</v>
      </c>
      <c r="AW494">
        <v>5.1776</v>
      </c>
      <c r="AX494">
        <v>0.72160000000000002</v>
      </c>
      <c r="AY494">
        <v>441</v>
      </c>
      <c r="AZ494">
        <v>157</v>
      </c>
      <c r="BA494">
        <v>0.66049999999999998</v>
      </c>
      <c r="BB494">
        <v>0.2351</v>
      </c>
      <c r="BC494">
        <v>478</v>
      </c>
      <c r="BD494">
        <v>163</v>
      </c>
      <c r="BE494">
        <v>0.74360000000000004</v>
      </c>
      <c r="BF494">
        <v>0.25340000000000001</v>
      </c>
      <c r="BG494">
        <v>2099</v>
      </c>
      <c r="BH494">
        <v>342</v>
      </c>
      <c r="BI494">
        <v>3.2650999999999999</v>
      </c>
      <c r="BJ494">
        <v>0.53159999999999996</v>
      </c>
      <c r="BK494">
        <v>4101</v>
      </c>
      <c r="BL494">
        <v>69</v>
      </c>
      <c r="BM494">
        <v>2.3391000000000002</v>
      </c>
      <c r="BO494">
        <v>8.6999999999999994E-2</v>
      </c>
      <c r="BP494">
        <v>0.13039999999999999</v>
      </c>
      <c r="BQ494">
        <v>4.3499999999999997E-2</v>
      </c>
      <c r="BR494">
        <v>0</v>
      </c>
      <c r="BS494">
        <v>0</v>
      </c>
      <c r="BT494">
        <v>0.60870000000000002</v>
      </c>
      <c r="BU494">
        <v>0.4783</v>
      </c>
      <c r="BV494">
        <v>0.52170000000000005</v>
      </c>
      <c r="BW494">
        <v>4.3499999999999997E-2</v>
      </c>
      <c r="BX494">
        <v>0.26090000000000002</v>
      </c>
      <c r="BY494">
        <v>8.6999999999999994E-2</v>
      </c>
      <c r="BZ494">
        <v>0.26090000000000002</v>
      </c>
      <c r="CA494">
        <v>0.1739</v>
      </c>
      <c r="CB494">
        <v>0</v>
      </c>
      <c r="CC494">
        <v>0.13039999999999999</v>
      </c>
      <c r="CD494">
        <v>0.69569999999999999</v>
      </c>
      <c r="CE494">
        <v>0.26090000000000002</v>
      </c>
      <c r="CF494">
        <v>4.3499999999999997E-2</v>
      </c>
      <c r="CG494">
        <v>1.9131</v>
      </c>
      <c r="CH494">
        <v>0.13039999999999999</v>
      </c>
      <c r="CI494">
        <v>8.6999999999999994E-2</v>
      </c>
      <c r="CJ494">
        <v>8.6999999999999994E-2</v>
      </c>
      <c r="CK494">
        <v>1.2608999999999999</v>
      </c>
      <c r="CL494">
        <v>8.6999999999999994E-2</v>
      </c>
      <c r="CM494">
        <v>3.5219</v>
      </c>
      <c r="CN494">
        <v>4.3499999999999997E-2</v>
      </c>
      <c r="CO494">
        <v>0</v>
      </c>
      <c r="CP494">
        <v>0</v>
      </c>
      <c r="CQ494">
        <v>0</v>
      </c>
      <c r="CR494">
        <v>0</v>
      </c>
      <c r="CS494">
        <v>0</v>
      </c>
      <c r="CT494">
        <v>0</v>
      </c>
      <c r="CU494">
        <v>0</v>
      </c>
      <c r="CV494">
        <v>0</v>
      </c>
      <c r="CW494">
        <v>0</v>
      </c>
      <c r="CX494">
        <v>0</v>
      </c>
      <c r="CY494">
        <v>0</v>
      </c>
      <c r="CZ494">
        <v>0</v>
      </c>
      <c r="DA494">
        <v>0</v>
      </c>
      <c r="DB494">
        <v>0</v>
      </c>
      <c r="DC494">
        <v>0</v>
      </c>
      <c r="DD494">
        <v>0</v>
      </c>
      <c r="DE494">
        <v>0</v>
      </c>
      <c r="DF494">
        <v>0</v>
      </c>
      <c r="DG494">
        <v>0</v>
      </c>
      <c r="DH494">
        <v>0</v>
      </c>
      <c r="DI494">
        <v>0</v>
      </c>
      <c r="DJ494" t="s">
        <v>795</v>
      </c>
    </row>
    <row r="495" spans="1:114" x14ac:dyDescent="0.2">
      <c r="A495" s="199" t="s">
        <v>341</v>
      </c>
      <c r="B495" t="s">
        <v>338</v>
      </c>
      <c r="C495">
        <v>7141</v>
      </c>
      <c r="D495">
        <v>1171</v>
      </c>
      <c r="E495">
        <v>7.6067999999999998</v>
      </c>
      <c r="F495">
        <v>1.2474000000000001</v>
      </c>
      <c r="G495">
        <v>1317</v>
      </c>
      <c r="H495">
        <v>294</v>
      </c>
      <c r="I495">
        <v>2.6880000000000002</v>
      </c>
      <c r="J495">
        <v>0.59809999999999997</v>
      </c>
      <c r="K495">
        <v>5136</v>
      </c>
      <c r="L495">
        <v>598</v>
      </c>
      <c r="M495">
        <v>15.3474</v>
      </c>
      <c r="N495">
        <v>1.7732000000000001</v>
      </c>
      <c r="O495">
        <v>3297</v>
      </c>
      <c r="P495">
        <v>470</v>
      </c>
      <c r="Q495">
        <v>5.0560999999999998</v>
      </c>
      <c r="R495">
        <v>0.72070000000000001</v>
      </c>
      <c r="S495">
        <v>2830</v>
      </c>
      <c r="T495">
        <v>513</v>
      </c>
      <c r="U495">
        <v>3.0491999999999999</v>
      </c>
      <c r="V495">
        <v>0.55269999999999997</v>
      </c>
      <c r="W495">
        <v>15402</v>
      </c>
      <c r="X495">
        <v>134</v>
      </c>
      <c r="Y495">
        <v>16.3307</v>
      </c>
      <c r="AA495">
        <v>21796</v>
      </c>
      <c r="AB495">
        <v>29</v>
      </c>
      <c r="AC495">
        <v>23.110299999999999</v>
      </c>
      <c r="AE495">
        <v>10030</v>
      </c>
      <c r="AF495">
        <v>810</v>
      </c>
      <c r="AG495">
        <v>10.807</v>
      </c>
      <c r="AH495">
        <v>0.87229999999999996</v>
      </c>
      <c r="AI495">
        <v>1326</v>
      </c>
      <c r="AJ495">
        <v>254</v>
      </c>
      <c r="AK495">
        <v>3.9622999999999999</v>
      </c>
      <c r="AL495">
        <v>0.75729999999999997</v>
      </c>
      <c r="AM495">
        <v>598</v>
      </c>
      <c r="AN495">
        <v>227</v>
      </c>
      <c r="AO495">
        <v>0.66969999999999996</v>
      </c>
      <c r="AP495">
        <v>0.25419999999999998</v>
      </c>
      <c r="AQ495">
        <v>24887</v>
      </c>
      <c r="AR495">
        <v>523</v>
      </c>
      <c r="AS495">
        <v>26.387699999999999</v>
      </c>
      <c r="AU495">
        <v>1546</v>
      </c>
      <c r="AV495">
        <v>276</v>
      </c>
      <c r="AW495">
        <v>4.2803000000000004</v>
      </c>
      <c r="AX495">
        <v>0.76529999999999998</v>
      </c>
      <c r="AY495">
        <v>312</v>
      </c>
      <c r="AZ495">
        <v>142</v>
      </c>
      <c r="BA495">
        <v>0.86380000000000001</v>
      </c>
      <c r="BB495">
        <v>0.3931</v>
      </c>
      <c r="BC495">
        <v>335</v>
      </c>
      <c r="BD495">
        <v>145</v>
      </c>
      <c r="BE495">
        <v>1.0009999999999999</v>
      </c>
      <c r="BF495">
        <v>0.43340000000000001</v>
      </c>
      <c r="BG495">
        <v>988</v>
      </c>
      <c r="BH495">
        <v>243</v>
      </c>
      <c r="BI495">
        <v>2.9523000000000001</v>
      </c>
      <c r="BJ495">
        <v>0.7248</v>
      </c>
      <c r="BK495">
        <v>537</v>
      </c>
      <c r="BL495">
        <v>12</v>
      </c>
      <c r="BM495">
        <v>0.56940000000000002</v>
      </c>
      <c r="BO495">
        <v>0</v>
      </c>
      <c r="BP495">
        <v>0</v>
      </c>
      <c r="BQ495">
        <v>0</v>
      </c>
      <c r="BR495">
        <v>0.13039999999999999</v>
      </c>
      <c r="BS495">
        <v>4.3499999999999997E-2</v>
      </c>
      <c r="BT495">
        <v>0.30430000000000001</v>
      </c>
      <c r="BU495">
        <v>0.78259999999999996</v>
      </c>
      <c r="BV495">
        <v>0.26090000000000002</v>
      </c>
      <c r="BW495">
        <v>0</v>
      </c>
      <c r="BX495">
        <v>0.1739</v>
      </c>
      <c r="BY495">
        <v>0.3478</v>
      </c>
      <c r="BZ495">
        <v>0.1739</v>
      </c>
      <c r="CA495">
        <v>0.3478</v>
      </c>
      <c r="CB495">
        <v>0.26090000000000002</v>
      </c>
      <c r="CC495">
        <v>0</v>
      </c>
      <c r="CD495">
        <v>0</v>
      </c>
      <c r="CE495">
        <v>0.1739</v>
      </c>
      <c r="CF495">
        <v>0</v>
      </c>
      <c r="CG495">
        <v>1.5217000000000001</v>
      </c>
      <c r="CH495">
        <v>0</v>
      </c>
      <c r="CI495">
        <v>0.3478</v>
      </c>
      <c r="CJ495">
        <v>0.3478</v>
      </c>
      <c r="CK495">
        <v>0.78260000000000007</v>
      </c>
      <c r="CL495">
        <v>0</v>
      </c>
      <c r="CM495">
        <v>2.8260000000000001</v>
      </c>
      <c r="CN495">
        <v>0</v>
      </c>
      <c r="CO495">
        <v>0</v>
      </c>
      <c r="CP495">
        <v>0</v>
      </c>
      <c r="CQ495">
        <v>0</v>
      </c>
      <c r="CR495">
        <v>0</v>
      </c>
      <c r="CS495">
        <v>0</v>
      </c>
      <c r="CT495">
        <v>0</v>
      </c>
      <c r="CU495">
        <v>0</v>
      </c>
      <c r="CV495">
        <v>0</v>
      </c>
      <c r="CW495">
        <v>0</v>
      </c>
      <c r="CX495">
        <v>0</v>
      </c>
      <c r="CY495">
        <v>0</v>
      </c>
      <c r="CZ495">
        <v>0</v>
      </c>
      <c r="DA495">
        <v>0</v>
      </c>
      <c r="DB495">
        <v>0</v>
      </c>
      <c r="DC495">
        <v>0</v>
      </c>
      <c r="DD495">
        <v>0</v>
      </c>
      <c r="DE495">
        <v>0</v>
      </c>
      <c r="DF495">
        <v>0</v>
      </c>
      <c r="DG495">
        <v>0</v>
      </c>
      <c r="DH495">
        <v>0</v>
      </c>
      <c r="DI495">
        <v>0</v>
      </c>
      <c r="DJ495" t="s">
        <v>795</v>
      </c>
    </row>
    <row r="496" spans="1:114" x14ac:dyDescent="0.2"/>
    <row r="497" spans="1:114" x14ac:dyDescent="0.2"/>
    <row r="498" spans="1:114" x14ac:dyDescent="0.2"/>
    <row r="499" spans="1:114" x14ac:dyDescent="0.2"/>
    <row r="500" spans="1:114" x14ac:dyDescent="0.2"/>
    <row r="501" spans="1:114" x14ac:dyDescent="0.2"/>
    <row r="502" spans="1:114" x14ac:dyDescent="0.2"/>
    <row r="503" spans="1:114" x14ac:dyDescent="0.2"/>
    <row r="504" spans="1:114" x14ac:dyDescent="0.2"/>
    <row r="505" spans="1:114" x14ac:dyDescent="0.2"/>
    <row r="506" spans="1:114" x14ac:dyDescent="0.2"/>
    <row r="507" spans="1:114" x14ac:dyDescent="0.2"/>
    <row r="508" spans="1:114" x14ac:dyDescent="0.2"/>
    <row r="509" spans="1:114" x14ac:dyDescent="0.2"/>
    <row r="510" spans="1:114" x14ac:dyDescent="0.2"/>
    <row r="511" spans="1:114" x14ac:dyDescent="0.2"/>
    <row r="512" spans="1:114" x14ac:dyDescent="0.2"/>
    <row r="513" spans="1:114" x14ac:dyDescent="0.2"/>
    <row r="514" spans="1:114" x14ac:dyDescent="0.2"/>
    <row r="515" spans="1:114" x14ac:dyDescent="0.2"/>
    <row r="516" spans="1:114" x14ac:dyDescent="0.2"/>
    <row r="517" spans="1:114" x14ac:dyDescent="0.2"/>
    <row r="518" spans="1:114" x14ac:dyDescent="0.2"/>
    <row r="519" spans="1:114" x14ac:dyDescent="0.2"/>
    <row r="520" spans="1:114" x14ac:dyDescent="0.2"/>
    <row r="521" spans="1:114" x14ac:dyDescent="0.2"/>
    <row r="522" spans="1:114" x14ac:dyDescent="0.2"/>
    <row r="523" spans="1:114" x14ac:dyDescent="0.2"/>
    <row r="524" spans="1:114" x14ac:dyDescent="0.2"/>
    <row r="525" spans="1:114" x14ac:dyDescent="0.2"/>
    <row r="526" spans="1:114" x14ac:dyDescent="0.2"/>
    <row r="527" spans="1:114" x14ac:dyDescent="0.2"/>
    <row r="528" spans="1:114" x14ac:dyDescent="0.2"/>
    <row r="529" spans="1:114" x14ac:dyDescent="0.2"/>
    <row r="530" spans="1:114" x14ac:dyDescent="0.2"/>
    <row r="531" spans="1:114" x14ac:dyDescent="0.2"/>
    <row r="532" spans="1:114" x14ac:dyDescent="0.2"/>
    <row r="533" spans="1:114" x14ac:dyDescent="0.2"/>
    <row r="534" spans="1:114" x14ac:dyDescent="0.2"/>
    <row r="535" spans="1:114" x14ac:dyDescent="0.2"/>
    <row r="536" spans="1:114" x14ac:dyDescent="0.2"/>
    <row r="537" spans="1:114" x14ac:dyDescent="0.2"/>
    <row r="538" spans="1:114" x14ac:dyDescent="0.2"/>
    <row r="539" spans="1:114" x14ac:dyDescent="0.2"/>
    <row r="540" spans="1:114" x14ac:dyDescent="0.2"/>
    <row r="541" spans="1:114" x14ac:dyDescent="0.2"/>
    <row r="542" spans="1:114" x14ac:dyDescent="0.2"/>
    <row r="543" spans="1:114" x14ac:dyDescent="0.2"/>
    <row r="544" spans="1:114" x14ac:dyDescent="0.2"/>
    <row r="545" spans="1:114" x14ac:dyDescent="0.2"/>
    <row r="546" spans="1:114" x14ac:dyDescent="0.2"/>
    <row r="547" spans="1:114" x14ac:dyDescent="0.2"/>
    <row r="548" spans="1:114" x14ac:dyDescent="0.2"/>
    <row r="549" spans="1:114" x14ac:dyDescent="0.2"/>
    <row r="550" spans="1:114" x14ac:dyDescent="0.2"/>
    <row r="551" spans="1:114" x14ac:dyDescent="0.2"/>
    <row r="552" spans="1:114" x14ac:dyDescent="0.2"/>
    <row r="553" spans="1:114" x14ac:dyDescent="0.2"/>
    <row r="554" spans="1:114" x14ac:dyDescent="0.2"/>
    <row r="555" spans="1:114" x14ac:dyDescent="0.2"/>
    <row r="556" spans="1:114" x14ac:dyDescent="0.2"/>
    <row r="557" spans="1:114" x14ac:dyDescent="0.2"/>
    <row r="558" spans="1:114" x14ac:dyDescent="0.2"/>
    <row r="559" spans="1:114" x14ac:dyDescent="0.2"/>
    <row r="560" spans="1:114" x14ac:dyDescent="0.2"/>
    <row r="561" spans="1:114" x14ac:dyDescent="0.2"/>
    <row r="562" spans="1:114" x14ac:dyDescent="0.2"/>
    <row r="563" spans="1:114" x14ac:dyDescent="0.2"/>
    <row r="564" spans="1:114" x14ac:dyDescent="0.2"/>
    <row r="565" spans="1:114" x14ac:dyDescent="0.2"/>
    <row r="566" spans="1:114" x14ac:dyDescent="0.2"/>
    <row r="567" spans="1:114" x14ac:dyDescent="0.2"/>
    <row r="568" spans="1:114" x14ac:dyDescent="0.2"/>
    <row r="569" spans="1:114" x14ac:dyDescent="0.2"/>
    <row r="570" spans="1:114" x14ac:dyDescent="0.2"/>
    <row r="571" spans="1:114" x14ac:dyDescent="0.2"/>
    <row r="572" spans="1:114" x14ac:dyDescent="0.2"/>
    <row r="573" spans="1:114" x14ac:dyDescent="0.2"/>
    <row r="574" spans="1:114" x14ac:dyDescent="0.2"/>
    <row r="575" spans="1:114" x14ac:dyDescent="0.2"/>
    <row r="576" spans="1:114" x14ac:dyDescent="0.2"/>
    <row r="577" spans="1:114" x14ac:dyDescent="0.2"/>
    <row r="578" spans="1:114" x14ac:dyDescent="0.2"/>
    <row r="579" spans="1:114" x14ac:dyDescent="0.2"/>
    <row r="580" spans="1:114" x14ac:dyDescent="0.2"/>
    <row r="581" spans="1:114" x14ac:dyDescent="0.2"/>
    <row r="582" spans="1:114" x14ac:dyDescent="0.2"/>
    <row r="583" spans="1:114" x14ac:dyDescent="0.2"/>
    <row r="584" spans="1:114" x14ac:dyDescent="0.2"/>
    <row r="585" spans="1:114" x14ac:dyDescent="0.2"/>
    <row r="586" spans="1:114" x14ac:dyDescent="0.2"/>
    <row r="587" spans="1:114" x14ac:dyDescent="0.2"/>
    <row r="588" spans="1:114" x14ac:dyDescent="0.2"/>
    <row r="589" spans="1:114" x14ac:dyDescent="0.2"/>
    <row r="590" spans="1:114" x14ac:dyDescent="0.2"/>
    <row r="591" spans="1:114" x14ac:dyDescent="0.2"/>
    <row r="592" spans="1:114" x14ac:dyDescent="0.2"/>
    <row r="593" spans="1:114" x14ac:dyDescent="0.2"/>
    <row r="594" spans="1:114" x14ac:dyDescent="0.2"/>
    <row r="595" spans="1:114" x14ac:dyDescent="0.2"/>
    <row r="596" spans="1:114" x14ac:dyDescent="0.2"/>
    <row r="597" spans="1:114" x14ac:dyDescent="0.2"/>
    <row r="598" spans="1:114" x14ac:dyDescent="0.2"/>
    <row r="599" spans="1:114" x14ac:dyDescent="0.2"/>
    <row r="600" spans="1:114" x14ac:dyDescent="0.2"/>
    <row r="601" spans="1:114" x14ac:dyDescent="0.2"/>
    <row r="602" spans="1:114" x14ac:dyDescent="0.2"/>
    <row r="603" spans="1:114" x14ac:dyDescent="0.2"/>
    <row r="604" spans="1:114" x14ac:dyDescent="0.2"/>
    <row r="605" spans="1:114" x14ac:dyDescent="0.2"/>
    <row r="606" spans="1:114" x14ac:dyDescent="0.2"/>
    <row r="607" spans="1:114" x14ac:dyDescent="0.2"/>
    <row r="608" spans="1:114" x14ac:dyDescent="0.2"/>
    <row r="609" spans="1:114" x14ac:dyDescent="0.2"/>
    <row r="610" spans="1:114" x14ac:dyDescent="0.2"/>
    <row r="611" spans="1:114" x14ac:dyDescent="0.2"/>
    <row r="612" spans="1:114" x14ac:dyDescent="0.2"/>
    <row r="613" spans="1:114" x14ac:dyDescent="0.2"/>
    <row r="614" spans="1:114" x14ac:dyDescent="0.2"/>
    <row r="615" spans="1:114" x14ac:dyDescent="0.2"/>
    <row r="616" spans="1:114" x14ac:dyDescent="0.2"/>
    <row r="617" spans="1:114" x14ac:dyDescent="0.2"/>
    <row r="618" spans="1:114" x14ac:dyDescent="0.2"/>
    <row r="619" spans="1:114" x14ac:dyDescent="0.2"/>
    <row r="620" spans="1:114" x14ac:dyDescent="0.2"/>
    <row r="621" spans="1:114" x14ac:dyDescent="0.2"/>
    <row r="622" spans="1:114" x14ac:dyDescent="0.2"/>
    <row r="623" spans="1:114" x14ac:dyDescent="0.2"/>
    <row r="624" spans="1:114" x14ac:dyDescent="0.2"/>
    <row r="625" spans="1:114" x14ac:dyDescent="0.2"/>
    <row r="626" spans="1:114" x14ac:dyDescent="0.2"/>
    <row r="627" spans="1:114" x14ac:dyDescent="0.2"/>
    <row r="628" spans="1:114" x14ac:dyDescent="0.2"/>
    <row r="629" spans="1:114" x14ac:dyDescent="0.2"/>
    <row r="630" spans="1:114" x14ac:dyDescent="0.2"/>
    <row r="631" spans="1:114" x14ac:dyDescent="0.2"/>
    <row r="632" spans="1:114" x14ac:dyDescent="0.2"/>
    <row r="633" spans="1:114" x14ac:dyDescent="0.2"/>
    <row r="634" spans="1:114" x14ac:dyDescent="0.2"/>
    <row r="635" spans="1:114" x14ac:dyDescent="0.2"/>
    <row r="636" spans="1:114" x14ac:dyDescent="0.2"/>
    <row r="637" spans="1:114" x14ac:dyDescent="0.2"/>
    <row r="638" spans="1:114" x14ac:dyDescent="0.2"/>
    <row r="639" spans="1:114" x14ac:dyDescent="0.2"/>
    <row r="640" spans="1:114" x14ac:dyDescent="0.2"/>
    <row r="641" spans="1:114" x14ac:dyDescent="0.2"/>
    <row r="642" spans="1:114" x14ac:dyDescent="0.2"/>
    <row r="643" spans="1:114" x14ac:dyDescent="0.2"/>
    <row r="644" spans="1:114" x14ac:dyDescent="0.2"/>
    <row r="645" spans="1:114" x14ac:dyDescent="0.2"/>
    <row r="646" spans="1:114" x14ac:dyDescent="0.2"/>
  </sheetData>
  <autoFilter ref="A1:DJ495" xr:uid="{01B8FD59-4716-4441-AB47-CA894E547E34}">
    <sortState xmlns:xlrd2="http://schemas.microsoft.com/office/spreadsheetml/2017/richdata2" ref="A472:DJ495">
      <sortCondition descending="1" ref="CF1:CF495"/>
    </sortState>
  </autoFilter>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05BD4-49EF-2948-92ED-F4E2A1F07767}">
  <sheetPr codeName="Sheet6"/>
  <dimension ref="A1:G25"/>
  <sheetViews>
    <sheetView workbookViewId="0">
      <selection activeCell="G16" sqref="G16"/>
    </sheetView>
  </sheetViews>
  <sheetFormatPr baseColWidth="10" defaultColWidth="13.1640625" defaultRowHeight="16" x14ac:dyDescent="0.2"/>
  <cols>
    <col min="1" max="1" width="16.1640625" style="215" customWidth="1"/>
    <col min="2" max="3" width="19.5" style="215" customWidth="1"/>
    <col min="4" max="4" width="22.5" style="215" customWidth="1"/>
    <col min="5" max="5" width="32.6640625" style="216" customWidth="1"/>
    <col min="6" max="16384" width="13.1640625" style="215"/>
  </cols>
  <sheetData>
    <row r="1" spans="1:7" ht="31" customHeight="1" x14ac:dyDescent="0.2">
      <c r="A1" s="252" t="s">
        <v>126</v>
      </c>
      <c r="B1" s="213" t="s">
        <v>239</v>
      </c>
      <c r="C1" s="213" t="s">
        <v>240</v>
      </c>
      <c r="D1" s="214" t="s">
        <v>241</v>
      </c>
      <c r="E1" s="253" t="s">
        <v>335</v>
      </c>
      <c r="G1" s="256"/>
    </row>
    <row r="2" spans="1:7" x14ac:dyDescent="0.2">
      <c r="A2" s="250" t="s">
        <v>337</v>
      </c>
      <c r="B2" s="250">
        <v>62684</v>
      </c>
      <c r="C2" s="250">
        <v>2371</v>
      </c>
      <c r="D2" s="254">
        <f t="shared" ref="D2:D25" si="0">C2/B2</f>
        <v>3.7824644247335844E-2</v>
      </c>
      <c r="E2" s="255" t="str">
        <f>_xlfn.IFNA(VLOOKUP(A2,'Backsheet - SVI'!$A$1:$DJ$495,114,FALSE),"N/A")</f>
        <v>Significant vulnerability</v>
      </c>
    </row>
    <row r="3" spans="1:7" x14ac:dyDescent="0.2">
      <c r="A3" s="250" t="s">
        <v>339</v>
      </c>
      <c r="B3" s="250">
        <v>576539</v>
      </c>
      <c r="C3" s="250">
        <v>27369</v>
      </c>
      <c r="D3" s="254">
        <f t="shared" si="0"/>
        <v>4.7471203162318593E-2</v>
      </c>
      <c r="E3" s="255" t="str">
        <f>_xlfn.IFNA(VLOOKUP(A3,'Backsheet - SVI'!$A$1:$DJ$495,114,FALSE),"N/A")</f>
        <v>Some vulnerability</v>
      </c>
    </row>
    <row r="4" spans="1:7" x14ac:dyDescent="0.2">
      <c r="A4" s="250" t="s">
        <v>340</v>
      </c>
      <c r="B4" s="250">
        <v>843930</v>
      </c>
      <c r="C4" s="250">
        <v>45873</v>
      </c>
      <c r="D4" s="254">
        <f t="shared" si="0"/>
        <v>5.4356403967153674E-2</v>
      </c>
      <c r="E4" s="255" t="str">
        <f>_xlfn.IFNA(VLOOKUP(A4,'Backsheet - SVI'!$A$1:$DJ$495,114,FALSE),"N/A")</f>
        <v>Significant vulnerability</v>
      </c>
    </row>
    <row r="5" spans="1:7" x14ac:dyDescent="0.2">
      <c r="A5" s="250" t="s">
        <v>665</v>
      </c>
      <c r="B5" s="250">
        <v>566123</v>
      </c>
      <c r="C5" s="250">
        <v>33620</v>
      </c>
      <c r="D5" s="254">
        <f t="shared" si="0"/>
        <v>5.938638776378985E-2</v>
      </c>
      <c r="E5" s="255" t="str">
        <f>_xlfn.IFNA(VLOOKUP(A5,'Backsheet - SVI'!$A$1:$DJ$495,114,FALSE),"N/A")</f>
        <v>Most vulnerability</v>
      </c>
    </row>
    <row r="6" spans="1:7" x14ac:dyDescent="0.2">
      <c r="A6" s="250" t="s">
        <v>341</v>
      </c>
      <c r="B6" s="250">
        <v>92810</v>
      </c>
      <c r="C6" s="250">
        <v>2830</v>
      </c>
      <c r="D6" s="254">
        <f t="shared" si="0"/>
        <v>3.0492403835793557E-2</v>
      </c>
      <c r="E6" s="255" t="str">
        <f>_xlfn.IFNA(VLOOKUP(A6,'Backsheet - SVI'!$A$1:$DJ$495,114,FALSE),"N/A")</f>
        <v>Least vulnerability</v>
      </c>
    </row>
    <row r="7" spans="1:7" x14ac:dyDescent="0.2">
      <c r="A7" s="250" t="s">
        <v>342</v>
      </c>
      <c r="B7" s="250">
        <v>33333</v>
      </c>
      <c r="C7" s="250">
        <v>2438</v>
      </c>
      <c r="D7" s="254">
        <f t="shared" si="0"/>
        <v>7.3140731407314072E-2</v>
      </c>
      <c r="E7" s="255" t="str">
        <f>_xlfn.IFNA(VLOOKUP(A7,'Backsheet - SVI'!$A$1:$DJ$495,114,FALSE),"N/A")</f>
        <v>Most vulnerability</v>
      </c>
    </row>
    <row r="8" spans="1:7" x14ac:dyDescent="0.2">
      <c r="A8" s="250" t="s">
        <v>343</v>
      </c>
      <c r="B8" s="250">
        <v>172747</v>
      </c>
      <c r="C8" s="250">
        <v>5011</v>
      </c>
      <c r="D8" s="254">
        <f t="shared" si="0"/>
        <v>2.9007739642367161E-2</v>
      </c>
      <c r="E8" s="255" t="str">
        <f>_xlfn.IFNA(VLOOKUP(A8,'Backsheet - SVI'!$A$1:$DJ$495,114,FALSE),"N/A")</f>
        <v>Least vulnerability</v>
      </c>
    </row>
    <row r="9" spans="1:7" x14ac:dyDescent="0.2">
      <c r="A9" s="250" t="s">
        <v>344</v>
      </c>
      <c r="B9" s="250">
        <v>103637</v>
      </c>
      <c r="C9" s="250">
        <v>3739</v>
      </c>
      <c r="D9" s="254">
        <f t="shared" si="0"/>
        <v>3.6077848644789023E-2</v>
      </c>
      <c r="E9" s="255" t="str">
        <f>_xlfn.IFNA(VLOOKUP(A9,'Backsheet - SVI'!$A$1:$DJ$495,114,FALSE),"N/A")</f>
        <v>Some vulnerability</v>
      </c>
    </row>
    <row r="10" spans="1:7" x14ac:dyDescent="0.2">
      <c r="A10" s="250" t="s">
        <v>345</v>
      </c>
      <c r="B10" s="250">
        <v>167695</v>
      </c>
      <c r="C10" s="250">
        <v>7767</v>
      </c>
      <c r="D10" s="254">
        <f t="shared" si="0"/>
        <v>4.6316228867885147E-2</v>
      </c>
      <c r="E10" s="255" t="str">
        <f>_xlfn.IFNA(VLOOKUP(A10,'Backsheet - SVI'!$A$1:$DJ$495,114,FALSE),"N/A")</f>
        <v>Some vulnerability</v>
      </c>
    </row>
    <row r="11" spans="1:7" x14ac:dyDescent="0.2">
      <c r="A11" s="250" t="s">
        <v>346</v>
      </c>
      <c r="B11" s="250">
        <v>32441</v>
      </c>
      <c r="C11" s="250">
        <v>1798</v>
      </c>
      <c r="D11" s="254">
        <f t="shared" si="0"/>
        <v>5.5423692241299588E-2</v>
      </c>
      <c r="E11" s="255" t="str">
        <f>_xlfn.IFNA(VLOOKUP(A11,'Backsheet - SVI'!$A$1:$DJ$495,114,FALSE),"N/A")</f>
        <v>Most vulnerability</v>
      </c>
    </row>
    <row r="12" spans="1:7" x14ac:dyDescent="0.2">
      <c r="A12" s="250" t="s">
        <v>347</v>
      </c>
      <c r="B12" s="250">
        <v>283884</v>
      </c>
      <c r="C12" s="250">
        <v>13357</v>
      </c>
      <c r="D12" s="254">
        <f t="shared" si="0"/>
        <v>4.7050908117400064E-2</v>
      </c>
      <c r="E12" s="255" t="str">
        <f>_xlfn.IFNA(VLOOKUP(A12,'Backsheet - SVI'!$A$1:$DJ$495,114,FALSE),"N/A")</f>
        <v>Least vulnerability</v>
      </c>
    </row>
    <row r="13" spans="1:7" x14ac:dyDescent="0.2">
      <c r="A13" s="250" t="s">
        <v>348</v>
      </c>
      <c r="B13" s="250">
        <v>28254</v>
      </c>
      <c r="C13" s="250">
        <v>1753</v>
      </c>
      <c r="D13" s="254">
        <f t="shared" si="0"/>
        <v>6.204431230976145E-2</v>
      </c>
      <c r="E13" s="255" t="str">
        <f>_xlfn.IFNA(VLOOKUP(A13,'Backsheet - SVI'!$A$1:$DJ$495,114,FALSE),"N/A")</f>
        <v>Some vulnerability</v>
      </c>
    </row>
    <row r="14" spans="1:7" x14ac:dyDescent="0.2">
      <c r="A14" s="250" t="s">
        <v>349</v>
      </c>
      <c r="B14" s="250">
        <v>261158</v>
      </c>
      <c r="C14" s="250">
        <v>9272</v>
      </c>
      <c r="D14" s="254">
        <f t="shared" si="0"/>
        <v>3.5503411727766332E-2</v>
      </c>
      <c r="E14" s="255" t="str">
        <f>_xlfn.IFNA(VLOOKUP(A14,'Backsheet - SVI'!$A$1:$DJ$495,114,FALSE),"N/A")</f>
        <v>Least vulnerability</v>
      </c>
    </row>
    <row r="15" spans="1:7" x14ac:dyDescent="0.2">
      <c r="A15" s="250" t="s">
        <v>350</v>
      </c>
      <c r="B15" s="250">
        <v>331595</v>
      </c>
      <c r="C15" s="250">
        <v>14018</v>
      </c>
      <c r="D15" s="254">
        <f t="shared" si="0"/>
        <v>4.2274461315761694E-2</v>
      </c>
      <c r="E15" s="255" t="str">
        <f>_xlfn.IFNA(VLOOKUP(A15,'Backsheet - SVI'!$A$1:$DJ$495,114,FALSE),"N/A")</f>
        <v>Least vulnerability</v>
      </c>
    </row>
    <row r="16" spans="1:7" x14ac:dyDescent="0.2">
      <c r="A16" s="250" t="s">
        <v>351</v>
      </c>
      <c r="B16" s="250">
        <v>18993</v>
      </c>
      <c r="C16" s="250">
        <v>1151</v>
      </c>
      <c r="D16" s="254">
        <f t="shared" si="0"/>
        <v>6.0601274153635552E-2</v>
      </c>
      <c r="E16" s="255" t="str">
        <f>_xlfn.IFNA(VLOOKUP(A16,'Backsheet - SVI'!$A$1:$DJ$495,114,FALSE),"N/A")</f>
        <v>Some vulnerability</v>
      </c>
    </row>
    <row r="17" spans="1:7" x14ac:dyDescent="0.2">
      <c r="A17" s="250" t="s">
        <v>352</v>
      </c>
      <c r="B17" s="250">
        <v>1056471</v>
      </c>
      <c r="C17" s="250">
        <v>73432</v>
      </c>
      <c r="D17" s="254">
        <f t="shared" si="0"/>
        <v>6.9506877140972159E-2</v>
      </c>
      <c r="E17" s="255" t="str">
        <f>_xlfn.IFNA(VLOOKUP(A17,'Backsheet - SVI'!$A$1:$DJ$495,114,FALSE),"N/A")</f>
        <v>Significant vulnerability</v>
      </c>
    </row>
    <row r="18" spans="1:7" x14ac:dyDescent="0.2">
      <c r="A18" s="250" t="s">
        <v>353</v>
      </c>
      <c r="B18" s="250">
        <v>950053</v>
      </c>
      <c r="C18" s="250">
        <v>108313</v>
      </c>
      <c r="D18" s="254">
        <f t="shared" si="0"/>
        <v>0.11400732380193526</v>
      </c>
      <c r="E18" s="255" t="str">
        <f>_xlfn.IFNA(VLOOKUP(A18,'Backsheet - SVI'!$A$1:$DJ$495,114,FALSE),"N/A")</f>
        <v>Most vulnerability</v>
      </c>
    </row>
    <row r="19" spans="1:7" x14ac:dyDescent="0.2">
      <c r="A19" s="250" t="s">
        <v>354</v>
      </c>
      <c r="B19" s="250">
        <v>51468</v>
      </c>
      <c r="C19" s="250">
        <v>2922</v>
      </c>
      <c r="D19" s="254">
        <f t="shared" si="0"/>
        <v>5.677314059221264E-2</v>
      </c>
      <c r="E19" s="255" t="str">
        <f>_xlfn.IFNA(VLOOKUP(A19,'Backsheet - SVI'!$A$1:$DJ$495,114,FALSE),"N/A")</f>
        <v>Least vulnerability</v>
      </c>
    </row>
    <row r="20" spans="1:7" x14ac:dyDescent="0.2">
      <c r="A20" s="250" t="s">
        <v>356</v>
      </c>
      <c r="B20" s="250">
        <v>21300</v>
      </c>
      <c r="C20" s="250">
        <v>772</v>
      </c>
      <c r="D20" s="254">
        <f t="shared" si="0"/>
        <v>3.6244131455399058E-2</v>
      </c>
      <c r="E20" s="255" t="str">
        <f>_xlfn.IFNA(VLOOKUP(A20,'Backsheet - SVI'!$A$1:$DJ$495,114,FALSE),"N/A")</f>
        <v>Most vulnerability</v>
      </c>
    </row>
    <row r="21" spans="1:7" x14ac:dyDescent="0.2">
      <c r="A21" s="250" t="s">
        <v>355</v>
      </c>
      <c r="B21" s="250">
        <v>111356</v>
      </c>
      <c r="C21" s="250">
        <v>4313</v>
      </c>
      <c r="D21" s="254">
        <f t="shared" si="0"/>
        <v>3.8731635475412189E-2</v>
      </c>
      <c r="E21" s="255" t="str">
        <f>_xlfn.IFNA(VLOOKUP(A21,'Backsheet - SVI'!$A$1:$DJ$495,114,FALSE),"N/A")</f>
        <v>Some vulnerability</v>
      </c>
    </row>
    <row r="22" spans="1:7" x14ac:dyDescent="0.2">
      <c r="A22" s="250" t="s">
        <v>357</v>
      </c>
      <c r="B22" s="250">
        <v>37570</v>
      </c>
      <c r="C22" s="250">
        <v>1479</v>
      </c>
      <c r="D22" s="254">
        <f t="shared" si="0"/>
        <v>3.9366515837104071E-2</v>
      </c>
      <c r="E22" s="255" t="str">
        <f>_xlfn.IFNA(VLOOKUP(A22,'Backsheet - SVI'!$A$1:$DJ$495,114,FALSE),"N/A")</f>
        <v>Significant vulnerability</v>
      </c>
    </row>
    <row r="23" spans="1:7" x14ac:dyDescent="0.2">
      <c r="A23" s="250" t="s">
        <v>237</v>
      </c>
      <c r="B23" s="250">
        <v>148730</v>
      </c>
      <c r="C23" s="250">
        <v>9313</v>
      </c>
      <c r="D23" s="254">
        <f t="shared" si="0"/>
        <v>6.2616822429906543E-2</v>
      </c>
      <c r="E23" s="255" t="str">
        <f>_xlfn.IFNA(VLOOKUP(A23,'Backsheet - SVI'!$A$1:$DJ$495,114,FALSE),"N/A")</f>
        <v>Significant vulnerability</v>
      </c>
    </row>
    <row r="24" spans="1:7" x14ac:dyDescent="0.2">
      <c r="A24" s="250" t="s">
        <v>358</v>
      </c>
      <c r="B24" s="250">
        <v>103948</v>
      </c>
      <c r="C24" s="250">
        <v>6923</v>
      </c>
      <c r="D24" s="254">
        <f t="shared" si="0"/>
        <v>6.6600607996305849E-2</v>
      </c>
      <c r="E24" s="255" t="str">
        <f>_xlfn.IFNA(VLOOKUP(A24,'Backsheet - SVI'!$A$1:$DJ$495,114,FALSE),"N/A")</f>
        <v>Most vulnerability</v>
      </c>
    </row>
    <row r="25" spans="1:7" x14ac:dyDescent="0.2">
      <c r="A25" s="250" t="s">
        <v>359</v>
      </c>
      <c r="B25" s="250">
        <v>52974</v>
      </c>
      <c r="C25" s="250">
        <v>2669</v>
      </c>
      <c r="D25" s="254">
        <f t="shared" si="0"/>
        <v>5.0383206856193602E-2</v>
      </c>
      <c r="E25" s="255" t="str">
        <f>_xlfn.IFNA(VLOOKUP(A25,'Backsheet - SVI'!$A$1:$DJ$495,114,FALSE),"N/A")</f>
        <v>Significant vulnerability</v>
      </c>
    </row>
  </sheetData>
  <sheetProtection selectLockedCells="1" sort="0" autoFilter="0"/>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8F7FC-AAF1-4ECF-8FDE-C71FC01F30B8}">
  <sheetPr codeName="Sheet7">
    <pageSetUpPr fitToPage="1"/>
  </sheetPr>
  <dimension ref="A1:BR407"/>
  <sheetViews>
    <sheetView zoomScaleNormal="100" workbookViewId="0">
      <pane ySplit="1" topLeftCell="A2" activePane="bottomLeft" state="frozen"/>
      <selection pane="bottomLeft" activeCell="E17" sqref="E17"/>
    </sheetView>
  </sheetViews>
  <sheetFormatPr baseColWidth="10" defaultColWidth="8.83203125" defaultRowHeight="16" x14ac:dyDescent="0.2"/>
  <cols>
    <col min="1" max="1" width="14" style="211" bestFit="1" customWidth="1"/>
    <col min="2" max="2" width="16.33203125" style="211" bestFit="1" customWidth="1"/>
    <col min="3" max="3" width="18.6640625" style="211" bestFit="1" customWidth="1"/>
    <col min="4" max="4" width="18.1640625" style="211" bestFit="1" customWidth="1"/>
    <col min="5" max="6" width="17.83203125" style="211" bestFit="1" customWidth="1"/>
    <col min="7" max="7" width="20.5" style="251" bestFit="1" customWidth="1"/>
    <col min="8" max="8" width="8.83203125" style="211"/>
    <col min="9" max="70" width="8.83203125" style="215"/>
    <col min="71" max="16384" width="8.83203125" style="211"/>
  </cols>
  <sheetData>
    <row r="1" spans="1:70" s="220" customFormat="1" ht="48" customHeight="1" x14ac:dyDescent="0.2">
      <c r="A1" s="217" t="s">
        <v>126</v>
      </c>
      <c r="B1" s="218" t="s">
        <v>1080</v>
      </c>
      <c r="C1" s="217" t="s">
        <v>125</v>
      </c>
      <c r="D1" s="213" t="s">
        <v>239</v>
      </c>
      <c r="E1" s="213" t="s">
        <v>240</v>
      </c>
      <c r="F1" s="214" t="s">
        <v>241</v>
      </c>
      <c r="G1" s="213" t="s">
        <v>335</v>
      </c>
      <c r="H1" s="219"/>
      <c r="I1" s="219"/>
      <c r="J1" s="219"/>
      <c r="K1" s="219"/>
      <c r="L1" s="219"/>
      <c r="M1" s="219"/>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row>
    <row r="2" spans="1:70" x14ac:dyDescent="0.2">
      <c r="A2" s="211" t="s">
        <v>345</v>
      </c>
      <c r="B2" s="211">
        <v>20601</v>
      </c>
      <c r="C2" s="211" t="s">
        <v>590</v>
      </c>
      <c r="D2" s="211">
        <v>26574</v>
      </c>
      <c r="E2" s="211">
        <v>1207</v>
      </c>
      <c r="F2" s="212">
        <v>4.4999999999999998E-2</v>
      </c>
      <c r="G2" s="251" t="str">
        <f>_xlfn.IFNA(VLOOKUP(A2,'Backsheet - SVI'!$A$1:$DJ$495,114,FALSE),"N/A")</f>
        <v>Some vulnerability</v>
      </c>
      <c r="H2" s="215"/>
    </row>
    <row r="3" spans="1:70" x14ac:dyDescent="0.2">
      <c r="A3" s="211" t="s">
        <v>345</v>
      </c>
      <c r="B3" s="211">
        <v>20602</v>
      </c>
      <c r="C3" s="211" t="s">
        <v>590</v>
      </c>
      <c r="D3" s="211">
        <v>27806</v>
      </c>
      <c r="E3" s="211">
        <v>1569</v>
      </c>
      <c r="F3" s="212">
        <v>5.6000000000000001E-2</v>
      </c>
      <c r="G3" s="251" t="str">
        <f>_xlfn.IFNA(VLOOKUP(A3,'Backsheet - SVI'!$A$1:$DJ$495,114,FALSE),"N/A")</f>
        <v>Some vulnerability</v>
      </c>
      <c r="H3" s="215"/>
    </row>
    <row r="4" spans="1:70" x14ac:dyDescent="0.2">
      <c r="A4" s="211" t="s">
        <v>345</v>
      </c>
      <c r="B4" s="211">
        <v>20603</v>
      </c>
      <c r="C4" s="211" t="s">
        <v>590</v>
      </c>
      <c r="D4" s="211">
        <v>31457</v>
      </c>
      <c r="E4" s="211">
        <v>1110</v>
      </c>
      <c r="F4" s="212">
        <v>3.5000000000000003E-2</v>
      </c>
      <c r="G4" s="251" t="str">
        <f>_xlfn.IFNA(VLOOKUP(A4,'Backsheet - SVI'!$A$1:$DJ$495,114,FALSE),"N/A")</f>
        <v>Some vulnerability</v>
      </c>
      <c r="H4" s="215"/>
    </row>
    <row r="5" spans="1:70" x14ac:dyDescent="0.2">
      <c r="A5" s="211" t="s">
        <v>353</v>
      </c>
      <c r="B5" s="211">
        <v>20613</v>
      </c>
      <c r="C5" s="211" t="s">
        <v>591</v>
      </c>
      <c r="D5" s="211">
        <v>17366</v>
      </c>
      <c r="E5" s="211">
        <v>730</v>
      </c>
      <c r="F5" s="212">
        <v>4.2000000000000003E-2</v>
      </c>
      <c r="G5" s="251" t="str">
        <f>_xlfn.IFNA(VLOOKUP(A5,'Backsheet - SVI'!$A$1:$DJ$495,114,FALSE),"N/A")</f>
        <v>Most vulnerability</v>
      </c>
      <c r="H5" s="215"/>
      <c r="M5" s="216"/>
    </row>
    <row r="6" spans="1:70" x14ac:dyDescent="0.2">
      <c r="A6" s="211" t="s">
        <v>341</v>
      </c>
      <c r="B6" s="211">
        <v>20639</v>
      </c>
      <c r="C6" s="211" t="s">
        <v>593</v>
      </c>
      <c r="D6" s="211">
        <v>15456</v>
      </c>
      <c r="E6" s="211">
        <v>729</v>
      </c>
      <c r="F6" s="212">
        <v>4.7E-2</v>
      </c>
      <c r="G6" s="251" t="str">
        <f>_xlfn.IFNA(VLOOKUP(A6,'Backsheet - SVI'!$A$1:$DJ$495,114,FALSE),"N/A")</f>
        <v>Least vulnerability</v>
      </c>
      <c r="H6" s="215"/>
    </row>
    <row r="7" spans="1:70" x14ac:dyDescent="0.2">
      <c r="A7" s="211" t="s">
        <v>345</v>
      </c>
      <c r="B7" s="211">
        <v>20640</v>
      </c>
      <c r="C7" s="211" t="s">
        <v>594</v>
      </c>
      <c r="D7" s="211">
        <v>10183</v>
      </c>
      <c r="E7" s="211">
        <v>617</v>
      </c>
      <c r="F7" s="212">
        <v>6.0999999999999999E-2</v>
      </c>
      <c r="G7" s="251" t="str">
        <f>_xlfn.IFNA(VLOOKUP(A7,'Backsheet - SVI'!$A$1:$DJ$495,114,FALSE),"N/A")</f>
        <v>Some vulnerability</v>
      </c>
      <c r="H7" s="215"/>
    </row>
    <row r="8" spans="1:70" x14ac:dyDescent="0.2">
      <c r="A8" s="211" t="s">
        <v>345</v>
      </c>
      <c r="B8" s="211">
        <v>20646</v>
      </c>
      <c r="C8" s="211" t="s">
        <v>595</v>
      </c>
      <c r="D8" s="211">
        <v>20807</v>
      </c>
      <c r="E8" s="211">
        <v>527</v>
      </c>
      <c r="F8" s="212">
        <v>2.5000000000000001E-2</v>
      </c>
      <c r="G8" s="251" t="str">
        <f>_xlfn.IFNA(VLOOKUP(A8,'Backsheet - SVI'!$A$1:$DJ$495,114,FALSE),"N/A")</f>
        <v>Some vulnerability</v>
      </c>
      <c r="H8" s="215"/>
    </row>
    <row r="9" spans="1:70" x14ac:dyDescent="0.2">
      <c r="A9" s="211" t="s">
        <v>355</v>
      </c>
      <c r="B9" s="211">
        <v>20650</v>
      </c>
      <c r="C9" s="211" t="s">
        <v>596</v>
      </c>
      <c r="D9" s="211">
        <v>15249</v>
      </c>
      <c r="E9" s="211">
        <v>455</v>
      </c>
      <c r="F9" s="212">
        <v>0.03</v>
      </c>
      <c r="G9" s="251" t="str">
        <f>_xlfn.IFNA(VLOOKUP(A9,'Backsheet - SVI'!$A$1:$DJ$495,114,FALSE),"N/A")</f>
        <v>Some vulnerability</v>
      </c>
      <c r="H9" s="215"/>
    </row>
    <row r="10" spans="1:70" x14ac:dyDescent="0.2">
      <c r="A10" s="211" t="s">
        <v>355</v>
      </c>
      <c r="B10" s="211">
        <v>20653</v>
      </c>
      <c r="C10" s="211" t="s">
        <v>598</v>
      </c>
      <c r="D10" s="211">
        <v>26032</v>
      </c>
      <c r="E10" s="211">
        <v>827</v>
      </c>
      <c r="F10" s="212">
        <v>3.2000000000000001E-2</v>
      </c>
      <c r="G10" s="251" t="str">
        <f>_xlfn.IFNA(VLOOKUP(A10,'Backsheet - SVI'!$A$1:$DJ$495,114,FALSE),"N/A")</f>
        <v>Some vulnerability</v>
      </c>
      <c r="H10" s="215"/>
    </row>
    <row r="11" spans="1:70" x14ac:dyDescent="0.2">
      <c r="A11" s="211" t="s">
        <v>341</v>
      </c>
      <c r="B11" s="211">
        <v>20657</v>
      </c>
      <c r="C11" s="211" t="s">
        <v>599</v>
      </c>
      <c r="D11" s="211">
        <v>20477</v>
      </c>
      <c r="E11" s="211">
        <v>708</v>
      </c>
      <c r="F11" s="212">
        <v>3.5000000000000003E-2</v>
      </c>
      <c r="G11" s="251" t="str">
        <f>_xlfn.IFNA(VLOOKUP(A11,'Backsheet - SVI'!$A$1:$DJ$495,114,FALSE),"N/A")</f>
        <v>Least vulnerability</v>
      </c>
      <c r="H11" s="215"/>
    </row>
    <row r="12" spans="1:70" x14ac:dyDescent="0.2">
      <c r="A12" s="211" t="s">
        <v>355</v>
      </c>
      <c r="B12" s="211">
        <v>20659</v>
      </c>
      <c r="C12" s="211" t="s">
        <v>600</v>
      </c>
      <c r="D12" s="211">
        <v>24210</v>
      </c>
      <c r="E12" s="211">
        <v>1848</v>
      </c>
      <c r="F12" s="212">
        <v>7.5999999999999998E-2</v>
      </c>
      <c r="G12" s="251" t="str">
        <f>_xlfn.IFNA(VLOOKUP(A12,'Backsheet - SVI'!$A$1:$DJ$495,114,FALSE),"N/A")</f>
        <v>Some vulnerability</v>
      </c>
      <c r="H12" s="215"/>
    </row>
    <row r="13" spans="1:70" x14ac:dyDescent="0.2">
      <c r="A13" s="211" t="s">
        <v>341</v>
      </c>
      <c r="B13" s="211">
        <v>20678</v>
      </c>
      <c r="C13" s="211" t="s">
        <v>601</v>
      </c>
      <c r="D13" s="211">
        <v>12369</v>
      </c>
      <c r="E13" s="211">
        <v>324</v>
      </c>
      <c r="F13" s="212">
        <v>2.5999999999999999E-2</v>
      </c>
      <c r="G13" s="251" t="str">
        <f>_xlfn.IFNA(VLOOKUP(A13,'Backsheet - SVI'!$A$1:$DJ$495,114,FALSE),"N/A")</f>
        <v>Least vulnerability</v>
      </c>
      <c r="H13" s="215"/>
    </row>
    <row r="14" spans="1:70" x14ac:dyDescent="0.2">
      <c r="A14" s="211" t="s">
        <v>353</v>
      </c>
      <c r="B14" s="211">
        <v>20705</v>
      </c>
      <c r="C14" s="211" t="s">
        <v>602</v>
      </c>
      <c r="D14" s="211">
        <v>28670</v>
      </c>
      <c r="E14" s="211">
        <v>3747</v>
      </c>
      <c r="F14" s="212">
        <v>0.13100000000000001</v>
      </c>
      <c r="G14" s="251" t="str">
        <f>_xlfn.IFNA(VLOOKUP(A14,'Backsheet - SVI'!$A$1:$DJ$495,114,FALSE),"N/A")</f>
        <v>Most vulnerability</v>
      </c>
      <c r="H14" s="215"/>
    </row>
    <row r="15" spans="1:70" x14ac:dyDescent="0.2">
      <c r="A15" s="211" t="s">
        <v>353</v>
      </c>
      <c r="B15" s="211">
        <v>20706</v>
      </c>
      <c r="C15" s="211" t="s">
        <v>603</v>
      </c>
      <c r="D15" s="211">
        <v>42436</v>
      </c>
      <c r="E15" s="211">
        <v>5122</v>
      </c>
      <c r="F15" s="212">
        <v>0.121</v>
      </c>
      <c r="G15" s="251" t="str">
        <f>_xlfn.IFNA(VLOOKUP(A15,'Backsheet - SVI'!$A$1:$DJ$495,114,FALSE),"N/A")</f>
        <v>Most vulnerability</v>
      </c>
      <c r="H15" s="215"/>
    </row>
    <row r="16" spans="1:70" x14ac:dyDescent="0.2">
      <c r="A16" s="211" t="s">
        <v>353</v>
      </c>
      <c r="B16" s="211">
        <v>20707</v>
      </c>
      <c r="C16" s="211" t="s">
        <v>604</v>
      </c>
      <c r="D16" s="211">
        <v>36753</v>
      </c>
      <c r="E16" s="211">
        <v>3279</v>
      </c>
      <c r="F16" s="212">
        <v>8.8999999999999996E-2</v>
      </c>
      <c r="G16" s="251" t="str">
        <f>_xlfn.IFNA(VLOOKUP(A16,'Backsheet - SVI'!$A$1:$DJ$495,114,FALSE),"N/A")</f>
        <v>Most vulnerability</v>
      </c>
      <c r="H16" s="215"/>
    </row>
    <row r="17" spans="1:70" x14ac:dyDescent="0.2">
      <c r="A17" s="211" t="s">
        <v>353</v>
      </c>
      <c r="B17" s="211">
        <v>20708</v>
      </c>
      <c r="C17" s="211" t="s">
        <v>604</v>
      </c>
      <c r="D17" s="211">
        <v>27297</v>
      </c>
      <c r="E17" s="211">
        <v>2784</v>
      </c>
      <c r="F17" s="212">
        <v>0.10199999999999999</v>
      </c>
      <c r="G17" s="251" t="str">
        <f>_xlfn.IFNA(VLOOKUP(A17,'Backsheet - SVI'!$A$1:$DJ$495,114,FALSE),"N/A")</f>
        <v>Most vulnerability</v>
      </c>
      <c r="H17" s="215"/>
    </row>
    <row r="18" spans="1:70" x14ac:dyDescent="0.2">
      <c r="A18" s="211" t="s">
        <v>353</v>
      </c>
      <c r="B18" s="211">
        <v>20710</v>
      </c>
      <c r="C18" s="211" t="s">
        <v>605</v>
      </c>
      <c r="D18" s="211">
        <v>9801</v>
      </c>
      <c r="E18" s="211">
        <v>2373</v>
      </c>
      <c r="F18" s="212">
        <v>0.24199999999999999</v>
      </c>
      <c r="G18" s="251" t="str">
        <f>_xlfn.IFNA(VLOOKUP(A18,'Backsheet - SVI'!$A$1:$DJ$495,114,FALSE),"N/A")</f>
        <v>Most vulnerability</v>
      </c>
      <c r="H18" s="215"/>
    </row>
    <row r="19" spans="1:70" x14ac:dyDescent="0.2">
      <c r="A19" s="211" t="s">
        <v>353</v>
      </c>
      <c r="B19" s="211">
        <v>20712</v>
      </c>
      <c r="C19" s="211" t="s">
        <v>606</v>
      </c>
      <c r="D19" s="211">
        <v>9563</v>
      </c>
      <c r="E19" s="211">
        <v>2148</v>
      </c>
      <c r="F19" s="212">
        <v>0.22500000000000001</v>
      </c>
      <c r="G19" s="251" t="str">
        <f>_xlfn.IFNA(VLOOKUP(A19,'Backsheet - SVI'!$A$1:$DJ$495,114,FALSE),"N/A")</f>
        <v>Most vulnerability</v>
      </c>
      <c r="H19" s="215"/>
    </row>
    <row r="20" spans="1:70" x14ac:dyDescent="0.2">
      <c r="A20" s="211" t="s">
        <v>353</v>
      </c>
      <c r="B20" s="211">
        <v>20715</v>
      </c>
      <c r="C20" s="211" t="s">
        <v>607</v>
      </c>
      <c r="D20" s="211">
        <v>26501</v>
      </c>
      <c r="E20" s="211">
        <v>901</v>
      </c>
      <c r="F20" s="212">
        <v>3.4000000000000002E-2</v>
      </c>
      <c r="G20" s="251" t="str">
        <f>_xlfn.IFNA(VLOOKUP(A20,'Backsheet - SVI'!$A$1:$DJ$495,114,FALSE),"N/A")</f>
        <v>Most vulnerability</v>
      </c>
      <c r="H20" s="215"/>
    </row>
    <row r="21" spans="1:70" x14ac:dyDescent="0.2">
      <c r="A21" s="211" t="s">
        <v>353</v>
      </c>
      <c r="B21" s="211">
        <v>20716</v>
      </c>
      <c r="C21" s="211" t="s">
        <v>607</v>
      </c>
      <c r="D21" s="211">
        <v>22038</v>
      </c>
      <c r="E21" s="211">
        <v>1177</v>
      </c>
      <c r="F21" s="212">
        <v>5.2999999999999999E-2</v>
      </c>
      <c r="G21" s="251" t="str">
        <f>_xlfn.IFNA(VLOOKUP(A21,'Backsheet - SVI'!$A$1:$DJ$495,114,FALSE),"N/A")</f>
        <v>Most vulnerability</v>
      </c>
      <c r="H21" s="215"/>
    </row>
    <row r="22" spans="1:70" x14ac:dyDescent="0.2">
      <c r="A22" s="211" t="s">
        <v>353</v>
      </c>
      <c r="B22" s="211">
        <v>20720</v>
      </c>
      <c r="C22" s="211" t="s">
        <v>607</v>
      </c>
      <c r="D22" s="211">
        <v>24940</v>
      </c>
      <c r="E22" s="211">
        <v>1042</v>
      </c>
      <c r="F22" s="212">
        <v>4.2000000000000003E-2</v>
      </c>
      <c r="G22" s="251" t="str">
        <f>_xlfn.IFNA(VLOOKUP(A22,'Backsheet - SVI'!$A$1:$DJ$495,114,FALSE),"N/A")</f>
        <v>Most vulnerability</v>
      </c>
      <c r="H22" s="215"/>
    </row>
    <row r="23" spans="1:70" x14ac:dyDescent="0.2">
      <c r="A23" s="211" t="s">
        <v>353</v>
      </c>
      <c r="B23" s="211">
        <v>20721</v>
      </c>
      <c r="C23" s="211" t="s">
        <v>607</v>
      </c>
      <c r="D23" s="211">
        <v>30714</v>
      </c>
      <c r="E23" s="211">
        <v>1359</v>
      </c>
      <c r="F23" s="212">
        <v>4.3999999999999997E-2</v>
      </c>
      <c r="G23" s="251" t="str">
        <f>_xlfn.IFNA(VLOOKUP(A23,'Backsheet - SVI'!$A$1:$DJ$495,114,FALSE),"N/A")</f>
        <v>Most vulnerability</v>
      </c>
      <c r="H23" s="215"/>
    </row>
    <row r="24" spans="1:70" x14ac:dyDescent="0.2">
      <c r="A24" s="211" t="s">
        <v>353</v>
      </c>
      <c r="B24" s="211">
        <v>20722</v>
      </c>
      <c r="C24" s="211" t="s">
        <v>608</v>
      </c>
      <c r="D24" s="211">
        <v>6188</v>
      </c>
      <c r="E24" s="211">
        <v>1100</v>
      </c>
      <c r="F24" s="212">
        <v>0.17799999999999999</v>
      </c>
      <c r="G24" s="251" t="str">
        <f>_xlfn.IFNA(VLOOKUP(A24,'Backsheet - SVI'!$A$1:$DJ$495,114,FALSE),"N/A")</f>
        <v>Most vulnerability</v>
      </c>
      <c r="H24" s="215"/>
    </row>
    <row r="25" spans="1:70" x14ac:dyDescent="0.2">
      <c r="A25" s="211" t="s">
        <v>350</v>
      </c>
      <c r="B25" s="211">
        <v>20723</v>
      </c>
      <c r="C25" s="211" t="s">
        <v>604</v>
      </c>
      <c r="D25" s="211">
        <v>36400</v>
      </c>
      <c r="E25" s="211">
        <v>2798</v>
      </c>
      <c r="F25" s="212">
        <v>7.6999999999999999E-2</v>
      </c>
      <c r="G25" s="251" t="str">
        <f>_xlfn.IFNA(VLOOKUP(A25,'Backsheet - SVI'!$A$1:$DJ$495,114,FALSE),"N/A")</f>
        <v>Least vulnerability</v>
      </c>
      <c r="H25" s="215"/>
    </row>
    <row r="26" spans="1:70" x14ac:dyDescent="0.2">
      <c r="A26" s="211" t="s">
        <v>339</v>
      </c>
      <c r="B26" s="211">
        <v>20724</v>
      </c>
      <c r="C26" s="211" t="s">
        <v>604</v>
      </c>
      <c r="D26" s="211">
        <v>19112</v>
      </c>
      <c r="E26" s="211">
        <v>2558</v>
      </c>
      <c r="F26" s="212">
        <v>0.13400000000000001</v>
      </c>
      <c r="G26" s="251" t="str">
        <f>_xlfn.IFNA(VLOOKUP(A26,'Backsheet - SVI'!$A$1:$DJ$495,114,FALSE),"N/A")</f>
        <v>Some vulnerability</v>
      </c>
      <c r="H26" s="215"/>
    </row>
    <row r="27" spans="1:70" x14ac:dyDescent="0.2">
      <c r="A27" s="211" t="s">
        <v>341</v>
      </c>
      <c r="B27" s="211">
        <v>20732</v>
      </c>
      <c r="C27" s="211" t="s">
        <v>609</v>
      </c>
      <c r="D27" s="211">
        <v>10528</v>
      </c>
      <c r="E27" s="211">
        <v>152</v>
      </c>
      <c r="F27" s="212">
        <v>1.4E-2</v>
      </c>
      <c r="G27" s="251" t="str">
        <f>_xlfn.IFNA(VLOOKUP(A27,'Backsheet - SVI'!$A$1:$DJ$495,114,FALSE),"N/A")</f>
        <v>Least vulnerability</v>
      </c>
      <c r="H27" s="215"/>
    </row>
    <row r="28" spans="1:70" x14ac:dyDescent="0.2">
      <c r="A28" s="211" t="s">
        <v>353</v>
      </c>
      <c r="B28" s="211">
        <v>20735</v>
      </c>
      <c r="C28" s="211" t="s">
        <v>610</v>
      </c>
      <c r="D28" s="211">
        <v>36526</v>
      </c>
      <c r="E28" s="211">
        <v>3015</v>
      </c>
      <c r="F28" s="212">
        <v>8.3000000000000004E-2</v>
      </c>
      <c r="G28" s="251" t="str">
        <f>_xlfn.IFNA(VLOOKUP(A28,'Backsheet - SVI'!$A$1:$DJ$495,114,FALSE),"N/A")</f>
        <v>Most vulnerability</v>
      </c>
      <c r="H28" s="215"/>
    </row>
    <row r="29" spans="1:70" x14ac:dyDescent="0.2">
      <c r="A29" s="211" t="s">
        <v>353</v>
      </c>
      <c r="B29" s="211">
        <v>20737</v>
      </c>
      <c r="C29" s="211" t="s">
        <v>611</v>
      </c>
      <c r="D29" s="211">
        <v>24276</v>
      </c>
      <c r="E29" s="211">
        <v>6156</v>
      </c>
      <c r="F29" s="212">
        <v>0.254</v>
      </c>
      <c r="G29" s="251" t="str">
        <f>_xlfn.IFNA(VLOOKUP(A29,'Backsheet - SVI'!$A$1:$DJ$495,114,FALSE),"N/A")</f>
        <v>Most vulnerability</v>
      </c>
      <c r="H29" s="215"/>
    </row>
    <row r="30" spans="1:70" x14ac:dyDescent="0.2">
      <c r="A30" s="211" t="s">
        <v>353</v>
      </c>
      <c r="B30" s="211">
        <v>20740</v>
      </c>
      <c r="C30" s="211" t="s">
        <v>612</v>
      </c>
      <c r="D30" s="211">
        <v>36679</v>
      </c>
      <c r="E30" s="211">
        <v>3774</v>
      </c>
      <c r="F30" s="212">
        <v>0.10299999999999999</v>
      </c>
      <c r="G30" s="251" t="str">
        <f>_xlfn.IFNA(VLOOKUP(A30,'Backsheet - SVI'!$A$1:$DJ$495,114,FALSE),"N/A")</f>
        <v>Most vulnerability</v>
      </c>
      <c r="H30" s="215"/>
    </row>
    <row r="31" spans="1:70" x14ac:dyDescent="0.2">
      <c r="A31" s="211" t="s">
        <v>353</v>
      </c>
      <c r="B31" s="211">
        <v>20743</v>
      </c>
      <c r="C31" s="211" t="s">
        <v>613</v>
      </c>
      <c r="D31" s="211">
        <v>41001</v>
      </c>
      <c r="E31" s="211">
        <v>3584</v>
      </c>
      <c r="F31" s="212">
        <v>8.6999999999999994E-2</v>
      </c>
      <c r="G31" s="251" t="str">
        <f>_xlfn.IFNA(VLOOKUP(A31,'Backsheet - SVI'!$A$1:$DJ$495,114,FALSE),"N/A")</f>
        <v>Most vulnerability</v>
      </c>
      <c r="H31" s="215"/>
    </row>
    <row r="32" spans="1:70" x14ac:dyDescent="0.2">
      <c r="A32" s="211" t="s">
        <v>353</v>
      </c>
      <c r="B32" s="211">
        <v>20744</v>
      </c>
      <c r="C32" s="211" t="s">
        <v>614</v>
      </c>
      <c r="D32" s="211">
        <v>53794</v>
      </c>
      <c r="E32" s="211">
        <v>5154</v>
      </c>
      <c r="F32" s="212">
        <v>9.6000000000000002E-2</v>
      </c>
      <c r="G32" s="251" t="str">
        <f>_xlfn.IFNA(VLOOKUP(A32,'Backsheet - SVI'!$A$1:$DJ$495,114,FALSE),"N/A")</f>
        <v>Most vulnerability</v>
      </c>
      <c r="H32" s="215"/>
    </row>
    <row r="33" spans="1:70" x14ac:dyDescent="0.2">
      <c r="A33" s="211" t="s">
        <v>353</v>
      </c>
      <c r="B33" s="211">
        <v>20745</v>
      </c>
      <c r="C33" s="211" t="s">
        <v>615</v>
      </c>
      <c r="D33" s="211">
        <v>28485</v>
      </c>
      <c r="E33" s="211">
        <v>3891</v>
      </c>
      <c r="F33" s="212">
        <v>0.13700000000000001</v>
      </c>
      <c r="G33" s="251" t="str">
        <f>_xlfn.IFNA(VLOOKUP(A33,'Backsheet - SVI'!$A$1:$DJ$495,114,FALSE),"N/A")</f>
        <v>Most vulnerability</v>
      </c>
      <c r="H33" s="215"/>
    </row>
    <row r="34" spans="1:70" x14ac:dyDescent="0.2">
      <c r="A34" s="211" t="s">
        <v>353</v>
      </c>
      <c r="B34" s="211">
        <v>20746</v>
      </c>
      <c r="C34" s="211" t="s">
        <v>616</v>
      </c>
      <c r="D34" s="211">
        <v>27095</v>
      </c>
      <c r="E34" s="211">
        <v>1667</v>
      </c>
      <c r="F34" s="212">
        <v>6.2E-2</v>
      </c>
      <c r="G34" s="251" t="str">
        <f>_xlfn.IFNA(VLOOKUP(A34,'Backsheet - SVI'!$A$1:$DJ$495,114,FALSE),"N/A")</f>
        <v>Most vulnerability</v>
      </c>
      <c r="H34" s="215"/>
    </row>
    <row r="35" spans="1:70" x14ac:dyDescent="0.2">
      <c r="A35" s="211" t="s">
        <v>353</v>
      </c>
      <c r="B35" s="211">
        <v>20747</v>
      </c>
      <c r="C35" s="211" t="s">
        <v>617</v>
      </c>
      <c r="D35" s="211">
        <v>38033</v>
      </c>
      <c r="E35" s="211">
        <v>2533</v>
      </c>
      <c r="F35" s="212">
        <v>6.7000000000000004E-2</v>
      </c>
      <c r="G35" s="251" t="str">
        <f>_xlfn.IFNA(VLOOKUP(A35,'Backsheet - SVI'!$A$1:$DJ$495,114,FALSE),"N/A")</f>
        <v>Most vulnerability</v>
      </c>
      <c r="H35" s="215"/>
    </row>
    <row r="36" spans="1:70" x14ac:dyDescent="0.2">
      <c r="A36" s="211" t="s">
        <v>353</v>
      </c>
      <c r="B36" s="211">
        <v>20748</v>
      </c>
      <c r="C36" s="211" t="s">
        <v>618</v>
      </c>
      <c r="D36" s="211">
        <v>40095</v>
      </c>
      <c r="E36" s="211">
        <v>2997</v>
      </c>
      <c r="F36" s="212">
        <v>7.4999999999999997E-2</v>
      </c>
      <c r="G36" s="251" t="str">
        <f>_xlfn.IFNA(VLOOKUP(A36,'Backsheet - SVI'!$A$1:$DJ$495,114,FALSE),"N/A")</f>
        <v>Most vulnerability</v>
      </c>
      <c r="H36" s="215"/>
    </row>
    <row r="37" spans="1:70" x14ac:dyDescent="0.2">
      <c r="A37" s="211" t="s">
        <v>353</v>
      </c>
      <c r="B37" s="211">
        <v>20770</v>
      </c>
      <c r="C37" s="211" t="s">
        <v>619</v>
      </c>
      <c r="D37" s="211">
        <v>28132</v>
      </c>
      <c r="E37" s="211">
        <v>2522</v>
      </c>
      <c r="F37" s="212">
        <v>0.09</v>
      </c>
      <c r="G37" s="251" t="str">
        <f>_xlfn.IFNA(VLOOKUP(A37,'Backsheet - SVI'!$A$1:$DJ$495,114,FALSE),"N/A")</f>
        <v>Most vulnerability</v>
      </c>
      <c r="H37" s="215"/>
    </row>
    <row r="38" spans="1:70" x14ac:dyDescent="0.2">
      <c r="A38" s="211" t="s">
        <v>353</v>
      </c>
      <c r="B38" s="211">
        <v>20772</v>
      </c>
      <c r="C38" s="211" t="s">
        <v>620</v>
      </c>
      <c r="D38" s="211">
        <v>53119</v>
      </c>
      <c r="E38" s="211">
        <v>2967</v>
      </c>
      <c r="F38" s="212">
        <v>5.6000000000000001E-2</v>
      </c>
      <c r="G38" s="251" t="str">
        <f>_xlfn.IFNA(VLOOKUP(A38,'Backsheet - SVI'!$A$1:$DJ$495,114,FALSE),"N/A")</f>
        <v>Most vulnerability</v>
      </c>
      <c r="H38" s="215"/>
    </row>
    <row r="39" spans="1:70" x14ac:dyDescent="0.2">
      <c r="A39" s="211" t="s">
        <v>353</v>
      </c>
      <c r="B39" s="211">
        <v>20774</v>
      </c>
      <c r="C39" s="211" t="s">
        <v>620</v>
      </c>
      <c r="D39" s="211">
        <v>51221</v>
      </c>
      <c r="E39" s="211">
        <v>2680</v>
      </c>
      <c r="F39" s="212">
        <v>5.1999999999999998E-2</v>
      </c>
      <c r="G39" s="251" t="str">
        <f>_xlfn.IFNA(VLOOKUP(A39,'Backsheet - SVI'!$A$1:$DJ$495,114,FALSE),"N/A")</f>
        <v>Most vulnerability</v>
      </c>
      <c r="H39" s="215"/>
    </row>
    <row r="40" spans="1:70" x14ac:dyDescent="0.2">
      <c r="A40" s="211" t="s">
        <v>353</v>
      </c>
      <c r="B40" s="211">
        <v>20781</v>
      </c>
      <c r="C40" s="211" t="s">
        <v>621</v>
      </c>
      <c r="D40" s="211">
        <v>13295</v>
      </c>
      <c r="E40" s="211">
        <v>3173</v>
      </c>
      <c r="F40" s="212">
        <v>0.23899999999999999</v>
      </c>
      <c r="G40" s="251" t="str">
        <f>_xlfn.IFNA(VLOOKUP(A40,'Backsheet - SVI'!$A$1:$DJ$495,114,FALSE),"N/A")</f>
        <v>Most vulnerability</v>
      </c>
      <c r="H40" s="215"/>
    </row>
    <row r="41" spans="1:70" x14ac:dyDescent="0.2">
      <c r="A41" s="211" t="s">
        <v>353</v>
      </c>
      <c r="B41" s="211">
        <v>20782</v>
      </c>
      <c r="C41" s="211" t="s">
        <v>621</v>
      </c>
      <c r="D41" s="211">
        <v>33804</v>
      </c>
      <c r="E41" s="211">
        <v>5654</v>
      </c>
      <c r="F41" s="212">
        <v>0.16700000000000001</v>
      </c>
      <c r="G41" s="251" t="str">
        <f>_xlfn.IFNA(VLOOKUP(A41,'Backsheet - SVI'!$A$1:$DJ$495,114,FALSE),"N/A")</f>
        <v>Most vulnerability</v>
      </c>
      <c r="H41" s="215"/>
    </row>
    <row r="42" spans="1:70" x14ac:dyDescent="0.2">
      <c r="A42" s="211" t="s">
        <v>353</v>
      </c>
      <c r="B42" s="211">
        <v>20783</v>
      </c>
      <c r="C42" s="211" t="s">
        <v>621</v>
      </c>
      <c r="D42" s="211">
        <v>49849</v>
      </c>
      <c r="E42" s="211">
        <v>18456</v>
      </c>
      <c r="F42" s="212">
        <v>0.37</v>
      </c>
      <c r="G42" s="251" t="str">
        <f>_xlfn.IFNA(VLOOKUP(A42,'Backsheet - SVI'!$A$1:$DJ$495,114,FALSE),"N/A")</f>
        <v>Most vulnerability</v>
      </c>
      <c r="H42" s="215"/>
    </row>
    <row r="43" spans="1:70" x14ac:dyDescent="0.2">
      <c r="A43" s="211" t="s">
        <v>353</v>
      </c>
      <c r="B43" s="211">
        <v>20784</v>
      </c>
      <c r="C43" s="211" t="s">
        <v>621</v>
      </c>
      <c r="D43" s="211">
        <v>33785</v>
      </c>
      <c r="E43" s="211">
        <v>6036</v>
      </c>
      <c r="F43" s="212">
        <v>0.17899999999999999</v>
      </c>
      <c r="G43" s="251" t="str">
        <f>_xlfn.IFNA(VLOOKUP(A43,'Backsheet - SVI'!$A$1:$DJ$495,114,FALSE),"N/A")</f>
        <v>Most vulnerability</v>
      </c>
      <c r="H43" s="215"/>
    </row>
    <row r="44" spans="1:70" x14ac:dyDescent="0.2">
      <c r="A44" s="211" t="s">
        <v>353</v>
      </c>
      <c r="B44" s="211">
        <v>20785</v>
      </c>
      <c r="C44" s="211" t="s">
        <v>621</v>
      </c>
      <c r="D44" s="211">
        <v>40027</v>
      </c>
      <c r="E44" s="211">
        <v>4513</v>
      </c>
      <c r="F44" s="212">
        <v>0.113</v>
      </c>
      <c r="G44" s="251" t="str">
        <f>_xlfn.IFNA(VLOOKUP(A44,'Backsheet - SVI'!$A$1:$DJ$495,114,FALSE),"N/A")</f>
        <v>Most vulnerability</v>
      </c>
      <c r="H44" s="215"/>
    </row>
    <row r="45" spans="1:70" x14ac:dyDescent="0.2">
      <c r="A45" s="211" t="s">
        <v>350</v>
      </c>
      <c r="B45" s="211">
        <v>20794</v>
      </c>
      <c r="C45" s="211" t="s">
        <v>622</v>
      </c>
      <c r="D45" s="211">
        <v>11127</v>
      </c>
      <c r="E45" s="211">
        <v>660</v>
      </c>
      <c r="F45" s="212">
        <v>5.8999999999999997E-2</v>
      </c>
      <c r="G45" s="251" t="str">
        <f>_xlfn.IFNA(VLOOKUP(A45,'Backsheet - SVI'!$A$1:$DJ$495,114,FALSE),"N/A")</f>
        <v>Least vulnerability</v>
      </c>
      <c r="H45" s="215"/>
    </row>
    <row r="46" spans="1:70" x14ac:dyDescent="0.2">
      <c r="A46" s="211" t="s">
        <v>352</v>
      </c>
      <c r="B46" s="211">
        <v>20814</v>
      </c>
      <c r="C46" s="211" t="s">
        <v>623</v>
      </c>
      <c r="D46" s="211">
        <v>32140</v>
      </c>
      <c r="E46" s="211">
        <v>723</v>
      </c>
      <c r="F46" s="212">
        <v>2.1999999999999999E-2</v>
      </c>
      <c r="G46" s="251" t="str">
        <f>_xlfn.IFNA(VLOOKUP(A46,'Backsheet - SVI'!$A$1:$DJ$495,114,FALSE),"N/A")</f>
        <v>Significant vulnerability</v>
      </c>
      <c r="H46" s="215"/>
    </row>
    <row r="47" spans="1:70" x14ac:dyDescent="0.2">
      <c r="A47" s="211" t="s">
        <v>352</v>
      </c>
      <c r="B47" s="211">
        <v>20817</v>
      </c>
      <c r="C47" s="211" t="s">
        <v>623</v>
      </c>
      <c r="D47" s="211">
        <v>37202</v>
      </c>
      <c r="E47" s="211">
        <v>497</v>
      </c>
      <c r="F47" s="212">
        <v>1.2999999999999999E-2</v>
      </c>
      <c r="G47" s="251" t="str">
        <f>_xlfn.IFNA(VLOOKUP(A47,'Backsheet - SVI'!$A$1:$DJ$495,114,FALSE),"N/A")</f>
        <v>Significant vulnerability</v>
      </c>
      <c r="H47" s="215"/>
    </row>
    <row r="48" spans="1:70" x14ac:dyDescent="0.2">
      <c r="A48" s="211" t="s">
        <v>352</v>
      </c>
      <c r="B48" s="211">
        <v>20832</v>
      </c>
      <c r="C48" s="211" t="s">
        <v>624</v>
      </c>
      <c r="D48" s="211">
        <v>25466</v>
      </c>
      <c r="E48" s="211">
        <v>584</v>
      </c>
      <c r="F48" s="212">
        <v>2.3E-2</v>
      </c>
      <c r="G48" s="251" t="str">
        <f>_xlfn.IFNA(VLOOKUP(A48,'Backsheet - SVI'!$A$1:$DJ$495,114,FALSE),"N/A")</f>
        <v>Significant vulnerability</v>
      </c>
      <c r="H48" s="215"/>
    </row>
    <row r="49" spans="1:70" x14ac:dyDescent="0.2">
      <c r="A49" s="211" t="s">
        <v>352</v>
      </c>
      <c r="B49" s="211">
        <v>20850</v>
      </c>
      <c r="C49" s="211" t="s">
        <v>625</v>
      </c>
      <c r="D49" s="211">
        <v>49225</v>
      </c>
      <c r="E49" s="211">
        <v>2294</v>
      </c>
      <c r="F49" s="212">
        <v>4.7E-2</v>
      </c>
      <c r="G49" s="251" t="str">
        <f>_xlfn.IFNA(VLOOKUP(A49,'Backsheet - SVI'!$A$1:$DJ$495,114,FALSE),"N/A")</f>
        <v>Significant vulnerability</v>
      </c>
      <c r="H49" s="215"/>
    </row>
    <row r="50" spans="1:70" x14ac:dyDescent="0.2">
      <c r="A50" s="211" t="s">
        <v>352</v>
      </c>
      <c r="B50" s="211">
        <v>20851</v>
      </c>
      <c r="C50" s="211" t="s">
        <v>625</v>
      </c>
      <c r="D50" s="211">
        <v>14889</v>
      </c>
      <c r="E50" s="211">
        <v>1483</v>
      </c>
      <c r="F50" s="212">
        <v>0.1</v>
      </c>
      <c r="G50" s="251" t="str">
        <f>_xlfn.IFNA(VLOOKUP(A50,'Backsheet - SVI'!$A$1:$DJ$495,114,FALSE),"N/A")</f>
        <v>Significant vulnerability</v>
      </c>
      <c r="H50" s="215"/>
    </row>
    <row r="51" spans="1:70" x14ac:dyDescent="0.2">
      <c r="A51" s="211" t="s">
        <v>352</v>
      </c>
      <c r="B51" s="211">
        <v>20852</v>
      </c>
      <c r="C51" s="211" t="s">
        <v>625</v>
      </c>
      <c r="D51" s="211">
        <v>47160</v>
      </c>
      <c r="E51" s="211">
        <v>2090</v>
      </c>
      <c r="F51" s="212">
        <v>4.3999999999999997E-2</v>
      </c>
      <c r="G51" s="251" t="str">
        <f>_xlfn.IFNA(VLOOKUP(A51,'Backsheet - SVI'!$A$1:$DJ$495,114,FALSE),"N/A")</f>
        <v>Significant vulnerability</v>
      </c>
      <c r="H51" s="215"/>
    </row>
    <row r="52" spans="1:70" x14ac:dyDescent="0.2">
      <c r="A52" s="211" t="s">
        <v>352</v>
      </c>
      <c r="B52" s="211">
        <v>20853</v>
      </c>
      <c r="C52" s="211" t="s">
        <v>625</v>
      </c>
      <c r="D52" s="211">
        <v>31720</v>
      </c>
      <c r="E52" s="211">
        <v>2427</v>
      </c>
      <c r="F52" s="212">
        <v>7.6999999999999999E-2</v>
      </c>
      <c r="G52" s="251" t="str">
        <f>_xlfn.IFNA(VLOOKUP(A52,'Backsheet - SVI'!$A$1:$DJ$495,114,FALSE),"N/A")</f>
        <v>Significant vulnerability</v>
      </c>
      <c r="H52" s="215"/>
    </row>
    <row r="53" spans="1:70" x14ac:dyDescent="0.2">
      <c r="A53" s="211" t="s">
        <v>352</v>
      </c>
      <c r="B53" s="211">
        <v>20854</v>
      </c>
      <c r="C53" s="211" t="s">
        <v>626</v>
      </c>
      <c r="D53" s="211">
        <v>50036</v>
      </c>
      <c r="E53" s="211">
        <v>575</v>
      </c>
      <c r="F53" s="212">
        <v>1.0999999999999999E-2</v>
      </c>
      <c r="G53" s="251" t="str">
        <f>_xlfn.IFNA(VLOOKUP(A53,'Backsheet - SVI'!$A$1:$DJ$495,114,FALSE),"N/A")</f>
        <v>Significant vulnerability</v>
      </c>
      <c r="H53" s="215"/>
    </row>
    <row r="54" spans="1:70" x14ac:dyDescent="0.2">
      <c r="A54" s="211" t="s">
        <v>352</v>
      </c>
      <c r="B54" s="211">
        <v>20855</v>
      </c>
      <c r="C54" s="211" t="s">
        <v>627</v>
      </c>
      <c r="D54" s="211">
        <v>17192</v>
      </c>
      <c r="E54" s="211">
        <v>546</v>
      </c>
      <c r="F54" s="212">
        <v>3.2000000000000001E-2</v>
      </c>
      <c r="G54" s="251" t="str">
        <f>_xlfn.IFNA(VLOOKUP(A54,'Backsheet - SVI'!$A$1:$DJ$495,114,FALSE),"N/A")</f>
        <v>Significant vulnerability</v>
      </c>
      <c r="H54" s="215"/>
    </row>
    <row r="55" spans="1:70" x14ac:dyDescent="0.2">
      <c r="A55" s="211" t="s">
        <v>352</v>
      </c>
      <c r="B55" s="211">
        <v>20866</v>
      </c>
      <c r="C55" s="211" t="s">
        <v>628</v>
      </c>
      <c r="D55" s="211">
        <v>15879</v>
      </c>
      <c r="E55" s="211">
        <v>889</v>
      </c>
      <c r="F55" s="212">
        <v>5.6000000000000001E-2</v>
      </c>
      <c r="G55" s="251" t="str">
        <f>_xlfn.IFNA(VLOOKUP(A55,'Backsheet - SVI'!$A$1:$DJ$495,114,FALSE),"N/A")</f>
        <v>Significant vulnerability</v>
      </c>
      <c r="H55" s="215"/>
    </row>
    <row r="56" spans="1:70" x14ac:dyDescent="0.2">
      <c r="A56" s="211" t="s">
        <v>352</v>
      </c>
      <c r="B56" s="211">
        <v>20871</v>
      </c>
      <c r="C56" s="211" t="s">
        <v>629</v>
      </c>
      <c r="D56" s="211">
        <v>30161</v>
      </c>
      <c r="E56" s="211">
        <v>1013</v>
      </c>
      <c r="F56" s="212">
        <v>3.4000000000000002E-2</v>
      </c>
      <c r="G56" s="251" t="str">
        <f>_xlfn.IFNA(VLOOKUP(A56,'Backsheet - SVI'!$A$1:$DJ$495,114,FALSE),"N/A")</f>
        <v>Significant vulnerability</v>
      </c>
      <c r="H56" s="215"/>
    </row>
    <row r="57" spans="1:70" x14ac:dyDescent="0.2">
      <c r="A57" s="211" t="s">
        <v>352</v>
      </c>
      <c r="B57" s="211">
        <v>20872</v>
      </c>
      <c r="C57" s="211" t="s">
        <v>630</v>
      </c>
      <c r="D57" s="211">
        <v>13963</v>
      </c>
      <c r="E57" s="211">
        <v>433</v>
      </c>
      <c r="F57" s="212">
        <v>3.1E-2</v>
      </c>
      <c r="G57" s="251" t="str">
        <f>_xlfn.IFNA(VLOOKUP(A57,'Backsheet - SVI'!$A$1:$DJ$495,114,FALSE),"N/A")</f>
        <v>Significant vulnerability</v>
      </c>
      <c r="H57" s="215"/>
    </row>
    <row r="58" spans="1:70" x14ac:dyDescent="0.2">
      <c r="A58" s="211" t="s">
        <v>352</v>
      </c>
      <c r="B58" s="211">
        <v>20874</v>
      </c>
      <c r="C58" s="211" t="s">
        <v>631</v>
      </c>
      <c r="D58" s="211">
        <v>62467</v>
      </c>
      <c r="E58" s="211">
        <v>3192</v>
      </c>
      <c r="F58" s="212">
        <v>5.0999999999999997E-2</v>
      </c>
      <c r="G58" s="251" t="str">
        <f>_xlfn.IFNA(VLOOKUP(A58,'Backsheet - SVI'!$A$1:$DJ$495,114,FALSE),"N/A")</f>
        <v>Significant vulnerability</v>
      </c>
      <c r="H58" s="215"/>
    </row>
    <row r="59" spans="1:70" x14ac:dyDescent="0.2">
      <c r="A59" s="211" t="s">
        <v>352</v>
      </c>
      <c r="B59" s="211">
        <v>20876</v>
      </c>
      <c r="C59" s="211" t="s">
        <v>631</v>
      </c>
      <c r="D59" s="211">
        <v>26308</v>
      </c>
      <c r="E59" s="211">
        <v>2390</v>
      </c>
      <c r="F59" s="212">
        <v>9.0999999999999998E-2</v>
      </c>
      <c r="G59" s="251" t="str">
        <f>_xlfn.IFNA(VLOOKUP(A59,'Backsheet - SVI'!$A$1:$DJ$495,114,FALSE),"N/A")</f>
        <v>Significant vulnerability</v>
      </c>
      <c r="H59" s="215"/>
    </row>
    <row r="60" spans="1:70" x14ac:dyDescent="0.2">
      <c r="A60" s="211" t="s">
        <v>352</v>
      </c>
      <c r="B60" s="211">
        <v>20877</v>
      </c>
      <c r="C60" s="211" t="s">
        <v>632</v>
      </c>
      <c r="D60" s="211">
        <v>38194</v>
      </c>
      <c r="E60" s="211">
        <v>8410</v>
      </c>
      <c r="F60" s="212">
        <v>0.22</v>
      </c>
      <c r="G60" s="251" t="str">
        <f>_xlfn.IFNA(VLOOKUP(A60,'Backsheet - SVI'!$A$1:$DJ$495,114,FALSE),"N/A")</f>
        <v>Significant vulnerability</v>
      </c>
      <c r="H60" s="215"/>
    </row>
    <row r="61" spans="1:70" x14ac:dyDescent="0.2">
      <c r="A61" s="211" t="s">
        <v>352</v>
      </c>
      <c r="B61" s="211">
        <v>20878</v>
      </c>
      <c r="C61" s="211" t="s">
        <v>632</v>
      </c>
      <c r="D61" s="211">
        <v>65937</v>
      </c>
      <c r="E61" s="211">
        <v>4204</v>
      </c>
      <c r="F61" s="212">
        <v>6.4000000000000001E-2</v>
      </c>
      <c r="G61" s="251" t="str">
        <f>_xlfn.IFNA(VLOOKUP(A61,'Backsheet - SVI'!$A$1:$DJ$495,114,FALSE),"N/A")</f>
        <v>Significant vulnerability</v>
      </c>
      <c r="H61" s="215"/>
    </row>
    <row r="62" spans="1:70" x14ac:dyDescent="0.2">
      <c r="A62" s="211" t="s">
        <v>352</v>
      </c>
      <c r="B62" s="211">
        <v>20879</v>
      </c>
      <c r="C62" s="211" t="s">
        <v>632</v>
      </c>
      <c r="D62" s="211">
        <v>25210</v>
      </c>
      <c r="E62" s="211">
        <v>2154</v>
      </c>
      <c r="F62" s="212">
        <v>8.5000000000000006E-2</v>
      </c>
      <c r="G62" s="251" t="str">
        <f>_xlfn.IFNA(VLOOKUP(A62,'Backsheet - SVI'!$A$1:$DJ$495,114,FALSE),"N/A")</f>
        <v>Significant vulnerability</v>
      </c>
      <c r="H62" s="215"/>
    </row>
    <row r="63" spans="1:70" x14ac:dyDescent="0.2">
      <c r="A63" s="211" t="s">
        <v>352</v>
      </c>
      <c r="B63" s="211">
        <v>20886</v>
      </c>
      <c r="C63" s="211" t="s">
        <v>633</v>
      </c>
      <c r="D63" s="211">
        <v>34482</v>
      </c>
      <c r="E63" s="211">
        <v>4316</v>
      </c>
      <c r="F63" s="212">
        <v>0.125</v>
      </c>
      <c r="G63" s="251" t="str">
        <f>_xlfn.IFNA(VLOOKUP(A63,'Backsheet - SVI'!$A$1:$DJ$495,114,FALSE),"N/A")</f>
        <v>Significant vulnerability</v>
      </c>
      <c r="H63" s="215"/>
    </row>
    <row r="64" spans="1:70" x14ac:dyDescent="0.2">
      <c r="A64" s="211" t="s">
        <v>352</v>
      </c>
      <c r="B64" s="211">
        <v>20901</v>
      </c>
      <c r="C64" s="211" t="s">
        <v>634</v>
      </c>
      <c r="D64" s="211">
        <v>36359</v>
      </c>
      <c r="E64" s="211">
        <v>2762</v>
      </c>
      <c r="F64" s="212">
        <v>7.5999999999999998E-2</v>
      </c>
      <c r="G64" s="251" t="str">
        <f>_xlfn.IFNA(VLOOKUP(A64,'Backsheet - SVI'!$A$1:$DJ$495,114,FALSE),"N/A")</f>
        <v>Significant vulnerability</v>
      </c>
      <c r="H64" s="215"/>
    </row>
    <row r="65" spans="1:70" x14ac:dyDescent="0.2">
      <c r="A65" s="211" t="s">
        <v>352</v>
      </c>
      <c r="B65" s="211">
        <v>20902</v>
      </c>
      <c r="C65" s="211" t="s">
        <v>634</v>
      </c>
      <c r="D65" s="211">
        <v>53593</v>
      </c>
      <c r="E65" s="211">
        <v>7024</v>
      </c>
      <c r="F65" s="212">
        <v>0.13100000000000001</v>
      </c>
      <c r="G65" s="251" t="str">
        <f>_xlfn.IFNA(VLOOKUP(A65,'Backsheet - SVI'!$A$1:$DJ$495,114,FALSE),"N/A")</f>
        <v>Significant vulnerability</v>
      </c>
      <c r="H65" s="215"/>
    </row>
    <row r="66" spans="1:70" x14ac:dyDescent="0.2">
      <c r="A66" s="211" t="s">
        <v>352</v>
      </c>
      <c r="B66" s="211">
        <v>20903</v>
      </c>
      <c r="C66" s="211" t="s">
        <v>634</v>
      </c>
      <c r="D66" s="211">
        <v>24758</v>
      </c>
      <c r="E66" s="211">
        <v>5830</v>
      </c>
      <c r="F66" s="212">
        <v>0.23499999999999999</v>
      </c>
      <c r="G66" s="251" t="str">
        <f>_xlfn.IFNA(VLOOKUP(A66,'Backsheet - SVI'!$A$1:$DJ$495,114,FALSE),"N/A")</f>
        <v>Significant vulnerability</v>
      </c>
      <c r="H66" s="215"/>
    </row>
    <row r="67" spans="1:70" x14ac:dyDescent="0.2">
      <c r="A67" s="211" t="s">
        <v>352</v>
      </c>
      <c r="B67" s="211">
        <v>20904</v>
      </c>
      <c r="C67" s="211" t="s">
        <v>634</v>
      </c>
      <c r="D67" s="211">
        <v>58097</v>
      </c>
      <c r="E67" s="211">
        <v>4705</v>
      </c>
      <c r="F67" s="212">
        <v>8.1000000000000003E-2</v>
      </c>
      <c r="G67" s="251" t="str">
        <f>_xlfn.IFNA(VLOOKUP(A67,'Backsheet - SVI'!$A$1:$DJ$495,114,FALSE),"N/A")</f>
        <v>Significant vulnerability</v>
      </c>
      <c r="H67" s="215"/>
    </row>
    <row r="68" spans="1:70" x14ac:dyDescent="0.2">
      <c r="A68" s="211" t="s">
        <v>352</v>
      </c>
      <c r="B68" s="211">
        <v>20905</v>
      </c>
      <c r="C68" s="211" t="s">
        <v>634</v>
      </c>
      <c r="D68" s="211">
        <v>18984</v>
      </c>
      <c r="E68" s="211">
        <v>800</v>
      </c>
      <c r="F68" s="212">
        <v>4.2000000000000003E-2</v>
      </c>
      <c r="G68" s="251" t="str">
        <f>_xlfn.IFNA(VLOOKUP(A68,'Backsheet - SVI'!$A$1:$DJ$495,114,FALSE),"N/A")</f>
        <v>Significant vulnerability</v>
      </c>
      <c r="H68" s="215"/>
    </row>
    <row r="69" spans="1:70" x14ac:dyDescent="0.2">
      <c r="A69" s="211" t="s">
        <v>352</v>
      </c>
      <c r="B69" s="211">
        <v>20906</v>
      </c>
      <c r="C69" s="211" t="s">
        <v>634</v>
      </c>
      <c r="D69" s="211">
        <v>70064</v>
      </c>
      <c r="E69" s="211">
        <v>9097</v>
      </c>
      <c r="F69" s="212">
        <v>0.13</v>
      </c>
      <c r="G69" s="251" t="str">
        <f>_xlfn.IFNA(VLOOKUP(A69,'Backsheet - SVI'!$A$1:$DJ$495,114,FALSE),"N/A")</f>
        <v>Significant vulnerability</v>
      </c>
      <c r="H69" s="215"/>
    </row>
    <row r="70" spans="1:70" x14ac:dyDescent="0.2">
      <c r="A70" s="211" t="s">
        <v>352</v>
      </c>
      <c r="B70" s="211">
        <v>20910</v>
      </c>
      <c r="C70" s="211" t="s">
        <v>634</v>
      </c>
      <c r="D70" s="211">
        <v>45668</v>
      </c>
      <c r="E70" s="211">
        <v>1750</v>
      </c>
      <c r="F70" s="212">
        <v>3.7999999999999999E-2</v>
      </c>
      <c r="G70" s="251" t="str">
        <f>_xlfn.IFNA(VLOOKUP(A70,'Backsheet - SVI'!$A$1:$DJ$495,114,FALSE),"N/A")</f>
        <v>Significant vulnerability</v>
      </c>
      <c r="H70" s="215"/>
    </row>
    <row r="71" spans="1:70" x14ac:dyDescent="0.2">
      <c r="A71" s="211" t="s">
        <v>352</v>
      </c>
      <c r="B71" s="211">
        <v>20912</v>
      </c>
      <c r="C71" s="211" t="s">
        <v>635</v>
      </c>
      <c r="D71" s="211">
        <v>25650</v>
      </c>
      <c r="E71" s="211">
        <v>3294</v>
      </c>
      <c r="F71" s="212">
        <v>0.128</v>
      </c>
      <c r="G71" s="251" t="str">
        <f>_xlfn.IFNA(VLOOKUP(A71,'Backsheet - SVI'!$A$1:$DJ$495,114,FALSE),"N/A")</f>
        <v>Significant vulnerability</v>
      </c>
      <c r="H71" s="215"/>
    </row>
    <row r="72" spans="1:70" x14ac:dyDescent="0.2">
      <c r="A72" s="211" t="s">
        <v>349</v>
      </c>
      <c r="B72" s="211">
        <v>21001</v>
      </c>
      <c r="C72" s="211" t="s">
        <v>636</v>
      </c>
      <c r="D72" s="211">
        <v>26963</v>
      </c>
      <c r="E72" s="211">
        <v>1214</v>
      </c>
      <c r="F72" s="212">
        <v>4.4999999999999998E-2</v>
      </c>
      <c r="G72" s="251" t="str">
        <f>_xlfn.IFNA(VLOOKUP(A72,'Backsheet - SVI'!$A$1:$DJ$495,114,FALSE),"N/A")</f>
        <v>Least vulnerability</v>
      </c>
      <c r="H72" s="215"/>
    </row>
    <row r="73" spans="1:70" x14ac:dyDescent="0.2">
      <c r="A73" s="211" t="s">
        <v>349</v>
      </c>
      <c r="B73" s="211">
        <v>21009</v>
      </c>
      <c r="C73" s="211" t="s">
        <v>637</v>
      </c>
      <c r="D73" s="211">
        <v>33332</v>
      </c>
      <c r="E73" s="211">
        <v>958</v>
      </c>
      <c r="F73" s="212">
        <v>2.9000000000000001E-2</v>
      </c>
      <c r="G73" s="251" t="str">
        <f>_xlfn.IFNA(VLOOKUP(A73,'Backsheet - SVI'!$A$1:$DJ$495,114,FALSE),"N/A")</f>
        <v>Least vulnerability</v>
      </c>
      <c r="H73" s="215"/>
    </row>
    <row r="74" spans="1:70" x14ac:dyDescent="0.2">
      <c r="A74" s="211" t="s">
        <v>339</v>
      </c>
      <c r="B74" s="211">
        <v>21012</v>
      </c>
      <c r="C74" s="211" t="s">
        <v>638</v>
      </c>
      <c r="D74" s="211">
        <v>22222</v>
      </c>
      <c r="E74" s="211">
        <v>527</v>
      </c>
      <c r="F74" s="212">
        <v>2.4E-2</v>
      </c>
      <c r="G74" s="251" t="str">
        <f>_xlfn.IFNA(VLOOKUP(A74,'Backsheet - SVI'!$A$1:$DJ$495,114,FALSE),"N/A")</f>
        <v>Some vulnerability</v>
      </c>
      <c r="H74" s="215"/>
    </row>
    <row r="75" spans="1:70" x14ac:dyDescent="0.2">
      <c r="A75" s="211" t="s">
        <v>349</v>
      </c>
      <c r="B75" s="211">
        <v>21014</v>
      </c>
      <c r="C75" s="211" t="s">
        <v>639</v>
      </c>
      <c r="D75" s="211">
        <v>38164</v>
      </c>
      <c r="E75" s="211">
        <v>1267</v>
      </c>
      <c r="F75" s="212">
        <v>3.3000000000000002E-2</v>
      </c>
      <c r="G75" s="251" t="str">
        <f>_xlfn.IFNA(VLOOKUP(A75,'Backsheet - SVI'!$A$1:$DJ$495,114,FALSE),"N/A")</f>
        <v>Least vulnerability</v>
      </c>
      <c r="H75" s="215"/>
    </row>
    <row r="76" spans="1:70" x14ac:dyDescent="0.2">
      <c r="A76" s="211" t="s">
        <v>349</v>
      </c>
      <c r="B76" s="211">
        <v>21015</v>
      </c>
      <c r="C76" s="211" t="s">
        <v>639</v>
      </c>
      <c r="D76" s="211">
        <v>29739</v>
      </c>
      <c r="E76" s="211">
        <v>858</v>
      </c>
      <c r="F76" s="212">
        <v>2.9000000000000001E-2</v>
      </c>
      <c r="G76" s="251" t="str">
        <f>_xlfn.IFNA(VLOOKUP(A76,'Backsheet - SVI'!$A$1:$DJ$495,114,FALSE),"N/A")</f>
        <v>Least vulnerability</v>
      </c>
      <c r="H76" s="215"/>
    </row>
    <row r="77" spans="1:70" x14ac:dyDescent="0.2">
      <c r="A77" s="211" t="s">
        <v>350</v>
      </c>
      <c r="B77" s="211">
        <v>21029</v>
      </c>
      <c r="C77" s="211" t="s">
        <v>640</v>
      </c>
      <c r="D77" s="211">
        <v>13587</v>
      </c>
      <c r="E77" s="211">
        <v>343</v>
      </c>
      <c r="F77" s="212">
        <v>2.5000000000000001E-2</v>
      </c>
      <c r="G77" s="251" t="str">
        <f>_xlfn.IFNA(VLOOKUP(A77,'Backsheet - SVI'!$A$1:$DJ$495,114,FALSE),"N/A")</f>
        <v>Least vulnerability</v>
      </c>
      <c r="H77" s="215"/>
    </row>
    <row r="78" spans="1:70" x14ac:dyDescent="0.2">
      <c r="A78" s="211" t="s">
        <v>340</v>
      </c>
      <c r="B78" s="211">
        <v>21030</v>
      </c>
      <c r="C78" s="211" t="s">
        <v>641</v>
      </c>
      <c r="D78" s="211">
        <v>25322</v>
      </c>
      <c r="E78" s="211">
        <v>1565</v>
      </c>
      <c r="F78" s="212">
        <v>6.2E-2</v>
      </c>
      <c r="G78" s="251" t="str">
        <f>_xlfn.IFNA(VLOOKUP(A78,'Backsheet - SVI'!$A$1:$DJ$495,114,FALSE),"N/A")</f>
        <v>Significant vulnerability</v>
      </c>
      <c r="H78" s="215"/>
    </row>
    <row r="79" spans="1:70" x14ac:dyDescent="0.2">
      <c r="A79" s="211" t="s">
        <v>339</v>
      </c>
      <c r="B79" s="211">
        <v>21037</v>
      </c>
      <c r="C79" s="211" t="s">
        <v>642</v>
      </c>
      <c r="D79" s="211">
        <v>20683</v>
      </c>
      <c r="E79" s="211">
        <v>360</v>
      </c>
      <c r="F79" s="212">
        <v>1.7000000000000001E-2</v>
      </c>
      <c r="G79" s="251" t="str">
        <f>_xlfn.IFNA(VLOOKUP(A79,'Backsheet - SVI'!$A$1:$DJ$495,114,FALSE),"N/A")</f>
        <v>Some vulnerability</v>
      </c>
      <c r="H79" s="215"/>
    </row>
    <row r="80" spans="1:70" x14ac:dyDescent="0.2">
      <c r="A80" s="211" t="s">
        <v>349</v>
      </c>
      <c r="B80" s="211">
        <v>21040</v>
      </c>
      <c r="C80" s="211" t="s">
        <v>643</v>
      </c>
      <c r="D80" s="211">
        <v>24904</v>
      </c>
      <c r="E80" s="211">
        <v>2164</v>
      </c>
      <c r="F80" s="212">
        <v>8.6999999999999994E-2</v>
      </c>
      <c r="G80" s="251" t="str">
        <f>_xlfn.IFNA(VLOOKUP(A80,'Backsheet - SVI'!$A$1:$DJ$495,114,FALSE),"N/A")</f>
        <v>Least vulnerability</v>
      </c>
      <c r="H80" s="215"/>
    </row>
    <row r="81" spans="1:70" x14ac:dyDescent="0.2">
      <c r="A81" s="211" t="s">
        <v>350</v>
      </c>
      <c r="B81" s="211">
        <v>21042</v>
      </c>
      <c r="C81" s="211" t="s">
        <v>644</v>
      </c>
      <c r="D81" s="211">
        <v>43022</v>
      </c>
      <c r="E81" s="211">
        <v>1274</v>
      </c>
      <c r="F81" s="212">
        <v>0.03</v>
      </c>
      <c r="G81" s="251" t="str">
        <f>_xlfn.IFNA(VLOOKUP(A81,'Backsheet - SVI'!$A$1:$DJ$495,114,FALSE),"N/A")</f>
        <v>Least vulnerability</v>
      </c>
      <c r="H81" s="215"/>
    </row>
    <row r="82" spans="1:70" x14ac:dyDescent="0.2">
      <c r="A82" s="211" t="s">
        <v>350</v>
      </c>
      <c r="B82" s="211">
        <v>21043</v>
      </c>
      <c r="C82" s="211" t="s">
        <v>644</v>
      </c>
      <c r="D82" s="211">
        <v>47834</v>
      </c>
      <c r="E82" s="211">
        <v>2001</v>
      </c>
      <c r="F82" s="212">
        <v>4.2000000000000003E-2</v>
      </c>
      <c r="G82" s="251" t="str">
        <f>_xlfn.IFNA(VLOOKUP(A82,'Backsheet - SVI'!$A$1:$DJ$495,114,FALSE),"N/A")</f>
        <v>Least vulnerability</v>
      </c>
      <c r="H82" s="215"/>
    </row>
    <row r="83" spans="1:70" x14ac:dyDescent="0.2">
      <c r="A83" s="211" t="s">
        <v>350</v>
      </c>
      <c r="B83" s="211">
        <v>21044</v>
      </c>
      <c r="C83" s="211" t="s">
        <v>645</v>
      </c>
      <c r="D83" s="211">
        <v>43376</v>
      </c>
      <c r="E83" s="211">
        <v>1695</v>
      </c>
      <c r="F83" s="212">
        <v>3.9E-2</v>
      </c>
      <c r="G83" s="251" t="str">
        <f>_xlfn.IFNA(VLOOKUP(A83,'Backsheet - SVI'!$A$1:$DJ$495,114,FALSE),"N/A")</f>
        <v>Least vulnerability</v>
      </c>
      <c r="H83" s="215"/>
    </row>
    <row r="84" spans="1:70" x14ac:dyDescent="0.2">
      <c r="A84" s="211" t="s">
        <v>350</v>
      </c>
      <c r="B84" s="211">
        <v>21045</v>
      </c>
      <c r="C84" s="211" t="s">
        <v>645</v>
      </c>
      <c r="D84" s="211">
        <v>39788</v>
      </c>
      <c r="E84" s="211">
        <v>2395</v>
      </c>
      <c r="F84" s="212">
        <v>0.06</v>
      </c>
      <c r="G84" s="251" t="str">
        <f>_xlfn.IFNA(VLOOKUP(A84,'Backsheet - SVI'!$A$1:$DJ$495,114,FALSE),"N/A")</f>
        <v>Least vulnerability</v>
      </c>
      <c r="H84" s="215"/>
    </row>
    <row r="85" spans="1:70" x14ac:dyDescent="0.2">
      <c r="A85" s="211" t="s">
        <v>339</v>
      </c>
      <c r="B85" s="211">
        <v>21054</v>
      </c>
      <c r="C85" s="211" t="s">
        <v>646</v>
      </c>
      <c r="D85" s="211">
        <v>16235</v>
      </c>
      <c r="E85" s="211">
        <v>521</v>
      </c>
      <c r="F85" s="212">
        <v>3.2000000000000001E-2</v>
      </c>
      <c r="G85" s="251" t="str">
        <f>_xlfn.IFNA(VLOOKUP(A85,'Backsheet - SVI'!$A$1:$DJ$495,114,FALSE),"N/A")</f>
        <v>Some vulnerability</v>
      </c>
      <c r="H85" s="215"/>
    </row>
    <row r="86" spans="1:70" x14ac:dyDescent="0.2">
      <c r="A86" s="211" t="s">
        <v>339</v>
      </c>
      <c r="B86" s="211">
        <v>21060</v>
      </c>
      <c r="C86" s="211" t="s">
        <v>647</v>
      </c>
      <c r="D86" s="211">
        <v>38628</v>
      </c>
      <c r="E86" s="211">
        <v>2371</v>
      </c>
      <c r="F86" s="212">
        <v>6.0999999999999999E-2</v>
      </c>
      <c r="G86" s="251" t="str">
        <f>_xlfn.IFNA(VLOOKUP(A86,'Backsheet - SVI'!$A$1:$DJ$495,114,FALSE),"N/A")</f>
        <v>Some vulnerability</v>
      </c>
      <c r="H86" s="215"/>
    </row>
    <row r="87" spans="1:70" x14ac:dyDescent="0.2">
      <c r="A87" s="211" t="s">
        <v>339</v>
      </c>
      <c r="B87" s="211">
        <v>21061</v>
      </c>
      <c r="C87" s="211" t="s">
        <v>647</v>
      </c>
      <c r="D87" s="211">
        <v>56263</v>
      </c>
      <c r="E87" s="211">
        <v>4469</v>
      </c>
      <c r="F87" s="212">
        <v>7.9000000000000001E-2</v>
      </c>
      <c r="G87" s="251" t="str">
        <f>_xlfn.IFNA(VLOOKUP(A87,'Backsheet - SVI'!$A$1:$DJ$495,114,FALSE),"N/A")</f>
        <v>Some vulnerability</v>
      </c>
      <c r="H87" s="215"/>
    </row>
    <row r="88" spans="1:70" x14ac:dyDescent="0.2">
      <c r="A88" s="211" t="s">
        <v>350</v>
      </c>
      <c r="B88" s="211">
        <v>21075</v>
      </c>
      <c r="C88" s="211" t="s">
        <v>648</v>
      </c>
      <c r="D88" s="211">
        <v>36911</v>
      </c>
      <c r="E88" s="211">
        <v>1333</v>
      </c>
      <c r="F88" s="212">
        <v>3.5999999999999997E-2</v>
      </c>
      <c r="G88" s="251" t="str">
        <f>_xlfn.IFNA(VLOOKUP(A88,'Backsheet - SVI'!$A$1:$DJ$495,114,FALSE),"N/A")</f>
        <v>Least vulnerability</v>
      </c>
      <c r="H88" s="215"/>
    </row>
    <row r="89" spans="1:70" x14ac:dyDescent="0.2">
      <c r="A89" s="211" t="s">
        <v>339</v>
      </c>
      <c r="B89" s="211">
        <v>21076</v>
      </c>
      <c r="C89" s="211" t="s">
        <v>649</v>
      </c>
      <c r="D89" s="211">
        <v>23531</v>
      </c>
      <c r="E89" s="211">
        <v>1159</v>
      </c>
      <c r="F89" s="212">
        <v>4.9000000000000002E-2</v>
      </c>
      <c r="G89" s="251" t="str">
        <f>_xlfn.IFNA(VLOOKUP(A89,'Backsheet - SVI'!$A$1:$DJ$495,114,FALSE),"N/A")</f>
        <v>Some vulnerability</v>
      </c>
      <c r="H89" s="215"/>
    </row>
    <row r="90" spans="1:70" x14ac:dyDescent="0.2">
      <c r="A90" s="211" t="s">
        <v>349</v>
      </c>
      <c r="B90" s="211">
        <v>21078</v>
      </c>
      <c r="C90" s="211" t="s">
        <v>650</v>
      </c>
      <c r="D90" s="211">
        <v>19803</v>
      </c>
      <c r="E90" s="211">
        <v>729</v>
      </c>
      <c r="F90" s="212">
        <v>3.6999999999999998E-2</v>
      </c>
      <c r="G90" s="251" t="str">
        <f>_xlfn.IFNA(VLOOKUP(A90,'Backsheet - SVI'!$A$1:$DJ$495,114,FALSE),"N/A")</f>
        <v>Least vulnerability</v>
      </c>
      <c r="H90" s="215"/>
    </row>
    <row r="91" spans="1:70" x14ac:dyDescent="0.2">
      <c r="A91" s="211" t="s">
        <v>349</v>
      </c>
      <c r="B91" s="211">
        <v>21085</v>
      </c>
      <c r="C91" s="211" t="s">
        <v>651</v>
      </c>
      <c r="D91" s="211">
        <v>17240</v>
      </c>
      <c r="E91" s="211">
        <v>612</v>
      </c>
      <c r="F91" s="212">
        <v>3.5000000000000003E-2</v>
      </c>
      <c r="G91" s="251" t="str">
        <f>_xlfn.IFNA(VLOOKUP(A91,'Backsheet - SVI'!$A$1:$DJ$495,114,FALSE),"N/A")</f>
        <v>Least vulnerability</v>
      </c>
      <c r="H91" s="215"/>
    </row>
    <row r="92" spans="1:70" x14ac:dyDescent="0.2">
      <c r="A92" s="211" t="s">
        <v>339</v>
      </c>
      <c r="B92" s="211">
        <v>21090</v>
      </c>
      <c r="C92" s="211" t="s">
        <v>652</v>
      </c>
      <c r="D92" s="211">
        <v>10527</v>
      </c>
      <c r="E92" s="211">
        <v>434</v>
      </c>
      <c r="F92" s="212">
        <v>4.1000000000000002E-2</v>
      </c>
      <c r="G92" s="251" t="str">
        <f>_xlfn.IFNA(VLOOKUP(A92,'Backsheet - SVI'!$A$1:$DJ$495,114,FALSE),"N/A")</f>
        <v>Some vulnerability</v>
      </c>
      <c r="H92" s="215"/>
    </row>
    <row r="93" spans="1:70" x14ac:dyDescent="0.2">
      <c r="A93" s="211" t="s">
        <v>340</v>
      </c>
      <c r="B93" s="211">
        <v>21093</v>
      </c>
      <c r="C93" s="211" t="s">
        <v>653</v>
      </c>
      <c r="D93" s="211">
        <v>38353</v>
      </c>
      <c r="E93" s="211">
        <v>1101</v>
      </c>
      <c r="F93" s="212">
        <v>2.9000000000000001E-2</v>
      </c>
      <c r="G93" s="251" t="str">
        <f>_xlfn.IFNA(VLOOKUP(A93,'Backsheet - SVI'!$A$1:$DJ$495,114,FALSE),"N/A")</f>
        <v>Significant vulnerability</v>
      </c>
      <c r="H93" s="215"/>
    </row>
    <row r="94" spans="1:70" x14ac:dyDescent="0.2">
      <c r="A94" s="211" t="s">
        <v>339</v>
      </c>
      <c r="B94" s="211">
        <v>21113</v>
      </c>
      <c r="C94" s="211" t="s">
        <v>654</v>
      </c>
      <c r="D94" s="211">
        <v>35501</v>
      </c>
      <c r="E94" s="211">
        <v>1363</v>
      </c>
      <c r="F94" s="212">
        <v>3.7999999999999999E-2</v>
      </c>
      <c r="G94" s="251" t="str">
        <f>_xlfn.IFNA(VLOOKUP(A94,'Backsheet - SVI'!$A$1:$DJ$495,114,FALSE),"N/A")</f>
        <v>Some vulnerability</v>
      </c>
      <c r="H94" s="215"/>
    </row>
    <row r="95" spans="1:70" x14ac:dyDescent="0.2">
      <c r="A95" s="211" t="s">
        <v>339</v>
      </c>
      <c r="B95" s="211">
        <v>21114</v>
      </c>
      <c r="C95" s="211" t="s">
        <v>655</v>
      </c>
      <c r="D95" s="211">
        <v>24945</v>
      </c>
      <c r="E95" s="211">
        <v>705</v>
      </c>
      <c r="F95" s="212">
        <v>2.8000000000000001E-2</v>
      </c>
      <c r="G95" s="251" t="str">
        <f>_xlfn.IFNA(VLOOKUP(A95,'Backsheet - SVI'!$A$1:$DJ$495,114,FALSE),"N/A")</f>
        <v>Some vulnerability</v>
      </c>
      <c r="H95" s="215"/>
    </row>
    <row r="96" spans="1:70" x14ac:dyDescent="0.2">
      <c r="A96" s="211" t="s">
        <v>340</v>
      </c>
      <c r="B96" s="211">
        <v>21117</v>
      </c>
      <c r="C96" s="211" t="s">
        <v>656</v>
      </c>
      <c r="D96" s="211">
        <v>62712</v>
      </c>
      <c r="E96" s="211">
        <v>4279</v>
      </c>
      <c r="F96" s="212">
        <v>6.8000000000000005E-2</v>
      </c>
      <c r="G96" s="251" t="str">
        <f>_xlfn.IFNA(VLOOKUP(A96,'Backsheet - SVI'!$A$1:$DJ$495,114,FALSE),"N/A")</f>
        <v>Significant vulnerability</v>
      </c>
      <c r="H96" s="215"/>
    </row>
    <row r="97" spans="1:70" x14ac:dyDescent="0.2">
      <c r="A97" s="211" t="s">
        <v>339</v>
      </c>
      <c r="B97" s="211">
        <v>21122</v>
      </c>
      <c r="C97" s="211" t="s">
        <v>657</v>
      </c>
      <c r="D97" s="211">
        <v>61024</v>
      </c>
      <c r="E97" s="211">
        <v>1646</v>
      </c>
      <c r="F97" s="212">
        <v>2.7E-2</v>
      </c>
      <c r="G97" s="251" t="str">
        <f>_xlfn.IFNA(VLOOKUP(A97,'Backsheet - SVI'!$A$1:$DJ$495,114,FALSE),"N/A")</f>
        <v>Some vulnerability</v>
      </c>
      <c r="H97" s="215"/>
    </row>
    <row r="98" spans="1:70" x14ac:dyDescent="0.2">
      <c r="A98" s="211" t="s">
        <v>340</v>
      </c>
      <c r="B98" s="211">
        <v>21128</v>
      </c>
      <c r="C98" s="211" t="s">
        <v>658</v>
      </c>
      <c r="D98" s="211">
        <v>15423</v>
      </c>
      <c r="E98" s="211">
        <v>467</v>
      </c>
      <c r="F98" s="212">
        <v>0.03</v>
      </c>
      <c r="G98" s="251" t="str">
        <f>_xlfn.IFNA(VLOOKUP(A98,'Backsheet - SVI'!$A$1:$DJ$495,114,FALSE),"N/A")</f>
        <v>Significant vulnerability</v>
      </c>
      <c r="H98" s="215"/>
    </row>
    <row r="99" spans="1:70" x14ac:dyDescent="0.2">
      <c r="A99" s="211" t="s">
        <v>340</v>
      </c>
      <c r="B99" s="211">
        <v>21133</v>
      </c>
      <c r="C99" s="211" t="s">
        <v>659</v>
      </c>
      <c r="D99" s="211">
        <v>31018</v>
      </c>
      <c r="E99" s="211">
        <v>1967</v>
      </c>
      <c r="F99" s="212">
        <v>6.3E-2</v>
      </c>
      <c r="G99" s="251" t="str">
        <f>_xlfn.IFNA(VLOOKUP(A99,'Backsheet - SVI'!$A$1:$DJ$495,114,FALSE),"N/A")</f>
        <v>Significant vulnerability</v>
      </c>
      <c r="H99" s="215"/>
    </row>
    <row r="100" spans="1:70" x14ac:dyDescent="0.2">
      <c r="A100" s="211" t="s">
        <v>340</v>
      </c>
      <c r="B100" s="211">
        <v>21136</v>
      </c>
      <c r="C100" s="211" t="s">
        <v>660</v>
      </c>
      <c r="D100" s="211">
        <v>31934</v>
      </c>
      <c r="E100" s="211">
        <v>1223</v>
      </c>
      <c r="F100" s="212">
        <v>3.7999999999999999E-2</v>
      </c>
      <c r="G100" s="251" t="str">
        <f>_xlfn.IFNA(VLOOKUP(A100,'Backsheet - SVI'!$A$1:$DJ$495,114,FALSE),"N/A")</f>
        <v>Significant vulnerability</v>
      </c>
      <c r="H100" s="215"/>
    </row>
    <row r="101" spans="1:70" x14ac:dyDescent="0.2">
      <c r="A101" s="211" t="s">
        <v>339</v>
      </c>
      <c r="B101" s="211">
        <v>21144</v>
      </c>
      <c r="C101" s="211" t="s">
        <v>661</v>
      </c>
      <c r="D101" s="211">
        <v>36379</v>
      </c>
      <c r="E101" s="211">
        <v>2576</v>
      </c>
      <c r="F101" s="212">
        <v>7.0999999999999994E-2</v>
      </c>
      <c r="G101" s="251" t="str">
        <f>_xlfn.IFNA(VLOOKUP(A101,'Backsheet - SVI'!$A$1:$DJ$495,114,FALSE),"N/A")</f>
        <v>Some vulnerability</v>
      </c>
      <c r="H101" s="215"/>
    </row>
    <row r="102" spans="1:70" x14ac:dyDescent="0.2">
      <c r="A102" s="211" t="s">
        <v>339</v>
      </c>
      <c r="B102" s="211">
        <v>21146</v>
      </c>
      <c r="C102" s="211" t="s">
        <v>662</v>
      </c>
      <c r="D102" s="211">
        <v>28100</v>
      </c>
      <c r="E102" s="211">
        <v>401</v>
      </c>
      <c r="F102" s="212">
        <v>1.4E-2</v>
      </c>
      <c r="G102" s="251" t="str">
        <f>_xlfn.IFNA(VLOOKUP(A102,'Backsheet - SVI'!$A$1:$DJ$495,114,FALSE),"N/A")</f>
        <v>Some vulnerability</v>
      </c>
      <c r="H102" s="215"/>
    </row>
    <row r="103" spans="1:70" x14ac:dyDescent="0.2">
      <c r="A103" s="211" t="s">
        <v>340</v>
      </c>
      <c r="B103" s="211">
        <v>21155</v>
      </c>
      <c r="C103" s="211" t="s">
        <v>663</v>
      </c>
      <c r="D103" s="211">
        <v>3313</v>
      </c>
      <c r="E103" s="211">
        <v>152</v>
      </c>
      <c r="F103" s="212">
        <v>4.5999999999999999E-2</v>
      </c>
      <c r="G103" s="251" t="str">
        <f>_xlfn.IFNA(VLOOKUP(A103,'Backsheet - SVI'!$A$1:$DJ$495,114,FALSE),"N/A")</f>
        <v>Significant vulnerability</v>
      </c>
      <c r="H103" s="215"/>
    </row>
    <row r="104" spans="1:70" x14ac:dyDescent="0.2">
      <c r="A104" s="211" t="s">
        <v>343</v>
      </c>
      <c r="B104" s="211">
        <v>21157</v>
      </c>
      <c r="C104" s="211" t="s">
        <v>664</v>
      </c>
      <c r="D104" s="211">
        <v>38424</v>
      </c>
      <c r="E104" s="211">
        <v>1532</v>
      </c>
      <c r="F104" s="212">
        <v>0.04</v>
      </c>
      <c r="G104" s="251" t="str">
        <f>_xlfn.IFNA(VLOOKUP(A104,'Backsheet - SVI'!$A$1:$DJ$495,114,FALSE),"N/A")</f>
        <v>Least vulnerability</v>
      </c>
      <c r="H104" s="215"/>
    </row>
    <row r="105" spans="1:70" x14ac:dyDescent="0.2">
      <c r="A105" s="211" t="s">
        <v>343</v>
      </c>
      <c r="B105" s="211">
        <v>21158</v>
      </c>
      <c r="C105" s="211" t="s">
        <v>664</v>
      </c>
      <c r="D105" s="211">
        <v>21749</v>
      </c>
      <c r="E105" s="211">
        <v>414</v>
      </c>
      <c r="F105" s="212">
        <v>1.9E-2</v>
      </c>
      <c r="G105" s="251" t="str">
        <f>_xlfn.IFNA(VLOOKUP(A105,'Backsheet - SVI'!$A$1:$DJ$495,114,FALSE),"N/A")</f>
        <v>Least vulnerability</v>
      </c>
      <c r="H105" s="215"/>
    </row>
    <row r="106" spans="1:70" x14ac:dyDescent="0.2">
      <c r="A106" s="211" t="s">
        <v>665</v>
      </c>
      <c r="B106" s="211">
        <v>21201</v>
      </c>
      <c r="C106" s="211" t="s">
        <v>340</v>
      </c>
      <c r="D106" s="211">
        <v>18285</v>
      </c>
      <c r="E106" s="211">
        <v>865</v>
      </c>
      <c r="F106" s="212">
        <v>4.7E-2</v>
      </c>
      <c r="G106" s="251" t="str">
        <f>_xlfn.IFNA(VLOOKUP(A106,'Backsheet - SVI'!$A$1:$DJ$495,114,FALSE),"N/A")</f>
        <v>Most vulnerability</v>
      </c>
      <c r="H106" s="215"/>
    </row>
    <row r="107" spans="1:70" x14ac:dyDescent="0.2">
      <c r="A107" s="211" t="s">
        <v>665</v>
      </c>
      <c r="B107" s="211">
        <v>21202</v>
      </c>
      <c r="C107" s="211" t="s">
        <v>340</v>
      </c>
      <c r="D107" s="211">
        <v>17467</v>
      </c>
      <c r="E107" s="211">
        <v>738</v>
      </c>
      <c r="F107" s="212">
        <v>4.2000000000000003E-2</v>
      </c>
      <c r="G107" s="251" t="str">
        <f>_xlfn.IFNA(VLOOKUP(A107,'Backsheet - SVI'!$A$1:$DJ$495,114,FALSE),"N/A")</f>
        <v>Most vulnerability</v>
      </c>
      <c r="H107" s="215"/>
    </row>
    <row r="108" spans="1:70" x14ac:dyDescent="0.2">
      <c r="A108" s="211" t="s">
        <v>340</v>
      </c>
      <c r="B108" s="211">
        <v>21204</v>
      </c>
      <c r="C108" s="211" t="s">
        <v>666</v>
      </c>
      <c r="D108" s="211">
        <v>18736</v>
      </c>
      <c r="E108" s="211">
        <v>445</v>
      </c>
      <c r="F108" s="212">
        <v>2.4E-2</v>
      </c>
      <c r="G108" s="251" t="str">
        <f>_xlfn.IFNA(VLOOKUP(A108,'Backsheet - SVI'!$A$1:$DJ$495,114,FALSE),"N/A")</f>
        <v>Significant vulnerability</v>
      </c>
      <c r="H108" s="215"/>
    </row>
    <row r="109" spans="1:70" x14ac:dyDescent="0.2">
      <c r="A109" s="211" t="s">
        <v>665</v>
      </c>
      <c r="B109" s="211">
        <v>21205</v>
      </c>
      <c r="C109" s="211" t="s">
        <v>340</v>
      </c>
      <c r="D109" s="211">
        <v>13009</v>
      </c>
      <c r="E109" s="211">
        <v>962</v>
      </c>
      <c r="F109" s="212">
        <v>7.3999999999999996E-2</v>
      </c>
      <c r="G109" s="251" t="str">
        <f>_xlfn.IFNA(VLOOKUP(A109,'Backsheet - SVI'!$A$1:$DJ$495,114,FALSE),"N/A")</f>
        <v>Most vulnerability</v>
      </c>
      <c r="H109" s="215"/>
    </row>
    <row r="110" spans="1:70" x14ac:dyDescent="0.2">
      <c r="A110" s="211" t="s">
        <v>665</v>
      </c>
      <c r="B110" s="211">
        <v>21206</v>
      </c>
      <c r="C110" s="211" t="s">
        <v>340</v>
      </c>
      <c r="D110" s="211">
        <v>48436</v>
      </c>
      <c r="E110" s="211">
        <v>2539</v>
      </c>
      <c r="F110" s="212">
        <v>5.1999999999999998E-2</v>
      </c>
      <c r="G110" s="251" t="str">
        <f>_xlfn.IFNA(VLOOKUP(A110,'Backsheet - SVI'!$A$1:$DJ$495,114,FALSE),"N/A")</f>
        <v>Most vulnerability</v>
      </c>
      <c r="H110" s="215"/>
    </row>
    <row r="111" spans="1:70" x14ac:dyDescent="0.2">
      <c r="A111" s="211" t="s">
        <v>340</v>
      </c>
      <c r="B111" s="211">
        <v>21207</v>
      </c>
      <c r="C111" s="211" t="s">
        <v>667</v>
      </c>
      <c r="D111" s="211">
        <v>46795</v>
      </c>
      <c r="E111" s="211">
        <v>4317</v>
      </c>
      <c r="F111" s="212">
        <v>9.1999999999999998E-2</v>
      </c>
      <c r="G111" s="251" t="str">
        <f>_xlfn.IFNA(VLOOKUP(A111,'Backsheet - SVI'!$A$1:$DJ$495,114,FALSE),"N/A")</f>
        <v>Significant vulnerability</v>
      </c>
      <c r="H111" s="215"/>
    </row>
    <row r="112" spans="1:70" x14ac:dyDescent="0.2">
      <c r="A112" s="211" t="s">
        <v>340</v>
      </c>
      <c r="B112" s="211">
        <v>21208</v>
      </c>
      <c r="C112" s="211" t="s">
        <v>668</v>
      </c>
      <c r="D112" s="211">
        <v>36894</v>
      </c>
      <c r="E112" s="211">
        <v>1400</v>
      </c>
      <c r="F112" s="212">
        <v>3.7999999999999999E-2</v>
      </c>
      <c r="G112" s="251" t="str">
        <f>_xlfn.IFNA(VLOOKUP(A112,'Backsheet - SVI'!$A$1:$DJ$495,114,FALSE),"N/A")</f>
        <v>Significant vulnerability</v>
      </c>
      <c r="H112" s="215"/>
    </row>
    <row r="113" spans="1:70" x14ac:dyDescent="0.2">
      <c r="A113" s="211" t="s">
        <v>340</v>
      </c>
      <c r="B113" s="211">
        <v>21209</v>
      </c>
      <c r="C113" s="211" t="s">
        <v>340</v>
      </c>
      <c r="D113" s="211">
        <v>30084</v>
      </c>
      <c r="E113" s="211">
        <v>995</v>
      </c>
      <c r="F113" s="212">
        <v>3.3000000000000002E-2</v>
      </c>
      <c r="G113" s="251" t="str">
        <f>_xlfn.IFNA(VLOOKUP(A113,'Backsheet - SVI'!$A$1:$DJ$495,114,FALSE),"N/A")</f>
        <v>Significant vulnerability</v>
      </c>
      <c r="H113" s="215"/>
    </row>
    <row r="114" spans="1:70" x14ac:dyDescent="0.2">
      <c r="A114" s="211" t="s">
        <v>665</v>
      </c>
      <c r="B114" s="211">
        <v>21210</v>
      </c>
      <c r="C114" s="211" t="s">
        <v>340</v>
      </c>
      <c r="D114" s="211">
        <v>13987</v>
      </c>
      <c r="E114" s="211">
        <v>377</v>
      </c>
      <c r="F114" s="212">
        <v>2.7E-2</v>
      </c>
      <c r="G114" s="251" t="str">
        <f>_xlfn.IFNA(VLOOKUP(A114,'Backsheet - SVI'!$A$1:$DJ$495,114,FALSE),"N/A")</f>
        <v>Most vulnerability</v>
      </c>
      <c r="H114" s="215"/>
    </row>
    <row r="115" spans="1:70" x14ac:dyDescent="0.2">
      <c r="A115" s="211" t="s">
        <v>665</v>
      </c>
      <c r="B115" s="211">
        <v>21211</v>
      </c>
      <c r="C115" s="211" t="s">
        <v>340</v>
      </c>
      <c r="D115" s="211">
        <v>14655</v>
      </c>
      <c r="E115" s="211">
        <v>447</v>
      </c>
      <c r="F115" s="212">
        <v>3.1E-2</v>
      </c>
      <c r="G115" s="251" t="str">
        <f>_xlfn.IFNA(VLOOKUP(A115,'Backsheet - SVI'!$A$1:$DJ$495,114,FALSE),"N/A")</f>
        <v>Most vulnerability</v>
      </c>
      <c r="H115" s="215"/>
    </row>
    <row r="116" spans="1:70" x14ac:dyDescent="0.2">
      <c r="A116" s="211" t="s">
        <v>665</v>
      </c>
      <c r="B116" s="211">
        <v>21212</v>
      </c>
      <c r="C116" s="211" t="s">
        <v>340</v>
      </c>
      <c r="D116" s="211">
        <v>33752</v>
      </c>
      <c r="E116" s="211">
        <v>800</v>
      </c>
      <c r="F116" s="212">
        <v>2.4E-2</v>
      </c>
      <c r="G116" s="251" t="str">
        <f>_xlfn.IFNA(VLOOKUP(A116,'Backsheet - SVI'!$A$1:$DJ$495,114,FALSE),"N/A")</f>
        <v>Most vulnerability</v>
      </c>
      <c r="H116" s="215"/>
    </row>
    <row r="117" spans="1:70" x14ac:dyDescent="0.2">
      <c r="A117" s="211" t="s">
        <v>665</v>
      </c>
      <c r="B117" s="211">
        <v>21213</v>
      </c>
      <c r="C117" s="211" t="s">
        <v>340</v>
      </c>
      <c r="D117" s="211">
        <v>28018</v>
      </c>
      <c r="E117" s="211">
        <v>2189</v>
      </c>
      <c r="F117" s="212">
        <v>7.8E-2</v>
      </c>
      <c r="G117" s="251" t="str">
        <f>_xlfn.IFNA(VLOOKUP(A117,'Backsheet - SVI'!$A$1:$DJ$495,114,FALSE),"N/A")</f>
        <v>Most vulnerability</v>
      </c>
      <c r="H117" s="215"/>
    </row>
    <row r="118" spans="1:70" x14ac:dyDescent="0.2">
      <c r="A118" s="211" t="s">
        <v>665</v>
      </c>
      <c r="B118" s="211">
        <v>21214</v>
      </c>
      <c r="C118" s="211" t="s">
        <v>340</v>
      </c>
      <c r="D118" s="211">
        <v>20878</v>
      </c>
      <c r="E118" s="211">
        <v>920</v>
      </c>
      <c r="F118" s="212">
        <v>4.3999999999999997E-2</v>
      </c>
      <c r="G118" s="251" t="str">
        <f>_xlfn.IFNA(VLOOKUP(A118,'Backsheet - SVI'!$A$1:$DJ$495,114,FALSE),"N/A")</f>
        <v>Most vulnerability</v>
      </c>
      <c r="H118" s="215"/>
    </row>
    <row r="119" spans="1:70" x14ac:dyDescent="0.2">
      <c r="A119" s="211" t="s">
        <v>665</v>
      </c>
      <c r="B119" s="211">
        <v>21215</v>
      </c>
      <c r="C119" s="211" t="s">
        <v>340</v>
      </c>
      <c r="D119" s="211">
        <v>51605</v>
      </c>
      <c r="E119" s="211">
        <v>2146</v>
      </c>
      <c r="F119" s="212">
        <v>4.2000000000000003E-2</v>
      </c>
      <c r="G119" s="251" t="str">
        <f>_xlfn.IFNA(VLOOKUP(A119,'Backsheet - SVI'!$A$1:$DJ$495,114,FALSE),"N/A")</f>
        <v>Most vulnerability</v>
      </c>
      <c r="H119" s="215"/>
    </row>
    <row r="120" spans="1:70" x14ac:dyDescent="0.2">
      <c r="A120" s="211" t="s">
        <v>665</v>
      </c>
      <c r="B120" s="211">
        <v>21216</v>
      </c>
      <c r="C120" s="211" t="s">
        <v>340</v>
      </c>
      <c r="D120" s="211">
        <v>29365</v>
      </c>
      <c r="E120" s="211">
        <v>1329</v>
      </c>
      <c r="F120" s="212">
        <v>4.4999999999999998E-2</v>
      </c>
      <c r="G120" s="251" t="str">
        <f>_xlfn.IFNA(VLOOKUP(A120,'Backsheet - SVI'!$A$1:$DJ$495,114,FALSE),"N/A")</f>
        <v>Most vulnerability</v>
      </c>
      <c r="H120" s="215"/>
    </row>
    <row r="121" spans="1:70" x14ac:dyDescent="0.2">
      <c r="A121" s="211" t="s">
        <v>665</v>
      </c>
      <c r="B121" s="211">
        <v>21217</v>
      </c>
      <c r="C121" s="211" t="s">
        <v>340</v>
      </c>
      <c r="D121" s="211">
        <v>30665</v>
      </c>
      <c r="E121" s="211">
        <v>1389</v>
      </c>
      <c r="F121" s="212">
        <v>4.4999999999999998E-2</v>
      </c>
      <c r="G121" s="251" t="str">
        <f>_xlfn.IFNA(VLOOKUP(A121,'Backsheet - SVI'!$A$1:$DJ$495,114,FALSE),"N/A")</f>
        <v>Most vulnerability</v>
      </c>
      <c r="H121" s="215"/>
    </row>
    <row r="122" spans="1:70" x14ac:dyDescent="0.2">
      <c r="A122" s="211" t="s">
        <v>665</v>
      </c>
      <c r="B122" s="211">
        <v>21218</v>
      </c>
      <c r="C122" s="211" t="s">
        <v>340</v>
      </c>
      <c r="D122" s="211">
        <v>43710</v>
      </c>
      <c r="E122" s="211">
        <v>1927</v>
      </c>
      <c r="F122" s="212">
        <v>4.3999999999999997E-2</v>
      </c>
      <c r="G122" s="251" t="str">
        <f>_xlfn.IFNA(VLOOKUP(A122,'Backsheet - SVI'!$A$1:$DJ$495,114,FALSE),"N/A")</f>
        <v>Most vulnerability</v>
      </c>
      <c r="H122" s="215"/>
    </row>
    <row r="123" spans="1:70" x14ac:dyDescent="0.2">
      <c r="A123" s="211" t="s">
        <v>340</v>
      </c>
      <c r="B123" s="211">
        <v>21220</v>
      </c>
      <c r="C123" s="211" t="s">
        <v>669</v>
      </c>
      <c r="D123" s="211">
        <v>42627</v>
      </c>
      <c r="E123" s="211">
        <v>2340</v>
      </c>
      <c r="F123" s="212">
        <v>5.5E-2</v>
      </c>
      <c r="G123" s="251" t="str">
        <f>_xlfn.IFNA(VLOOKUP(A123,'Backsheet - SVI'!$A$1:$DJ$495,114,FALSE),"N/A")</f>
        <v>Significant vulnerability</v>
      </c>
      <c r="H123" s="215"/>
    </row>
    <row r="124" spans="1:70" x14ac:dyDescent="0.2">
      <c r="A124" s="211" t="s">
        <v>340</v>
      </c>
      <c r="B124" s="211">
        <v>21221</v>
      </c>
      <c r="C124" s="211" t="s">
        <v>670</v>
      </c>
      <c r="D124" s="211">
        <v>43214</v>
      </c>
      <c r="E124" s="211">
        <v>1997</v>
      </c>
      <c r="F124" s="212">
        <v>4.5999999999999999E-2</v>
      </c>
      <c r="G124" s="251" t="str">
        <f>_xlfn.IFNA(VLOOKUP(A124,'Backsheet - SVI'!$A$1:$DJ$495,114,FALSE),"N/A")</f>
        <v>Significant vulnerability</v>
      </c>
      <c r="H124" s="215"/>
    </row>
    <row r="125" spans="1:70" x14ac:dyDescent="0.2">
      <c r="A125" s="211" t="s">
        <v>340</v>
      </c>
      <c r="B125" s="211">
        <v>21222</v>
      </c>
      <c r="C125" s="211" t="s">
        <v>671</v>
      </c>
      <c r="D125" s="211">
        <v>59209</v>
      </c>
      <c r="E125" s="211">
        <v>5053</v>
      </c>
      <c r="F125" s="212">
        <v>8.5000000000000006E-2</v>
      </c>
      <c r="G125" s="251" t="str">
        <f>_xlfn.IFNA(VLOOKUP(A125,'Backsheet - SVI'!$A$1:$DJ$495,114,FALSE),"N/A")</f>
        <v>Significant vulnerability</v>
      </c>
      <c r="H125" s="215"/>
    </row>
    <row r="126" spans="1:70" x14ac:dyDescent="0.2">
      <c r="A126" s="211" t="s">
        <v>665</v>
      </c>
      <c r="B126" s="211">
        <v>21223</v>
      </c>
      <c r="C126" s="211" t="s">
        <v>340</v>
      </c>
      <c r="D126" s="211">
        <v>19469</v>
      </c>
      <c r="E126" s="211">
        <v>1358</v>
      </c>
      <c r="F126" s="212">
        <v>7.0000000000000007E-2</v>
      </c>
      <c r="G126" s="251" t="str">
        <f>_xlfn.IFNA(VLOOKUP(A126,'Backsheet - SVI'!$A$1:$DJ$495,114,FALSE),"N/A")</f>
        <v>Most vulnerability</v>
      </c>
      <c r="H126" s="215"/>
    </row>
    <row r="127" spans="1:70" x14ac:dyDescent="0.2">
      <c r="A127" s="211" t="s">
        <v>665</v>
      </c>
      <c r="B127" s="211">
        <v>21224</v>
      </c>
      <c r="C127" s="211" t="s">
        <v>340</v>
      </c>
      <c r="D127" s="211">
        <v>47084</v>
      </c>
      <c r="E127" s="211">
        <v>5894</v>
      </c>
      <c r="F127" s="212">
        <v>0.125</v>
      </c>
      <c r="G127" s="251" t="str">
        <f>_xlfn.IFNA(VLOOKUP(A127,'Backsheet - SVI'!$A$1:$DJ$495,114,FALSE),"N/A")</f>
        <v>Most vulnerability</v>
      </c>
      <c r="H127" s="215"/>
    </row>
    <row r="128" spans="1:70" x14ac:dyDescent="0.2">
      <c r="A128" s="211" t="s">
        <v>665</v>
      </c>
      <c r="B128" s="211">
        <v>21225</v>
      </c>
      <c r="C128" s="211" t="s">
        <v>672</v>
      </c>
      <c r="D128" s="211">
        <v>33570</v>
      </c>
      <c r="E128" s="211">
        <v>3567</v>
      </c>
      <c r="F128" s="212">
        <v>0.106</v>
      </c>
      <c r="G128" s="251" t="str">
        <f>_xlfn.IFNA(VLOOKUP(A128,'Backsheet - SVI'!$A$1:$DJ$495,114,FALSE),"N/A")</f>
        <v>Most vulnerability</v>
      </c>
      <c r="H128" s="215"/>
    </row>
    <row r="129" spans="1:70" x14ac:dyDescent="0.2">
      <c r="A129" s="211" t="s">
        <v>340</v>
      </c>
      <c r="B129" s="211">
        <v>21227</v>
      </c>
      <c r="C129" s="211" t="s">
        <v>673</v>
      </c>
      <c r="D129" s="211">
        <v>34682</v>
      </c>
      <c r="E129" s="211">
        <v>3251</v>
      </c>
      <c r="F129" s="212">
        <v>9.4E-2</v>
      </c>
      <c r="G129" s="251" t="str">
        <f>_xlfn.IFNA(VLOOKUP(A129,'Backsheet - SVI'!$A$1:$DJ$495,114,FALSE),"N/A")</f>
        <v>Significant vulnerability</v>
      </c>
      <c r="H129" s="215"/>
    </row>
    <row r="130" spans="1:70" x14ac:dyDescent="0.2">
      <c r="A130" s="211" t="s">
        <v>340</v>
      </c>
      <c r="B130" s="211">
        <v>21228</v>
      </c>
      <c r="C130" s="211" t="s">
        <v>674</v>
      </c>
      <c r="D130" s="211">
        <v>49669</v>
      </c>
      <c r="E130" s="211">
        <v>2535</v>
      </c>
      <c r="F130" s="212">
        <v>5.0999999999999997E-2</v>
      </c>
      <c r="G130" s="251" t="str">
        <f>_xlfn.IFNA(VLOOKUP(A130,'Backsheet - SVI'!$A$1:$DJ$495,114,FALSE),"N/A")</f>
        <v>Significant vulnerability</v>
      </c>
      <c r="H130" s="215"/>
    </row>
    <row r="131" spans="1:70" x14ac:dyDescent="0.2">
      <c r="A131" s="211" t="s">
        <v>665</v>
      </c>
      <c r="B131" s="211">
        <v>21229</v>
      </c>
      <c r="C131" s="211" t="s">
        <v>340</v>
      </c>
      <c r="D131" s="211">
        <v>46171</v>
      </c>
      <c r="E131" s="211">
        <v>3181</v>
      </c>
      <c r="F131" s="212">
        <v>6.9000000000000006E-2</v>
      </c>
      <c r="G131" s="251" t="str">
        <f>_xlfn.IFNA(VLOOKUP(A131,'Backsheet - SVI'!$A$1:$DJ$495,114,FALSE),"N/A")</f>
        <v>Most vulnerability</v>
      </c>
      <c r="H131" s="215"/>
    </row>
    <row r="132" spans="1:70" x14ac:dyDescent="0.2">
      <c r="A132" s="211" t="s">
        <v>665</v>
      </c>
      <c r="B132" s="211">
        <v>21230</v>
      </c>
      <c r="C132" s="211" t="s">
        <v>340</v>
      </c>
      <c r="D132" s="211">
        <v>32810</v>
      </c>
      <c r="E132" s="211">
        <v>1668</v>
      </c>
      <c r="F132" s="212">
        <v>5.0999999999999997E-2</v>
      </c>
      <c r="G132" s="251" t="str">
        <f>_xlfn.IFNA(VLOOKUP(A132,'Backsheet - SVI'!$A$1:$DJ$495,114,FALSE),"N/A")</f>
        <v>Most vulnerability</v>
      </c>
      <c r="H132" s="215"/>
    </row>
    <row r="133" spans="1:70" x14ac:dyDescent="0.2">
      <c r="A133" s="211" t="s">
        <v>665</v>
      </c>
      <c r="B133" s="211">
        <v>21231</v>
      </c>
      <c r="C133" s="211" t="s">
        <v>340</v>
      </c>
      <c r="D133" s="211">
        <v>14930</v>
      </c>
      <c r="E133" s="211">
        <v>452</v>
      </c>
      <c r="F133" s="212">
        <v>0.03</v>
      </c>
      <c r="G133" s="251" t="str">
        <f>_xlfn.IFNA(VLOOKUP(A133,'Backsheet - SVI'!$A$1:$DJ$495,114,FALSE),"N/A")</f>
        <v>Most vulnerability</v>
      </c>
      <c r="H133" s="215"/>
    </row>
    <row r="134" spans="1:70" x14ac:dyDescent="0.2">
      <c r="A134" s="211" t="s">
        <v>340</v>
      </c>
      <c r="B134" s="211">
        <v>21234</v>
      </c>
      <c r="C134" s="211" t="s">
        <v>675</v>
      </c>
      <c r="D134" s="211">
        <v>65708</v>
      </c>
      <c r="E134" s="211">
        <v>3332</v>
      </c>
      <c r="F134" s="212">
        <v>5.0999999999999997E-2</v>
      </c>
      <c r="G134" s="251" t="str">
        <f>_xlfn.IFNA(VLOOKUP(A134,'Backsheet - SVI'!$A$1:$DJ$495,114,FALSE),"N/A")</f>
        <v>Significant vulnerability</v>
      </c>
      <c r="H134" s="215"/>
    </row>
    <row r="135" spans="1:70" x14ac:dyDescent="0.2">
      <c r="A135" s="211" t="s">
        <v>340</v>
      </c>
      <c r="B135" s="211">
        <v>21236</v>
      </c>
      <c r="C135" s="211" t="s">
        <v>676</v>
      </c>
      <c r="D135" s="211">
        <v>39508</v>
      </c>
      <c r="E135" s="211">
        <v>2131</v>
      </c>
      <c r="F135" s="212">
        <v>5.3999999999999999E-2</v>
      </c>
      <c r="G135" s="251" t="str">
        <f>_xlfn.IFNA(VLOOKUP(A135,'Backsheet - SVI'!$A$1:$DJ$495,114,FALSE),"N/A")</f>
        <v>Significant vulnerability</v>
      </c>
      <c r="H135" s="215"/>
    </row>
    <row r="136" spans="1:70" x14ac:dyDescent="0.2">
      <c r="A136" s="211" t="s">
        <v>340</v>
      </c>
      <c r="B136" s="211">
        <v>21237</v>
      </c>
      <c r="C136" s="211" t="s">
        <v>677</v>
      </c>
      <c r="D136" s="211">
        <v>31141</v>
      </c>
      <c r="E136" s="211">
        <v>2168</v>
      </c>
      <c r="F136" s="212">
        <v>7.0000000000000007E-2</v>
      </c>
      <c r="G136" s="251" t="str">
        <f>_xlfn.IFNA(VLOOKUP(A136,'Backsheet - SVI'!$A$1:$DJ$495,114,FALSE),"N/A")</f>
        <v>Significant vulnerability</v>
      </c>
      <c r="H136" s="215"/>
    </row>
    <row r="137" spans="1:70" x14ac:dyDescent="0.2">
      <c r="A137" s="211" t="s">
        <v>665</v>
      </c>
      <c r="B137" s="211">
        <v>21239</v>
      </c>
      <c r="C137" s="211" t="s">
        <v>340</v>
      </c>
      <c r="D137" s="211">
        <v>27270</v>
      </c>
      <c r="E137" s="211">
        <v>1294</v>
      </c>
      <c r="F137" s="212">
        <v>4.7E-2</v>
      </c>
      <c r="G137" s="251" t="str">
        <f>_xlfn.IFNA(VLOOKUP(A137,'Backsheet - SVI'!$A$1:$DJ$495,114,FALSE),"N/A")</f>
        <v>Most vulnerability</v>
      </c>
      <c r="H137" s="215"/>
    </row>
    <row r="138" spans="1:70" x14ac:dyDescent="0.2">
      <c r="A138" s="211" t="s">
        <v>340</v>
      </c>
      <c r="B138" s="211">
        <v>21244</v>
      </c>
      <c r="C138" s="211" t="s">
        <v>678</v>
      </c>
      <c r="D138" s="211">
        <v>38155</v>
      </c>
      <c r="E138" s="211">
        <v>2760</v>
      </c>
      <c r="F138" s="212">
        <v>7.1999999999999995E-2</v>
      </c>
      <c r="G138" s="251" t="str">
        <f>_xlfn.IFNA(VLOOKUP(A138,'Backsheet - SVI'!$A$1:$DJ$495,114,FALSE),"N/A")</f>
        <v>Significant vulnerability</v>
      </c>
      <c r="H138" s="215"/>
    </row>
    <row r="139" spans="1:70" x14ac:dyDescent="0.2">
      <c r="A139" s="211" t="s">
        <v>340</v>
      </c>
      <c r="B139" s="211">
        <v>21252</v>
      </c>
      <c r="C139" s="211" t="s">
        <v>666</v>
      </c>
      <c r="D139" s="211">
        <v>4831</v>
      </c>
      <c r="E139" s="211">
        <v>205</v>
      </c>
      <c r="F139" s="212">
        <v>4.2000000000000003E-2</v>
      </c>
      <c r="G139" s="251" t="str">
        <f>_xlfn.IFNA(VLOOKUP(A139,'Backsheet - SVI'!$A$1:$DJ$495,114,FALSE),"N/A")</f>
        <v>Significant vulnerability</v>
      </c>
      <c r="H139" s="215"/>
    </row>
    <row r="140" spans="1:70" x14ac:dyDescent="0.2">
      <c r="A140" s="211" t="s">
        <v>340</v>
      </c>
      <c r="B140" s="211">
        <v>21286</v>
      </c>
      <c r="C140" s="211" t="s">
        <v>666</v>
      </c>
      <c r="D140" s="211">
        <v>21564</v>
      </c>
      <c r="E140" s="211">
        <v>583</v>
      </c>
      <c r="F140" s="212">
        <v>2.7E-2</v>
      </c>
      <c r="G140" s="251" t="str">
        <f>_xlfn.IFNA(VLOOKUP(A140,'Backsheet - SVI'!$A$1:$DJ$495,114,FALSE),"N/A")</f>
        <v>Significant vulnerability</v>
      </c>
      <c r="H140" s="215"/>
    </row>
    <row r="141" spans="1:70" x14ac:dyDescent="0.2">
      <c r="A141" s="211" t="s">
        <v>339</v>
      </c>
      <c r="B141" s="211">
        <v>21401</v>
      </c>
      <c r="C141" s="211" t="s">
        <v>679</v>
      </c>
      <c r="D141" s="211">
        <v>37618</v>
      </c>
      <c r="E141" s="211">
        <v>1616</v>
      </c>
      <c r="F141" s="212">
        <v>4.2999999999999997E-2</v>
      </c>
      <c r="G141" s="251" t="str">
        <f>_xlfn.IFNA(VLOOKUP(A141,'Backsheet - SVI'!$A$1:$DJ$495,114,FALSE),"N/A")</f>
        <v>Some vulnerability</v>
      </c>
      <c r="H141" s="215"/>
    </row>
    <row r="142" spans="1:70" x14ac:dyDescent="0.2">
      <c r="A142" s="211" t="s">
        <v>339</v>
      </c>
      <c r="B142" s="211">
        <v>21403</v>
      </c>
      <c r="C142" s="211" t="s">
        <v>679</v>
      </c>
      <c r="D142" s="211">
        <v>32232</v>
      </c>
      <c r="E142" s="211">
        <v>1992</v>
      </c>
      <c r="F142" s="212">
        <v>6.2E-2</v>
      </c>
      <c r="G142" s="251" t="str">
        <f>_xlfn.IFNA(VLOOKUP(A142,'Backsheet - SVI'!$A$1:$DJ$495,114,FALSE),"N/A")</f>
        <v>Some vulnerability</v>
      </c>
      <c r="H142" s="215"/>
    </row>
    <row r="143" spans="1:70" x14ac:dyDescent="0.2">
      <c r="A143" s="211" t="s">
        <v>339</v>
      </c>
      <c r="B143" s="211">
        <v>21409</v>
      </c>
      <c r="C143" s="211" t="s">
        <v>679</v>
      </c>
      <c r="D143" s="211">
        <v>20066</v>
      </c>
      <c r="E143" s="211">
        <v>422</v>
      </c>
      <c r="F143" s="212">
        <v>2.1000000000000001E-2</v>
      </c>
      <c r="G143" s="251" t="str">
        <f>_xlfn.IFNA(VLOOKUP(A143,'Backsheet - SVI'!$A$1:$DJ$495,114,FALSE),"N/A")</f>
        <v>Some vulnerability</v>
      </c>
      <c r="H143" s="215"/>
    </row>
    <row r="144" spans="1:70" x14ac:dyDescent="0.2">
      <c r="A144" s="211" t="s">
        <v>337</v>
      </c>
      <c r="B144" s="211">
        <v>21502</v>
      </c>
      <c r="C144" s="211" t="s">
        <v>680</v>
      </c>
      <c r="D144" s="211">
        <v>36573</v>
      </c>
      <c r="E144" s="211">
        <v>1265</v>
      </c>
      <c r="F144" s="212">
        <v>3.5000000000000003E-2</v>
      </c>
      <c r="G144" s="251" t="str">
        <f>_xlfn.IFNA(VLOOKUP(A144,'Backsheet - SVI'!$A$1:$DJ$495,114,FALSE),"N/A")</f>
        <v>Significant vulnerability</v>
      </c>
      <c r="H144" s="215"/>
    </row>
    <row r="145" spans="1:70" x14ac:dyDescent="0.2">
      <c r="A145" s="211" t="s">
        <v>337</v>
      </c>
      <c r="B145" s="211">
        <v>21532</v>
      </c>
      <c r="C145" s="211" t="s">
        <v>681</v>
      </c>
      <c r="D145" s="211">
        <v>13418</v>
      </c>
      <c r="E145" s="211">
        <v>325</v>
      </c>
      <c r="F145" s="212">
        <v>2.4E-2</v>
      </c>
      <c r="G145" s="251" t="str">
        <f>_xlfn.IFNA(VLOOKUP(A145,'Backsheet - SVI'!$A$1:$DJ$495,114,FALSE),"N/A")</f>
        <v>Significant vulnerability</v>
      </c>
      <c r="H145" s="215"/>
    </row>
    <row r="146" spans="1:70" x14ac:dyDescent="0.2">
      <c r="A146" s="211" t="s">
        <v>348</v>
      </c>
      <c r="B146" s="211">
        <v>21550</v>
      </c>
      <c r="C146" s="211" t="s">
        <v>682</v>
      </c>
      <c r="D146" s="211">
        <v>13504</v>
      </c>
      <c r="E146" s="211">
        <v>918</v>
      </c>
      <c r="F146" s="212">
        <v>6.8000000000000005E-2</v>
      </c>
      <c r="G146" s="251" t="str">
        <f>_xlfn.IFNA(VLOOKUP(A146,'Backsheet - SVI'!$A$1:$DJ$495,114,FALSE),"N/A")</f>
        <v>Some vulnerability</v>
      </c>
      <c r="H146" s="215"/>
    </row>
    <row r="147" spans="1:70" x14ac:dyDescent="0.2">
      <c r="A147" s="211" t="s">
        <v>357</v>
      </c>
      <c r="B147" s="211">
        <v>21601</v>
      </c>
      <c r="C147" s="211" t="s">
        <v>683</v>
      </c>
      <c r="D147" s="211">
        <v>24337</v>
      </c>
      <c r="E147" s="211">
        <v>973</v>
      </c>
      <c r="F147" s="212">
        <v>0.04</v>
      </c>
      <c r="G147" s="251" t="str">
        <f>_xlfn.IFNA(VLOOKUP(A147,'Backsheet - SVI'!$A$1:$DJ$495,114,FALSE),"N/A")</f>
        <v>Significant vulnerability</v>
      </c>
      <c r="H147" s="215"/>
    </row>
    <row r="148" spans="1:70" x14ac:dyDescent="0.2">
      <c r="A148" s="211" t="s">
        <v>346</v>
      </c>
      <c r="B148" s="211">
        <v>21613</v>
      </c>
      <c r="C148" s="211" t="s">
        <v>684</v>
      </c>
      <c r="D148" s="211">
        <v>17635</v>
      </c>
      <c r="E148" s="211">
        <v>802</v>
      </c>
      <c r="F148" s="212">
        <v>4.4999999999999998E-2</v>
      </c>
      <c r="G148" s="251" t="str">
        <f>_xlfn.IFNA(VLOOKUP(A148,'Backsheet - SVI'!$A$1:$DJ$495,114,FALSE),"N/A")</f>
        <v>Most vulnerability</v>
      </c>
      <c r="H148" s="215"/>
    </row>
    <row r="149" spans="1:70" x14ac:dyDescent="0.2">
      <c r="A149" s="211" t="s">
        <v>351</v>
      </c>
      <c r="B149" s="211">
        <v>21620</v>
      </c>
      <c r="C149" s="211" t="s">
        <v>685</v>
      </c>
      <c r="D149" s="211">
        <v>13558</v>
      </c>
      <c r="E149" s="211">
        <v>853</v>
      </c>
      <c r="F149" s="212">
        <v>6.3E-2</v>
      </c>
      <c r="G149" s="251" t="str">
        <f>_xlfn.IFNA(VLOOKUP(A149,'Backsheet - SVI'!$A$1:$DJ$495,114,FALSE),"N/A")</f>
        <v>Some vulnerability</v>
      </c>
      <c r="H149" s="215"/>
    </row>
    <row r="150" spans="1:70" x14ac:dyDescent="0.2">
      <c r="A150" s="211" t="s">
        <v>342</v>
      </c>
      <c r="B150" s="211">
        <v>21632</v>
      </c>
      <c r="C150" s="211" t="s">
        <v>686</v>
      </c>
      <c r="D150" s="211">
        <v>6436</v>
      </c>
      <c r="E150" s="211">
        <v>561</v>
      </c>
      <c r="F150" s="212">
        <v>8.6999999999999994E-2</v>
      </c>
      <c r="G150" s="251" t="str">
        <f>_xlfn.IFNA(VLOOKUP(A150,'Backsheet - SVI'!$A$1:$DJ$495,114,FALSE),"N/A")</f>
        <v>Most vulnerability</v>
      </c>
      <c r="H150" s="215"/>
    </row>
    <row r="151" spans="1:70" x14ac:dyDescent="0.2">
      <c r="A151" s="211" t="s">
        <v>346</v>
      </c>
      <c r="B151" s="211">
        <v>21634</v>
      </c>
      <c r="C151" s="211" t="s">
        <v>687</v>
      </c>
      <c r="D151" s="211">
        <v>465</v>
      </c>
      <c r="E151" s="211">
        <v>94</v>
      </c>
      <c r="F151" s="212">
        <v>0.20200000000000001</v>
      </c>
      <c r="G151" s="251" t="str">
        <f>_xlfn.IFNA(VLOOKUP(A151,'Backsheet - SVI'!$A$1:$DJ$495,114,FALSE),"N/A")</f>
        <v>Most vulnerability</v>
      </c>
      <c r="H151" s="215"/>
    </row>
    <row r="152" spans="1:70" x14ac:dyDescent="0.2">
      <c r="A152" s="211" t="s">
        <v>342</v>
      </c>
      <c r="B152" s="211">
        <v>21636</v>
      </c>
      <c r="C152" s="211" t="s">
        <v>688</v>
      </c>
      <c r="D152" s="211">
        <v>1097</v>
      </c>
      <c r="E152" s="211">
        <v>167</v>
      </c>
      <c r="F152" s="212">
        <v>0.152</v>
      </c>
      <c r="G152" s="251" t="str">
        <f>_xlfn.IFNA(VLOOKUP(A152,'Backsheet - SVI'!$A$1:$DJ$495,114,FALSE),"N/A")</f>
        <v>Most vulnerability</v>
      </c>
      <c r="H152" s="215"/>
    </row>
    <row r="153" spans="1:70" x14ac:dyDescent="0.2">
      <c r="A153" s="211" t="s">
        <v>342</v>
      </c>
      <c r="B153" s="211">
        <v>21639</v>
      </c>
      <c r="C153" s="211" t="s">
        <v>689</v>
      </c>
      <c r="D153" s="211">
        <v>4679</v>
      </c>
      <c r="E153" s="211">
        <v>555</v>
      </c>
      <c r="F153" s="212">
        <v>0.11899999999999999</v>
      </c>
      <c r="G153" s="251" t="str">
        <f>_xlfn.IFNA(VLOOKUP(A153,'Backsheet - SVI'!$A$1:$DJ$495,114,FALSE),"N/A")</f>
        <v>Most vulnerability</v>
      </c>
      <c r="H153" s="215"/>
    </row>
    <row r="154" spans="1:70" x14ac:dyDescent="0.2">
      <c r="A154" s="211" t="s">
        <v>342</v>
      </c>
      <c r="B154" s="211">
        <v>21640</v>
      </c>
      <c r="C154" s="211" t="s">
        <v>690</v>
      </c>
      <c r="D154" s="211">
        <v>1163</v>
      </c>
      <c r="E154" s="211">
        <v>216</v>
      </c>
      <c r="F154" s="212">
        <v>0.186</v>
      </c>
      <c r="G154" s="251" t="str">
        <f>_xlfn.IFNA(VLOOKUP(A154,'Backsheet - SVI'!$A$1:$DJ$495,114,FALSE),"N/A")</f>
        <v>Most vulnerability</v>
      </c>
      <c r="H154" s="215"/>
    </row>
    <row r="155" spans="1:70" x14ac:dyDescent="0.2">
      <c r="A155" s="211" t="s">
        <v>342</v>
      </c>
      <c r="B155" s="211">
        <v>21649</v>
      </c>
      <c r="C155" s="211" t="s">
        <v>691</v>
      </c>
      <c r="D155" s="211">
        <v>1890</v>
      </c>
      <c r="E155" s="211">
        <v>505</v>
      </c>
      <c r="F155" s="212">
        <v>0.26700000000000002</v>
      </c>
      <c r="G155" s="251" t="str">
        <f>_xlfn.IFNA(VLOOKUP(A155,'Backsheet - SVI'!$A$1:$DJ$495,114,FALSE),"N/A")</f>
        <v>Most vulnerability</v>
      </c>
      <c r="H155" s="215"/>
    </row>
    <row r="156" spans="1:70" x14ac:dyDescent="0.2">
      <c r="A156" s="211" t="s">
        <v>354</v>
      </c>
      <c r="B156" s="211">
        <v>21658</v>
      </c>
      <c r="C156" s="211" t="s">
        <v>692</v>
      </c>
      <c r="D156" s="211">
        <v>3607</v>
      </c>
      <c r="E156" s="211">
        <v>311</v>
      </c>
      <c r="F156" s="212">
        <v>8.5999999999999993E-2</v>
      </c>
      <c r="G156" s="251" t="str">
        <f>_xlfn.IFNA(VLOOKUP(A156,'Backsheet - SVI'!$A$1:$DJ$495,114,FALSE),"N/A")</f>
        <v>Least vulnerability</v>
      </c>
      <c r="H156" s="215"/>
    </row>
    <row r="157" spans="1:70" x14ac:dyDescent="0.2">
      <c r="A157" s="211" t="s">
        <v>354</v>
      </c>
      <c r="B157" s="211">
        <v>21666</v>
      </c>
      <c r="C157" s="211" t="s">
        <v>694</v>
      </c>
      <c r="D157" s="211">
        <v>14332</v>
      </c>
      <c r="E157" s="211">
        <v>580</v>
      </c>
      <c r="F157" s="212">
        <v>0.04</v>
      </c>
      <c r="G157" s="251" t="str">
        <f>_xlfn.IFNA(VLOOKUP(A157,'Backsheet - SVI'!$A$1:$DJ$495,114,FALSE),"N/A")</f>
        <v>Least vulnerability</v>
      </c>
      <c r="H157" s="215"/>
    </row>
    <row r="158" spans="1:70" x14ac:dyDescent="0.2">
      <c r="A158" s="211" t="s">
        <v>354</v>
      </c>
      <c r="B158" s="211">
        <v>21668</v>
      </c>
      <c r="C158" s="211" t="s">
        <v>695</v>
      </c>
      <c r="D158" s="211">
        <v>2011</v>
      </c>
      <c r="E158" s="211">
        <v>111</v>
      </c>
      <c r="F158" s="212">
        <v>5.5E-2</v>
      </c>
      <c r="G158" s="251" t="str">
        <f>_xlfn.IFNA(VLOOKUP(A158,'Backsheet - SVI'!$A$1:$DJ$495,114,FALSE),"N/A")</f>
        <v>Least vulnerability</v>
      </c>
      <c r="H158" s="215"/>
    </row>
    <row r="159" spans="1:70" x14ac:dyDescent="0.2">
      <c r="A159" s="211" t="s">
        <v>347</v>
      </c>
      <c r="B159" s="211">
        <v>21701</v>
      </c>
      <c r="C159" s="211" t="s">
        <v>347</v>
      </c>
      <c r="D159" s="211">
        <v>42322</v>
      </c>
      <c r="E159" s="211">
        <v>1453</v>
      </c>
      <c r="F159" s="212">
        <v>3.4000000000000002E-2</v>
      </c>
      <c r="G159" s="251" t="str">
        <f>_xlfn.IFNA(VLOOKUP(A159,'Backsheet - SVI'!$A$1:$DJ$495,114,FALSE),"N/A")</f>
        <v>Least vulnerability</v>
      </c>
      <c r="H159" s="215"/>
    </row>
    <row r="160" spans="1:70" x14ac:dyDescent="0.2">
      <c r="A160" s="211" t="s">
        <v>347</v>
      </c>
      <c r="B160" s="211">
        <v>21702</v>
      </c>
      <c r="C160" s="211" t="s">
        <v>347</v>
      </c>
      <c r="D160" s="211">
        <v>48523</v>
      </c>
      <c r="E160" s="211">
        <v>4636</v>
      </c>
      <c r="F160" s="212">
        <v>9.6000000000000002E-2</v>
      </c>
      <c r="G160" s="251" t="str">
        <f>_xlfn.IFNA(VLOOKUP(A160,'Backsheet - SVI'!$A$1:$DJ$495,114,FALSE),"N/A")</f>
        <v>Least vulnerability</v>
      </c>
      <c r="H160" s="215"/>
    </row>
    <row r="161" spans="1:70" x14ac:dyDescent="0.2">
      <c r="A161" s="211" t="s">
        <v>347</v>
      </c>
      <c r="B161" s="211">
        <v>21703</v>
      </c>
      <c r="C161" s="211" t="s">
        <v>347</v>
      </c>
      <c r="D161" s="211">
        <v>41781</v>
      </c>
      <c r="E161" s="211">
        <v>2577</v>
      </c>
      <c r="F161" s="212">
        <v>6.2E-2</v>
      </c>
      <c r="G161" s="251" t="str">
        <f>_xlfn.IFNA(VLOOKUP(A161,'Backsheet - SVI'!$A$1:$DJ$495,114,FALSE),"N/A")</f>
        <v>Least vulnerability</v>
      </c>
      <c r="H161" s="215"/>
    </row>
    <row r="162" spans="1:70" x14ac:dyDescent="0.2">
      <c r="A162" s="211" t="s">
        <v>347</v>
      </c>
      <c r="B162" s="211">
        <v>21704</v>
      </c>
      <c r="C162" s="211" t="s">
        <v>347</v>
      </c>
      <c r="D162" s="211">
        <v>19575</v>
      </c>
      <c r="E162" s="211">
        <v>620</v>
      </c>
      <c r="F162" s="212">
        <v>3.2000000000000001E-2</v>
      </c>
      <c r="G162" s="251" t="str">
        <f>_xlfn.IFNA(VLOOKUP(A162,'Backsheet - SVI'!$A$1:$DJ$495,114,FALSE),"N/A")</f>
        <v>Least vulnerability</v>
      </c>
      <c r="H162" s="215"/>
    </row>
    <row r="163" spans="1:70" x14ac:dyDescent="0.2">
      <c r="A163" s="211" t="s">
        <v>237</v>
      </c>
      <c r="B163" s="211">
        <v>21713</v>
      </c>
      <c r="C163" s="211" t="s">
        <v>696</v>
      </c>
      <c r="D163" s="211">
        <v>9574</v>
      </c>
      <c r="E163" s="211">
        <v>490</v>
      </c>
      <c r="F163" s="212">
        <v>5.0999999999999997E-2</v>
      </c>
      <c r="G163" s="251" t="str">
        <f>_xlfn.IFNA(VLOOKUP(A163,'Backsheet - SVI'!$A$1:$DJ$495,114,FALSE),"N/A")</f>
        <v>Significant vulnerability</v>
      </c>
      <c r="H163" s="215"/>
    </row>
    <row r="164" spans="1:70" x14ac:dyDescent="0.2">
      <c r="A164" s="211" t="s">
        <v>347</v>
      </c>
      <c r="B164" s="211">
        <v>21716</v>
      </c>
      <c r="C164" s="211" t="s">
        <v>697</v>
      </c>
      <c r="D164" s="211">
        <v>7184</v>
      </c>
      <c r="E164" s="211">
        <v>229</v>
      </c>
      <c r="F164" s="212">
        <v>3.2000000000000001E-2</v>
      </c>
      <c r="G164" s="251" t="str">
        <f>_xlfn.IFNA(VLOOKUP(A164,'Backsheet - SVI'!$A$1:$DJ$495,114,FALSE),"N/A")</f>
        <v>Least vulnerability</v>
      </c>
      <c r="H164" s="215"/>
    </row>
    <row r="165" spans="1:70" x14ac:dyDescent="0.2">
      <c r="A165" s="211" t="s">
        <v>347</v>
      </c>
      <c r="B165" s="211">
        <v>21727</v>
      </c>
      <c r="C165" s="211" t="s">
        <v>698</v>
      </c>
      <c r="D165" s="211">
        <v>5974</v>
      </c>
      <c r="E165" s="211">
        <v>397</v>
      </c>
      <c r="F165" s="212">
        <v>6.6000000000000003E-2</v>
      </c>
      <c r="G165" s="251" t="str">
        <f>_xlfn.IFNA(VLOOKUP(A165,'Backsheet - SVI'!$A$1:$DJ$495,114,FALSE),"N/A")</f>
        <v>Least vulnerability</v>
      </c>
      <c r="H165" s="215"/>
    </row>
    <row r="166" spans="1:70" x14ac:dyDescent="0.2">
      <c r="A166" s="211" t="s">
        <v>237</v>
      </c>
      <c r="B166" s="211">
        <v>21740</v>
      </c>
      <c r="C166" s="211" t="s">
        <v>699</v>
      </c>
      <c r="D166" s="211">
        <v>61148</v>
      </c>
      <c r="E166" s="211">
        <v>4486</v>
      </c>
      <c r="F166" s="212">
        <v>7.2999999999999995E-2</v>
      </c>
      <c r="G166" s="251" t="str">
        <f>_xlfn.IFNA(VLOOKUP(A166,'Backsheet - SVI'!$A$1:$DJ$495,114,FALSE),"N/A")</f>
        <v>Significant vulnerability</v>
      </c>
      <c r="H166" s="215"/>
    </row>
    <row r="167" spans="1:70" x14ac:dyDescent="0.2">
      <c r="A167" s="211" t="s">
        <v>237</v>
      </c>
      <c r="B167" s="211">
        <v>21742</v>
      </c>
      <c r="C167" s="211" t="s">
        <v>699</v>
      </c>
      <c r="D167" s="211">
        <v>33654</v>
      </c>
      <c r="E167" s="211">
        <v>1931</v>
      </c>
      <c r="F167" s="212">
        <v>5.7000000000000002E-2</v>
      </c>
      <c r="G167" s="251" t="str">
        <f>_xlfn.IFNA(VLOOKUP(A167,'Backsheet - SVI'!$A$1:$DJ$495,114,FALSE),"N/A")</f>
        <v>Significant vulnerability</v>
      </c>
      <c r="H167" s="215"/>
    </row>
    <row r="168" spans="1:70" x14ac:dyDescent="0.2">
      <c r="A168" s="211" t="s">
        <v>347</v>
      </c>
      <c r="B168" s="211">
        <v>21769</v>
      </c>
      <c r="C168" s="211" t="s">
        <v>700</v>
      </c>
      <c r="D168" s="211">
        <v>11922</v>
      </c>
      <c r="E168" s="211">
        <v>289</v>
      </c>
      <c r="F168" s="212">
        <v>2.4E-2</v>
      </c>
      <c r="G168" s="251" t="str">
        <f>_xlfn.IFNA(VLOOKUP(A168,'Backsheet - SVI'!$A$1:$DJ$495,114,FALSE),"N/A")</f>
        <v>Least vulnerability</v>
      </c>
      <c r="H168" s="215"/>
    </row>
    <row r="169" spans="1:70" x14ac:dyDescent="0.2">
      <c r="A169" s="211" t="s">
        <v>347</v>
      </c>
      <c r="B169" s="211">
        <v>21771</v>
      </c>
      <c r="C169" s="211" t="s">
        <v>701</v>
      </c>
      <c r="D169" s="211">
        <v>32801</v>
      </c>
      <c r="E169" s="211">
        <v>1020</v>
      </c>
      <c r="F169" s="212">
        <v>3.1E-2</v>
      </c>
      <c r="G169" s="251" t="str">
        <f>_xlfn.IFNA(VLOOKUP(A169,'Backsheet - SVI'!$A$1:$DJ$495,114,FALSE),"N/A")</f>
        <v>Least vulnerability</v>
      </c>
      <c r="H169" s="215"/>
    </row>
    <row r="170" spans="1:70" x14ac:dyDescent="0.2">
      <c r="A170" s="211" t="s">
        <v>347</v>
      </c>
      <c r="B170" s="211">
        <v>21774</v>
      </c>
      <c r="C170" s="211" t="s">
        <v>702</v>
      </c>
      <c r="D170" s="211">
        <v>17082</v>
      </c>
      <c r="E170" s="211">
        <v>357</v>
      </c>
      <c r="F170" s="212">
        <v>2.1000000000000001E-2</v>
      </c>
      <c r="G170" s="251" t="str">
        <f>_xlfn.IFNA(VLOOKUP(A170,'Backsheet - SVI'!$A$1:$DJ$495,114,FALSE),"N/A")</f>
        <v>Least vulnerability</v>
      </c>
      <c r="H170" s="215"/>
    </row>
    <row r="171" spans="1:70" x14ac:dyDescent="0.2">
      <c r="A171" s="211" t="s">
        <v>237</v>
      </c>
      <c r="B171" s="211">
        <v>21783</v>
      </c>
      <c r="C171" s="211" t="s">
        <v>703</v>
      </c>
      <c r="D171" s="211">
        <v>9867</v>
      </c>
      <c r="E171" s="211">
        <v>713</v>
      </c>
      <c r="F171" s="212">
        <v>7.1999999999999995E-2</v>
      </c>
      <c r="G171" s="251" t="str">
        <f>_xlfn.IFNA(VLOOKUP(A171,'Backsheet - SVI'!$A$1:$DJ$495,114,FALSE),"N/A")</f>
        <v>Significant vulnerability</v>
      </c>
      <c r="H171" s="215"/>
    </row>
    <row r="172" spans="1:70" x14ac:dyDescent="0.2">
      <c r="A172" s="211" t="s">
        <v>343</v>
      </c>
      <c r="B172" s="211">
        <v>21784</v>
      </c>
      <c r="C172" s="211" t="s">
        <v>704</v>
      </c>
      <c r="D172" s="211">
        <v>38162</v>
      </c>
      <c r="E172" s="211">
        <v>992</v>
      </c>
      <c r="F172" s="212">
        <v>2.5999999999999999E-2</v>
      </c>
      <c r="G172" s="251" t="str">
        <f>_xlfn.IFNA(VLOOKUP(A172,'Backsheet - SVI'!$A$1:$DJ$495,114,FALSE),"N/A")</f>
        <v>Least vulnerability</v>
      </c>
      <c r="H172" s="215"/>
    </row>
    <row r="173" spans="1:70" x14ac:dyDescent="0.2">
      <c r="A173" s="211" t="s">
        <v>343</v>
      </c>
      <c r="B173" s="211">
        <v>21787</v>
      </c>
      <c r="C173" s="211" t="s">
        <v>705</v>
      </c>
      <c r="D173" s="211">
        <v>11529</v>
      </c>
      <c r="E173" s="211">
        <v>453</v>
      </c>
      <c r="F173" s="212">
        <v>3.9E-2</v>
      </c>
      <c r="G173" s="251" t="str">
        <f>_xlfn.IFNA(VLOOKUP(A173,'Backsheet - SVI'!$A$1:$DJ$495,114,FALSE),"N/A")</f>
        <v>Least vulnerability</v>
      </c>
      <c r="H173" s="215"/>
    </row>
    <row r="174" spans="1:70" x14ac:dyDescent="0.2">
      <c r="A174" s="211" t="s">
        <v>347</v>
      </c>
      <c r="B174" s="211">
        <v>21788</v>
      </c>
      <c r="C174" s="211" t="s">
        <v>706</v>
      </c>
      <c r="D174" s="211">
        <v>11640</v>
      </c>
      <c r="E174" s="211">
        <v>651</v>
      </c>
      <c r="F174" s="212">
        <v>5.6000000000000001E-2</v>
      </c>
      <c r="G174" s="251" t="str">
        <f>_xlfn.IFNA(VLOOKUP(A174,'Backsheet - SVI'!$A$1:$DJ$495,114,FALSE),"N/A")</f>
        <v>Least vulnerability</v>
      </c>
      <c r="H174" s="215"/>
    </row>
    <row r="175" spans="1:70" x14ac:dyDescent="0.2">
      <c r="A175" s="211" t="s">
        <v>343</v>
      </c>
      <c r="B175" s="211">
        <v>21791</v>
      </c>
      <c r="C175" s="211" t="s">
        <v>707</v>
      </c>
      <c r="D175" s="211">
        <v>5309</v>
      </c>
      <c r="E175" s="211">
        <v>564</v>
      </c>
      <c r="F175" s="212">
        <v>0.106</v>
      </c>
      <c r="G175" s="251" t="str">
        <f>_xlfn.IFNA(VLOOKUP(A175,'Backsheet - SVI'!$A$1:$DJ$495,114,FALSE),"N/A")</f>
        <v>Least vulnerability</v>
      </c>
      <c r="H175" s="215"/>
    </row>
    <row r="176" spans="1:70" x14ac:dyDescent="0.2">
      <c r="A176" s="211" t="s">
        <v>347</v>
      </c>
      <c r="B176" s="211">
        <v>21793</v>
      </c>
      <c r="C176" s="211" t="s">
        <v>708</v>
      </c>
      <c r="D176" s="211">
        <v>10590</v>
      </c>
      <c r="E176" s="211">
        <v>391</v>
      </c>
      <c r="F176" s="212">
        <v>3.6999999999999998E-2</v>
      </c>
      <c r="G176" s="251" t="str">
        <f>_xlfn.IFNA(VLOOKUP(A176,'Backsheet - SVI'!$A$1:$DJ$495,114,FALSE),"N/A")</f>
        <v>Least vulnerability</v>
      </c>
      <c r="H176" s="215"/>
    </row>
    <row r="177" spans="1:70" x14ac:dyDescent="0.2">
      <c r="A177" s="211" t="s">
        <v>358</v>
      </c>
      <c r="B177" s="211">
        <v>21801</v>
      </c>
      <c r="C177" s="211" t="s">
        <v>709</v>
      </c>
      <c r="D177" s="211">
        <v>29579</v>
      </c>
      <c r="E177" s="211">
        <v>1933</v>
      </c>
      <c r="F177" s="212">
        <v>6.5000000000000002E-2</v>
      </c>
      <c r="G177" s="251" t="str">
        <f>_xlfn.IFNA(VLOOKUP(A177,'Backsheet - SVI'!$A$1:$DJ$495,114,FALSE),"N/A")</f>
        <v>Most vulnerability</v>
      </c>
      <c r="H177" s="215"/>
    </row>
    <row r="178" spans="1:70" x14ac:dyDescent="0.2">
      <c r="A178" s="211" t="s">
        <v>358</v>
      </c>
      <c r="B178" s="211">
        <v>21804</v>
      </c>
      <c r="C178" s="211" t="s">
        <v>709</v>
      </c>
      <c r="D178" s="211">
        <v>40087</v>
      </c>
      <c r="E178" s="211">
        <v>3320</v>
      </c>
      <c r="F178" s="212">
        <v>8.3000000000000004E-2</v>
      </c>
      <c r="G178" s="251" t="str">
        <f>_xlfn.IFNA(VLOOKUP(A178,'Backsheet - SVI'!$A$1:$DJ$495,114,FALSE),"N/A")</f>
        <v>Most vulnerability</v>
      </c>
      <c r="H178" s="215"/>
    </row>
    <row r="179" spans="1:70" x14ac:dyDescent="0.2">
      <c r="A179" s="211" t="s">
        <v>359</v>
      </c>
      <c r="B179" s="211">
        <v>21811</v>
      </c>
      <c r="C179" s="211" t="s">
        <v>710</v>
      </c>
      <c r="D179" s="211">
        <v>24115</v>
      </c>
      <c r="E179" s="211">
        <v>920</v>
      </c>
      <c r="F179" s="212">
        <v>3.7999999999999999E-2</v>
      </c>
      <c r="G179" s="251" t="str">
        <f>_xlfn.IFNA(VLOOKUP(A179,'Backsheet - SVI'!$A$1:$DJ$495,114,FALSE),"N/A")</f>
        <v>Significant vulnerability</v>
      </c>
      <c r="H179" s="215"/>
    </row>
    <row r="180" spans="1:70" x14ac:dyDescent="0.2">
      <c r="A180" s="211" t="s">
        <v>359</v>
      </c>
      <c r="B180" s="211">
        <v>21842</v>
      </c>
      <c r="C180" s="211" t="s">
        <v>711</v>
      </c>
      <c r="D180" s="211">
        <v>11093</v>
      </c>
      <c r="E180" s="211">
        <v>754</v>
      </c>
      <c r="F180" s="212">
        <v>6.8000000000000005E-2</v>
      </c>
      <c r="G180" s="251" t="str">
        <f>_xlfn.IFNA(VLOOKUP(A180,'Backsheet - SVI'!$A$1:$DJ$495,114,FALSE),"N/A")</f>
        <v>Significant vulnerability</v>
      </c>
      <c r="H180" s="215"/>
    </row>
    <row r="181" spans="1:70" x14ac:dyDescent="0.2">
      <c r="A181" s="211" t="s">
        <v>356</v>
      </c>
      <c r="B181" s="211">
        <v>21853</v>
      </c>
      <c r="C181" s="211" t="s">
        <v>712</v>
      </c>
      <c r="D181" s="211">
        <v>10429</v>
      </c>
      <c r="E181" s="211">
        <v>360</v>
      </c>
      <c r="F181" s="212">
        <v>3.5000000000000003E-2</v>
      </c>
      <c r="G181" s="251" t="str">
        <f>_xlfn.IFNA(VLOOKUP(A181,'Backsheet - SVI'!$A$1:$DJ$495,114,FALSE),"N/A")</f>
        <v>Most vulnerability</v>
      </c>
      <c r="H181" s="215"/>
    </row>
    <row r="182" spans="1:70" x14ac:dyDescent="0.2">
      <c r="A182" s="211" t="s">
        <v>358</v>
      </c>
      <c r="B182" s="211">
        <v>21874</v>
      </c>
      <c r="C182" s="211" t="s">
        <v>713</v>
      </c>
      <c r="D182" s="211">
        <v>1683</v>
      </c>
      <c r="E182" s="211">
        <v>120</v>
      </c>
      <c r="F182" s="212">
        <v>7.0999999999999994E-2</v>
      </c>
      <c r="G182" s="251" t="str">
        <f>_xlfn.IFNA(VLOOKUP(A182,'Backsheet - SVI'!$A$1:$DJ$495,114,FALSE),"N/A")</f>
        <v>Most vulnerability</v>
      </c>
      <c r="H182" s="215"/>
    </row>
    <row r="183" spans="1:70" x14ac:dyDescent="0.2">
      <c r="A183" s="211" t="s">
        <v>344</v>
      </c>
      <c r="B183" s="211">
        <v>21901</v>
      </c>
      <c r="C183" s="211" t="s">
        <v>714</v>
      </c>
      <c r="D183" s="211">
        <v>19486</v>
      </c>
      <c r="E183" s="211">
        <v>761</v>
      </c>
      <c r="F183" s="212">
        <v>3.9E-2</v>
      </c>
      <c r="G183" s="251" t="str">
        <f>_xlfn.IFNA(VLOOKUP(A183,'Backsheet - SVI'!$A$1:$DJ$495,114,FALSE),"N/A")</f>
        <v>Some vulnerability</v>
      </c>
      <c r="H183" s="215"/>
    </row>
    <row r="184" spans="1:70" x14ac:dyDescent="0.2">
      <c r="A184" s="211" t="s">
        <v>344</v>
      </c>
      <c r="B184" s="211">
        <v>21921</v>
      </c>
      <c r="C184" s="211" t="s">
        <v>715</v>
      </c>
      <c r="D184" s="211">
        <v>44702</v>
      </c>
      <c r="E184" s="211">
        <v>1919</v>
      </c>
      <c r="F184" s="212">
        <v>4.2999999999999997E-2</v>
      </c>
      <c r="G184" s="251" t="str">
        <f>_xlfn.IFNA(VLOOKUP(A184,'Backsheet - SVI'!$A$1:$DJ$495,114,FALSE),"N/A")</f>
        <v>Some vulnerability</v>
      </c>
      <c r="H184" s="215"/>
    </row>
    <row r="185" spans="1:70" s="215" customFormat="1" x14ac:dyDescent="0.2">
      <c r="A185" s="211"/>
      <c r="B185" s="211"/>
      <c r="C185" s="211"/>
      <c r="D185" s="211"/>
      <c r="E185" s="211"/>
      <c r="F185" s="211"/>
      <c r="G185" s="251"/>
      <c r="H185" s="211"/>
    </row>
    <row r="186" spans="1:70" s="215" customFormat="1" x14ac:dyDescent="0.2">
      <c r="A186" s="211"/>
      <c r="B186" s="211"/>
      <c r="C186" s="211"/>
      <c r="D186" s="211"/>
      <c r="E186" s="211"/>
      <c r="F186" s="211"/>
      <c r="G186" s="251"/>
      <c r="H186" s="211"/>
    </row>
    <row r="187" spans="1:70" s="215" customFormat="1" x14ac:dyDescent="0.2">
      <c r="A187" s="211"/>
      <c r="B187" s="211"/>
      <c r="C187" s="211"/>
      <c r="D187" s="211"/>
      <c r="E187" s="211"/>
      <c r="F187" s="211"/>
      <c r="G187" s="251"/>
      <c r="H187" s="211"/>
    </row>
    <row r="188" spans="1:70" s="215" customFormat="1" x14ac:dyDescent="0.2">
      <c r="A188" s="211"/>
      <c r="B188" s="211"/>
      <c r="C188" s="211"/>
      <c r="D188" s="211"/>
      <c r="E188" s="211"/>
      <c r="F188" s="211"/>
      <c r="G188" s="251"/>
      <c r="H188" s="211"/>
    </row>
    <row r="189" spans="1:70" s="215" customFormat="1" x14ac:dyDescent="0.2">
      <c r="A189" s="211"/>
      <c r="B189" s="211"/>
      <c r="C189" s="211"/>
      <c r="D189" s="211"/>
      <c r="E189" s="211"/>
      <c r="F189" s="211"/>
      <c r="G189" s="251"/>
      <c r="H189" s="211"/>
    </row>
    <row r="190" spans="1:70" s="215" customFormat="1" x14ac:dyDescent="0.2">
      <c r="A190" s="211"/>
      <c r="B190" s="211"/>
      <c r="C190" s="211"/>
      <c r="D190" s="211"/>
      <c r="E190" s="211"/>
      <c r="F190" s="211"/>
      <c r="G190" s="251"/>
      <c r="H190" s="211"/>
    </row>
    <row r="191" spans="1:70" s="215" customFormat="1" x14ac:dyDescent="0.2">
      <c r="A191" s="211"/>
      <c r="B191" s="211"/>
      <c r="C191" s="211"/>
      <c r="D191" s="211"/>
      <c r="E191" s="211"/>
      <c r="F191" s="211"/>
      <c r="G191" s="251"/>
      <c r="H191" s="211"/>
    </row>
    <row r="192" spans="1:70" s="215" customFormat="1" x14ac:dyDescent="0.2">
      <c r="A192" s="211"/>
      <c r="B192" s="211"/>
      <c r="C192" s="211"/>
      <c r="D192" s="211"/>
      <c r="E192" s="211"/>
      <c r="F192" s="211"/>
      <c r="G192" s="251"/>
      <c r="H192" s="211"/>
    </row>
    <row r="193" spans="1:70" s="215" customFormat="1" x14ac:dyDescent="0.2">
      <c r="A193" s="211"/>
      <c r="B193" s="211"/>
      <c r="C193" s="211"/>
      <c r="D193" s="211"/>
      <c r="E193" s="211"/>
      <c r="F193" s="211"/>
      <c r="G193" s="251"/>
      <c r="H193" s="211"/>
    </row>
    <row r="194" spans="1:70" s="215" customFormat="1" x14ac:dyDescent="0.2">
      <c r="A194" s="211"/>
      <c r="B194" s="211"/>
      <c r="C194" s="211"/>
      <c r="D194" s="211"/>
      <c r="E194" s="211"/>
      <c r="F194" s="211"/>
      <c r="G194" s="251"/>
      <c r="H194" s="211"/>
    </row>
    <row r="195" spans="1:70" s="215" customFormat="1" x14ac:dyDescent="0.2">
      <c r="A195" s="211"/>
      <c r="B195" s="211"/>
      <c r="C195" s="211"/>
      <c r="D195" s="211"/>
      <c r="E195" s="211"/>
      <c r="F195" s="211"/>
      <c r="G195" s="251"/>
      <c r="H195" s="211"/>
    </row>
    <row r="196" spans="1:70" s="215" customFormat="1" x14ac:dyDescent="0.2">
      <c r="A196" s="211"/>
      <c r="B196" s="211"/>
      <c r="C196" s="211"/>
      <c r="D196" s="211"/>
      <c r="E196" s="211"/>
      <c r="F196" s="211"/>
      <c r="G196" s="251"/>
      <c r="H196" s="211"/>
    </row>
    <row r="197" spans="1:70" s="215" customFormat="1" x14ac:dyDescent="0.2">
      <c r="A197" s="211"/>
      <c r="B197" s="211"/>
      <c r="C197" s="211"/>
      <c r="D197" s="211"/>
      <c r="E197" s="211"/>
      <c r="F197" s="211"/>
      <c r="G197" s="251"/>
      <c r="H197" s="211"/>
    </row>
    <row r="198" spans="1:70" s="215" customFormat="1" x14ac:dyDescent="0.2">
      <c r="A198" s="211"/>
      <c r="B198" s="211"/>
      <c r="C198" s="211"/>
      <c r="D198" s="211"/>
      <c r="E198" s="211"/>
      <c r="F198" s="211"/>
      <c r="G198" s="251"/>
      <c r="H198" s="211"/>
    </row>
    <row r="199" spans="1:70" s="215" customFormat="1" x14ac:dyDescent="0.2">
      <c r="A199" s="211"/>
      <c r="B199" s="211"/>
      <c r="C199" s="211"/>
      <c r="D199" s="211"/>
      <c r="E199" s="211"/>
      <c r="F199" s="211"/>
      <c r="G199" s="251"/>
      <c r="H199" s="211"/>
    </row>
    <row r="200" spans="1:70" s="215" customFormat="1" x14ac:dyDescent="0.2">
      <c r="A200" s="211"/>
      <c r="B200" s="211"/>
      <c r="C200" s="211"/>
      <c r="D200" s="211"/>
      <c r="E200" s="211"/>
      <c r="F200" s="211"/>
      <c r="G200" s="251"/>
      <c r="H200" s="211"/>
    </row>
    <row r="201" spans="1:70" s="215" customFormat="1" x14ac:dyDescent="0.2">
      <c r="A201" s="211"/>
      <c r="B201" s="211"/>
      <c r="C201" s="211"/>
      <c r="D201" s="211"/>
      <c r="E201" s="211"/>
      <c r="F201" s="211"/>
      <c r="G201" s="251"/>
      <c r="H201" s="211"/>
    </row>
    <row r="202" spans="1:70" s="215" customFormat="1" x14ac:dyDescent="0.2">
      <c r="A202" s="211"/>
      <c r="B202" s="211"/>
      <c r="C202" s="211"/>
      <c r="D202" s="211"/>
      <c r="E202" s="211"/>
      <c r="F202" s="211"/>
      <c r="G202" s="251"/>
      <c r="H202" s="211"/>
    </row>
    <row r="203" spans="1:70" s="215" customFormat="1" x14ac:dyDescent="0.2">
      <c r="A203" s="211"/>
      <c r="B203" s="211"/>
      <c r="C203" s="211"/>
      <c r="D203" s="211"/>
      <c r="E203" s="211"/>
      <c r="F203" s="211"/>
      <c r="G203" s="251"/>
      <c r="H203" s="211"/>
    </row>
    <row r="204" spans="1:70" s="215" customFormat="1" x14ac:dyDescent="0.2">
      <c r="A204" s="211"/>
      <c r="B204" s="211"/>
      <c r="C204" s="211"/>
      <c r="D204" s="211"/>
      <c r="E204" s="211"/>
      <c r="F204" s="211"/>
      <c r="G204" s="251"/>
      <c r="H204" s="211"/>
    </row>
    <row r="205" spans="1:70" s="215" customFormat="1" x14ac:dyDescent="0.2">
      <c r="A205" s="211"/>
      <c r="B205" s="211"/>
      <c r="C205" s="211"/>
      <c r="D205" s="211"/>
      <c r="E205" s="211"/>
      <c r="F205" s="211"/>
      <c r="G205" s="251"/>
      <c r="H205" s="211"/>
    </row>
    <row r="206" spans="1:70" s="215" customFormat="1" x14ac:dyDescent="0.2">
      <c r="A206" s="211"/>
      <c r="B206" s="211"/>
      <c r="C206" s="211"/>
      <c r="D206" s="211"/>
      <c r="E206" s="211"/>
      <c r="F206" s="211"/>
      <c r="G206" s="251"/>
      <c r="H206" s="211"/>
    </row>
    <row r="207" spans="1:70" s="215" customFormat="1" x14ac:dyDescent="0.2">
      <c r="A207" s="211"/>
      <c r="B207" s="211"/>
      <c r="C207" s="211"/>
      <c r="D207" s="211"/>
      <c r="E207" s="211"/>
      <c r="F207" s="211"/>
      <c r="G207" s="251"/>
      <c r="H207" s="211"/>
    </row>
    <row r="208" spans="1:70" s="215" customFormat="1" x14ac:dyDescent="0.2">
      <c r="A208" s="211"/>
      <c r="B208" s="211"/>
      <c r="C208" s="211"/>
      <c r="D208" s="211"/>
      <c r="E208" s="211"/>
      <c r="F208" s="211"/>
      <c r="G208" s="251"/>
      <c r="H208" s="211"/>
    </row>
    <row r="209" spans="1:70" s="215" customFormat="1" x14ac:dyDescent="0.2">
      <c r="A209" s="211"/>
      <c r="B209" s="211"/>
      <c r="C209" s="211"/>
      <c r="D209" s="211"/>
      <c r="E209" s="211"/>
      <c r="F209" s="211"/>
      <c r="G209" s="251"/>
      <c r="H209" s="211"/>
    </row>
    <row r="210" spans="1:70" s="215" customFormat="1" x14ac:dyDescent="0.2">
      <c r="A210" s="211"/>
      <c r="B210" s="211"/>
      <c r="C210" s="211"/>
      <c r="D210" s="211"/>
      <c r="E210" s="211"/>
      <c r="F210" s="211"/>
      <c r="G210" s="251"/>
      <c r="H210" s="211"/>
    </row>
    <row r="211" spans="1:70" s="215" customFormat="1" x14ac:dyDescent="0.2">
      <c r="A211" s="211"/>
      <c r="B211" s="211"/>
      <c r="C211" s="211"/>
      <c r="D211" s="211"/>
      <c r="E211" s="211"/>
      <c r="F211" s="211"/>
      <c r="G211" s="251"/>
      <c r="H211" s="211"/>
    </row>
    <row r="212" spans="1:70" s="215" customFormat="1" x14ac:dyDescent="0.2">
      <c r="A212" s="211"/>
      <c r="B212" s="211"/>
      <c r="C212" s="211"/>
      <c r="D212" s="211"/>
      <c r="E212" s="211"/>
      <c r="F212" s="211"/>
      <c r="G212" s="251"/>
      <c r="H212" s="211"/>
    </row>
    <row r="213" spans="1:70" s="215" customFormat="1" x14ac:dyDescent="0.2">
      <c r="A213" s="211"/>
      <c r="B213" s="211"/>
      <c r="C213" s="211"/>
      <c r="D213" s="211"/>
      <c r="E213" s="211"/>
      <c r="F213" s="211"/>
      <c r="G213" s="251"/>
      <c r="H213" s="211"/>
    </row>
    <row r="214" spans="1:70" s="215" customFormat="1" x14ac:dyDescent="0.2">
      <c r="A214" s="211"/>
      <c r="B214" s="211"/>
      <c r="C214" s="211"/>
      <c r="D214" s="211"/>
      <c r="E214" s="211"/>
      <c r="F214" s="211"/>
      <c r="G214" s="251"/>
      <c r="H214" s="211"/>
    </row>
    <row r="215" spans="1:70" s="215" customFormat="1" x14ac:dyDescent="0.2">
      <c r="A215" s="211"/>
      <c r="B215" s="211"/>
      <c r="C215" s="211"/>
      <c r="D215" s="211"/>
      <c r="E215" s="211"/>
      <c r="F215" s="211"/>
      <c r="G215" s="251"/>
      <c r="H215" s="211"/>
    </row>
    <row r="216" spans="1:70" s="215" customFormat="1" x14ac:dyDescent="0.2">
      <c r="A216" s="211"/>
      <c r="B216" s="211"/>
      <c r="C216" s="211"/>
      <c r="D216" s="211"/>
      <c r="E216" s="211"/>
      <c r="F216" s="211"/>
      <c r="G216" s="251"/>
      <c r="H216" s="211"/>
    </row>
    <row r="217" spans="1:70" s="215" customFormat="1" x14ac:dyDescent="0.2">
      <c r="A217" s="211"/>
      <c r="B217" s="211"/>
      <c r="C217" s="211"/>
      <c r="D217" s="211"/>
      <c r="E217" s="211"/>
      <c r="F217" s="211"/>
      <c r="G217" s="251"/>
      <c r="H217" s="211"/>
    </row>
    <row r="218" spans="1:70" s="215" customFormat="1" x14ac:dyDescent="0.2">
      <c r="A218" s="211"/>
      <c r="B218" s="211"/>
      <c r="C218" s="211"/>
      <c r="D218" s="211"/>
      <c r="E218" s="211"/>
      <c r="F218" s="211"/>
      <c r="G218" s="251"/>
      <c r="H218" s="211"/>
    </row>
    <row r="219" spans="1:70" s="215" customFormat="1" x14ac:dyDescent="0.2">
      <c r="A219" s="211"/>
      <c r="B219" s="211"/>
      <c r="C219" s="211"/>
      <c r="D219" s="211"/>
      <c r="E219" s="211"/>
      <c r="F219" s="211"/>
      <c r="G219" s="251"/>
      <c r="H219" s="211"/>
    </row>
    <row r="220" spans="1:70" s="215" customFormat="1" x14ac:dyDescent="0.2">
      <c r="A220" s="211"/>
      <c r="B220" s="211"/>
      <c r="C220" s="211"/>
      <c r="D220" s="211"/>
      <c r="E220" s="211"/>
      <c r="F220" s="211"/>
      <c r="G220" s="251"/>
      <c r="H220" s="211"/>
    </row>
    <row r="221" spans="1:70" s="215" customFormat="1" x14ac:dyDescent="0.2">
      <c r="A221" s="211"/>
      <c r="B221" s="211"/>
      <c r="C221" s="211"/>
      <c r="D221" s="211"/>
      <c r="E221" s="211"/>
      <c r="F221" s="211"/>
      <c r="G221" s="251"/>
      <c r="H221" s="211"/>
    </row>
    <row r="222" spans="1:70" s="215" customFormat="1" x14ac:dyDescent="0.2">
      <c r="A222" s="211"/>
      <c r="B222" s="211"/>
      <c r="C222" s="211"/>
      <c r="D222" s="211"/>
      <c r="E222" s="211"/>
      <c r="F222" s="211"/>
      <c r="G222" s="251"/>
      <c r="H222" s="211"/>
    </row>
    <row r="223" spans="1:70" s="215" customFormat="1" x14ac:dyDescent="0.2">
      <c r="A223" s="211"/>
      <c r="B223" s="211"/>
      <c r="C223" s="211"/>
      <c r="D223" s="211"/>
      <c r="E223" s="211"/>
      <c r="F223" s="211"/>
      <c r="G223" s="251"/>
      <c r="H223" s="211"/>
    </row>
    <row r="224" spans="1:70" s="215" customFormat="1" x14ac:dyDescent="0.2">
      <c r="A224" s="211"/>
      <c r="B224" s="211"/>
      <c r="C224" s="211"/>
      <c r="D224" s="211"/>
      <c r="E224" s="211"/>
      <c r="F224" s="211"/>
      <c r="G224" s="251"/>
      <c r="H224" s="211"/>
    </row>
    <row r="225" spans="1:70" s="215" customFormat="1" x14ac:dyDescent="0.2">
      <c r="A225" s="211"/>
      <c r="B225" s="211"/>
      <c r="C225" s="211"/>
      <c r="D225" s="211"/>
      <c r="E225" s="211"/>
      <c r="F225" s="211"/>
      <c r="G225" s="251"/>
      <c r="H225" s="211"/>
    </row>
    <row r="226" spans="1:70" s="215" customFormat="1" x14ac:dyDescent="0.2">
      <c r="A226" s="211"/>
      <c r="B226" s="211"/>
      <c r="C226" s="211"/>
      <c r="D226" s="211"/>
      <c r="E226" s="211"/>
      <c r="F226" s="211"/>
      <c r="G226" s="251"/>
      <c r="H226" s="211"/>
    </row>
    <row r="227" spans="1:70" s="215" customFormat="1" x14ac:dyDescent="0.2">
      <c r="A227" s="211"/>
      <c r="B227" s="211"/>
      <c r="C227" s="211"/>
      <c r="D227" s="211"/>
      <c r="E227" s="211"/>
      <c r="F227" s="211"/>
      <c r="G227" s="251"/>
      <c r="H227" s="211"/>
    </row>
    <row r="228" spans="1:70" s="215" customFormat="1" x14ac:dyDescent="0.2">
      <c r="A228" s="211"/>
      <c r="B228" s="211"/>
      <c r="C228" s="211"/>
      <c r="D228" s="211"/>
      <c r="E228" s="211"/>
      <c r="F228" s="211"/>
      <c r="G228" s="251"/>
      <c r="H228" s="211"/>
    </row>
    <row r="229" spans="1:70" s="215" customFormat="1" x14ac:dyDescent="0.2">
      <c r="A229" s="211"/>
      <c r="B229" s="211"/>
      <c r="C229" s="211"/>
      <c r="D229" s="211"/>
      <c r="E229" s="211"/>
      <c r="F229" s="211"/>
      <c r="G229" s="251"/>
      <c r="H229" s="211"/>
    </row>
    <row r="230" spans="1:70" s="215" customFormat="1" x14ac:dyDescent="0.2">
      <c r="A230" s="211"/>
      <c r="B230" s="211"/>
      <c r="C230" s="211"/>
      <c r="D230" s="211"/>
      <c r="E230" s="211"/>
      <c r="F230" s="211"/>
      <c r="G230" s="251"/>
      <c r="H230" s="211"/>
    </row>
    <row r="231" spans="1:70" s="215" customFormat="1" x14ac:dyDescent="0.2">
      <c r="A231" s="211"/>
      <c r="B231" s="211"/>
      <c r="C231" s="211"/>
      <c r="D231" s="211"/>
      <c r="E231" s="211"/>
      <c r="F231" s="211"/>
      <c r="G231" s="251"/>
      <c r="H231" s="211"/>
    </row>
    <row r="232" spans="1:70" s="215" customFormat="1" x14ac:dyDescent="0.2">
      <c r="A232" s="211"/>
      <c r="B232" s="211"/>
      <c r="C232" s="211"/>
      <c r="D232" s="211"/>
      <c r="E232" s="211"/>
      <c r="F232" s="211"/>
      <c r="G232" s="251"/>
      <c r="H232" s="211"/>
    </row>
    <row r="233" spans="1:70" s="215" customFormat="1" x14ac:dyDescent="0.2">
      <c r="A233" s="211"/>
      <c r="B233" s="211"/>
      <c r="C233" s="211"/>
      <c r="D233" s="211"/>
      <c r="E233" s="211"/>
      <c r="F233" s="211"/>
      <c r="G233" s="251"/>
      <c r="H233" s="211"/>
    </row>
    <row r="234" spans="1:70" s="215" customFormat="1" x14ac:dyDescent="0.2">
      <c r="A234" s="211"/>
      <c r="B234" s="211"/>
      <c r="C234" s="211"/>
      <c r="D234" s="211"/>
      <c r="E234" s="211"/>
      <c r="F234" s="211"/>
      <c r="G234" s="251"/>
      <c r="H234" s="211"/>
    </row>
    <row r="235" spans="1:70" s="215" customFormat="1" x14ac:dyDescent="0.2">
      <c r="A235" s="211"/>
      <c r="B235" s="211"/>
      <c r="C235" s="211"/>
      <c r="D235" s="211"/>
      <c r="E235" s="211"/>
      <c r="F235" s="211"/>
      <c r="G235" s="251"/>
      <c r="H235" s="211"/>
    </row>
    <row r="236" spans="1:70" s="215" customFormat="1" x14ac:dyDescent="0.2">
      <c r="A236" s="211"/>
      <c r="B236" s="211"/>
      <c r="C236" s="211"/>
      <c r="D236" s="211"/>
      <c r="E236" s="211"/>
      <c r="F236" s="211"/>
      <c r="G236" s="251"/>
      <c r="H236" s="211"/>
    </row>
    <row r="237" spans="1:70" s="215" customFormat="1" x14ac:dyDescent="0.2">
      <c r="A237" s="211"/>
      <c r="B237" s="211"/>
      <c r="C237" s="211"/>
      <c r="D237" s="211"/>
      <c r="E237" s="211"/>
      <c r="F237" s="211"/>
      <c r="G237" s="251"/>
      <c r="H237" s="211"/>
    </row>
    <row r="238" spans="1:70" s="215" customFormat="1" x14ac:dyDescent="0.2">
      <c r="A238" s="211"/>
      <c r="B238" s="211"/>
      <c r="C238" s="211"/>
      <c r="D238" s="211"/>
      <c r="E238" s="211"/>
      <c r="F238" s="211"/>
      <c r="G238" s="251"/>
      <c r="H238" s="211"/>
    </row>
    <row r="239" spans="1:70" s="215" customFormat="1" x14ac:dyDescent="0.2">
      <c r="A239" s="211"/>
      <c r="B239" s="211"/>
      <c r="C239" s="211"/>
      <c r="D239" s="211"/>
      <c r="E239" s="211"/>
      <c r="F239" s="211"/>
      <c r="G239" s="251"/>
      <c r="H239" s="211"/>
    </row>
    <row r="240" spans="1:70" s="215" customFormat="1" x14ac:dyDescent="0.2">
      <c r="A240" s="211"/>
      <c r="B240" s="211"/>
      <c r="C240" s="211"/>
      <c r="D240" s="211"/>
      <c r="E240" s="211"/>
      <c r="F240" s="211"/>
      <c r="G240" s="251"/>
      <c r="H240" s="211"/>
    </row>
    <row r="241" spans="1:70" s="215" customFormat="1" x14ac:dyDescent="0.2">
      <c r="A241" s="211"/>
      <c r="B241" s="211"/>
      <c r="C241" s="211"/>
      <c r="D241" s="211"/>
      <c r="E241" s="211"/>
      <c r="F241" s="211"/>
      <c r="G241" s="251"/>
      <c r="H241" s="211"/>
    </row>
    <row r="242" spans="1:70" s="215" customFormat="1" x14ac:dyDescent="0.2">
      <c r="A242" s="211"/>
      <c r="B242" s="211"/>
      <c r="C242" s="211"/>
      <c r="D242" s="211"/>
      <c r="E242" s="211"/>
      <c r="F242" s="211"/>
      <c r="G242" s="251"/>
      <c r="H242" s="211"/>
    </row>
    <row r="243" spans="1:70" s="215" customFormat="1" x14ac:dyDescent="0.2">
      <c r="A243" s="211"/>
      <c r="B243" s="211"/>
      <c r="C243" s="211"/>
      <c r="D243" s="211"/>
      <c r="E243" s="211"/>
      <c r="F243" s="211"/>
      <c r="G243" s="251"/>
      <c r="H243" s="211"/>
    </row>
    <row r="244" spans="1:70" s="215" customFormat="1" x14ac:dyDescent="0.2">
      <c r="A244" s="211"/>
      <c r="B244" s="211"/>
      <c r="C244" s="211"/>
      <c r="D244" s="211"/>
      <c r="E244" s="211"/>
      <c r="F244" s="211"/>
      <c r="G244" s="251"/>
      <c r="H244" s="211"/>
    </row>
    <row r="245" spans="1:70" s="215" customFormat="1" x14ac:dyDescent="0.2">
      <c r="A245" s="211"/>
      <c r="B245" s="211"/>
      <c r="C245" s="211"/>
      <c r="D245" s="211"/>
      <c r="E245" s="211"/>
      <c r="F245" s="211"/>
      <c r="G245" s="251"/>
      <c r="H245" s="211"/>
    </row>
    <row r="246" spans="1:70" s="215" customFormat="1" x14ac:dyDescent="0.2">
      <c r="A246" s="211"/>
      <c r="B246" s="211"/>
      <c r="C246" s="211"/>
      <c r="D246" s="211"/>
      <c r="E246" s="211"/>
      <c r="F246" s="211"/>
      <c r="G246" s="251"/>
      <c r="H246" s="211"/>
    </row>
    <row r="247" spans="1:70" s="215" customFormat="1" x14ac:dyDescent="0.2">
      <c r="A247" s="211"/>
      <c r="B247" s="211"/>
      <c r="C247" s="211"/>
      <c r="D247" s="211"/>
      <c r="E247" s="211"/>
      <c r="F247" s="211"/>
      <c r="G247" s="251"/>
      <c r="H247" s="211"/>
    </row>
    <row r="248" spans="1:70" s="215" customFormat="1" x14ac:dyDescent="0.2">
      <c r="A248" s="211"/>
      <c r="B248" s="211"/>
      <c r="C248" s="211"/>
      <c r="D248" s="211"/>
      <c r="E248" s="211"/>
      <c r="F248" s="211"/>
      <c r="G248" s="251"/>
      <c r="H248" s="211"/>
    </row>
    <row r="249" spans="1:70" s="215" customFormat="1" x14ac:dyDescent="0.2">
      <c r="A249" s="211"/>
      <c r="B249" s="211"/>
      <c r="C249" s="211"/>
      <c r="D249" s="211"/>
      <c r="E249" s="211"/>
      <c r="F249" s="211"/>
      <c r="G249" s="251"/>
      <c r="H249" s="211"/>
    </row>
    <row r="250" spans="1:70" s="215" customFormat="1" x14ac:dyDescent="0.2">
      <c r="A250" s="211"/>
      <c r="B250" s="211"/>
      <c r="C250" s="211"/>
      <c r="D250" s="211"/>
      <c r="E250" s="211"/>
      <c r="F250" s="211"/>
      <c r="G250" s="251"/>
      <c r="H250" s="211"/>
    </row>
    <row r="251" spans="1:70" s="215" customFormat="1" x14ac:dyDescent="0.2">
      <c r="A251" s="211"/>
      <c r="B251" s="211"/>
      <c r="C251" s="211"/>
      <c r="D251" s="211"/>
      <c r="E251" s="211"/>
      <c r="F251" s="211"/>
      <c r="G251" s="251"/>
      <c r="H251" s="211"/>
    </row>
    <row r="252" spans="1:70" s="215" customFormat="1" x14ac:dyDescent="0.2">
      <c r="A252" s="211"/>
      <c r="B252" s="211"/>
      <c r="C252" s="211"/>
      <c r="D252" s="211"/>
      <c r="E252" s="211"/>
      <c r="F252" s="211"/>
      <c r="G252" s="251"/>
      <c r="H252" s="211"/>
    </row>
    <row r="253" spans="1:70" s="215" customFormat="1" x14ac:dyDescent="0.2">
      <c r="A253" s="211"/>
      <c r="B253" s="211"/>
      <c r="C253" s="211"/>
      <c r="D253" s="211"/>
      <c r="E253" s="211"/>
      <c r="F253" s="211"/>
      <c r="G253" s="251"/>
      <c r="H253" s="211"/>
    </row>
    <row r="254" spans="1:70" s="215" customFormat="1" x14ac:dyDescent="0.2">
      <c r="A254" s="211"/>
      <c r="B254" s="211"/>
      <c r="C254" s="211"/>
      <c r="D254" s="211"/>
      <c r="E254" s="211"/>
      <c r="F254" s="211"/>
      <c r="G254" s="251"/>
      <c r="H254" s="211"/>
    </row>
    <row r="255" spans="1:70" s="215" customFormat="1" x14ac:dyDescent="0.2">
      <c r="A255" s="211"/>
      <c r="B255" s="211"/>
      <c r="C255" s="211"/>
      <c r="D255" s="211"/>
      <c r="E255" s="211"/>
      <c r="F255" s="211"/>
      <c r="G255" s="251"/>
      <c r="H255" s="211"/>
    </row>
    <row r="256" spans="1:70" s="215" customFormat="1" x14ac:dyDescent="0.2">
      <c r="A256" s="211"/>
      <c r="B256" s="211"/>
      <c r="C256" s="211"/>
      <c r="D256" s="211"/>
      <c r="E256" s="211"/>
      <c r="F256" s="211"/>
      <c r="G256" s="251"/>
      <c r="H256" s="211"/>
    </row>
    <row r="257" spans="1:70" s="215" customFormat="1" x14ac:dyDescent="0.2">
      <c r="A257" s="211"/>
      <c r="B257" s="211"/>
      <c r="C257" s="211"/>
      <c r="D257" s="211"/>
      <c r="E257" s="211"/>
      <c r="F257" s="211"/>
      <c r="G257" s="251"/>
      <c r="H257" s="211"/>
    </row>
    <row r="258" spans="1:70" s="215" customFormat="1" x14ac:dyDescent="0.2">
      <c r="A258" s="211"/>
      <c r="B258" s="211"/>
      <c r="C258" s="211"/>
      <c r="D258" s="211"/>
      <c r="E258" s="211"/>
      <c r="F258" s="211"/>
      <c r="G258" s="251"/>
      <c r="H258" s="211"/>
    </row>
    <row r="259" spans="1:70" s="215" customFormat="1" x14ac:dyDescent="0.2">
      <c r="A259" s="211"/>
      <c r="B259" s="211"/>
      <c r="C259" s="211"/>
      <c r="D259" s="211"/>
      <c r="E259" s="211"/>
      <c r="F259" s="211"/>
      <c r="G259" s="251"/>
      <c r="H259" s="211"/>
    </row>
    <row r="260" spans="1:70" s="215" customFormat="1" x14ac:dyDescent="0.2">
      <c r="A260" s="211"/>
      <c r="B260" s="211"/>
      <c r="C260" s="211"/>
      <c r="D260" s="211"/>
      <c r="E260" s="211"/>
      <c r="F260" s="211"/>
      <c r="G260" s="251"/>
      <c r="H260" s="211"/>
    </row>
    <row r="261" spans="1:70" s="215" customFormat="1" x14ac:dyDescent="0.2">
      <c r="A261" s="211"/>
      <c r="B261" s="211"/>
      <c r="C261" s="211"/>
      <c r="D261" s="211"/>
      <c r="E261" s="211"/>
      <c r="F261" s="211"/>
      <c r="G261" s="251"/>
      <c r="H261" s="211"/>
    </row>
    <row r="262" spans="1:70" s="215" customFormat="1" x14ac:dyDescent="0.2">
      <c r="A262" s="211"/>
      <c r="B262" s="211"/>
      <c r="C262" s="211"/>
      <c r="D262" s="211"/>
      <c r="E262" s="211"/>
      <c r="F262" s="211"/>
      <c r="G262" s="251"/>
      <c r="H262" s="211"/>
    </row>
    <row r="263" spans="1:70" s="215" customFormat="1" x14ac:dyDescent="0.2">
      <c r="A263" s="211"/>
      <c r="B263" s="211"/>
      <c r="C263" s="211"/>
      <c r="D263" s="211"/>
      <c r="E263" s="211"/>
      <c r="F263" s="211"/>
      <c r="G263" s="251"/>
      <c r="H263" s="211"/>
    </row>
    <row r="264" spans="1:70" s="215" customFormat="1" x14ac:dyDescent="0.2">
      <c r="A264" s="211"/>
      <c r="B264" s="211"/>
      <c r="C264" s="211"/>
      <c r="D264" s="211"/>
      <c r="E264" s="211"/>
      <c r="F264" s="211"/>
      <c r="G264" s="251"/>
      <c r="H264" s="211"/>
    </row>
    <row r="265" spans="1:70" s="215" customFormat="1" x14ac:dyDescent="0.2">
      <c r="A265" s="211"/>
      <c r="B265" s="211"/>
      <c r="C265" s="211"/>
      <c r="D265" s="211"/>
      <c r="E265" s="211"/>
      <c r="F265" s="211"/>
      <c r="G265" s="251"/>
      <c r="H265" s="211"/>
    </row>
    <row r="266" spans="1:70" s="215" customFormat="1" x14ac:dyDescent="0.2">
      <c r="A266" s="211"/>
      <c r="B266" s="211"/>
      <c r="C266" s="211"/>
      <c r="D266" s="211"/>
      <c r="E266" s="211"/>
      <c r="F266" s="211"/>
      <c r="G266" s="251"/>
      <c r="H266" s="211"/>
    </row>
    <row r="267" spans="1:70" s="215" customFormat="1" x14ac:dyDescent="0.2">
      <c r="A267" s="211"/>
      <c r="B267" s="211"/>
      <c r="C267" s="211"/>
      <c r="D267" s="211"/>
      <c r="E267" s="211"/>
      <c r="F267" s="211"/>
      <c r="G267" s="251"/>
      <c r="H267" s="211"/>
    </row>
    <row r="268" spans="1:70" s="215" customFormat="1" x14ac:dyDescent="0.2">
      <c r="A268" s="211"/>
      <c r="B268" s="211"/>
      <c r="C268" s="211"/>
      <c r="D268" s="211"/>
      <c r="E268" s="211"/>
      <c r="F268" s="211"/>
      <c r="G268" s="251"/>
      <c r="H268" s="211"/>
    </row>
    <row r="269" spans="1:70" s="215" customFormat="1" x14ac:dyDescent="0.2">
      <c r="A269" s="211"/>
      <c r="B269" s="211"/>
      <c r="C269" s="211"/>
      <c r="D269" s="211"/>
      <c r="E269" s="211"/>
      <c r="F269" s="211"/>
      <c r="G269" s="251"/>
      <c r="H269" s="211"/>
    </row>
    <row r="270" spans="1:70" s="215" customFormat="1" x14ac:dyDescent="0.2">
      <c r="A270" s="211"/>
      <c r="B270" s="211"/>
      <c r="C270" s="211"/>
      <c r="D270" s="211"/>
      <c r="E270" s="211"/>
      <c r="F270" s="211"/>
      <c r="G270" s="251"/>
      <c r="H270" s="211"/>
    </row>
    <row r="271" spans="1:70" s="215" customFormat="1" x14ac:dyDescent="0.2">
      <c r="A271" s="211"/>
      <c r="B271" s="211"/>
      <c r="C271" s="211"/>
      <c r="D271" s="211"/>
      <c r="E271" s="211"/>
      <c r="F271" s="211"/>
      <c r="G271" s="251"/>
      <c r="H271" s="211"/>
    </row>
    <row r="272" spans="1:70" s="215" customFormat="1" x14ac:dyDescent="0.2">
      <c r="A272" s="211"/>
      <c r="B272" s="211"/>
      <c r="C272" s="211"/>
      <c r="D272" s="211"/>
      <c r="E272" s="211"/>
      <c r="F272" s="211"/>
      <c r="G272" s="251"/>
      <c r="H272" s="211"/>
    </row>
    <row r="273" spans="1:70" s="215" customFormat="1" x14ac:dyDescent="0.2">
      <c r="A273" s="211"/>
      <c r="B273" s="211"/>
      <c r="C273" s="211"/>
      <c r="D273" s="211"/>
      <c r="E273" s="211"/>
      <c r="F273" s="211"/>
      <c r="G273" s="251"/>
      <c r="H273" s="211"/>
    </row>
    <row r="274" spans="1:70" s="215" customFormat="1" x14ac:dyDescent="0.2">
      <c r="A274" s="211"/>
      <c r="B274" s="211"/>
      <c r="C274" s="211"/>
      <c r="D274" s="211"/>
      <c r="E274" s="211"/>
      <c r="F274" s="211"/>
      <c r="G274" s="251"/>
      <c r="H274" s="211"/>
    </row>
    <row r="275" spans="1:70" s="215" customFormat="1" x14ac:dyDescent="0.2">
      <c r="A275" s="211"/>
      <c r="B275" s="211"/>
      <c r="C275" s="211"/>
      <c r="D275" s="211"/>
      <c r="E275" s="211"/>
      <c r="F275" s="211"/>
      <c r="G275" s="251"/>
      <c r="H275" s="211"/>
    </row>
    <row r="276" spans="1:70" s="215" customFormat="1" x14ac:dyDescent="0.2">
      <c r="A276" s="211"/>
      <c r="B276" s="211"/>
      <c r="C276" s="211"/>
      <c r="D276" s="211"/>
      <c r="E276" s="211"/>
      <c r="F276" s="211"/>
      <c r="G276" s="251"/>
      <c r="H276" s="211"/>
    </row>
    <row r="277" spans="1:70" s="215" customFormat="1" x14ac:dyDescent="0.2">
      <c r="A277" s="211"/>
      <c r="B277" s="211"/>
      <c r="C277" s="211"/>
      <c r="D277" s="211"/>
      <c r="E277" s="211"/>
      <c r="F277" s="211"/>
      <c r="G277" s="251"/>
      <c r="H277" s="211"/>
    </row>
    <row r="278" spans="1:70" s="215" customFormat="1" x14ac:dyDescent="0.2">
      <c r="A278" s="211"/>
      <c r="B278" s="211"/>
      <c r="C278" s="211"/>
      <c r="D278" s="211"/>
      <c r="E278" s="211"/>
      <c r="F278" s="211"/>
      <c r="G278" s="251"/>
      <c r="H278" s="211"/>
    </row>
    <row r="279" spans="1:70" s="215" customFormat="1" x14ac:dyDescent="0.2">
      <c r="A279" s="211"/>
      <c r="B279" s="211"/>
      <c r="C279" s="211"/>
      <c r="D279" s="211"/>
      <c r="E279" s="211"/>
      <c r="F279" s="211"/>
      <c r="G279" s="251"/>
      <c r="H279" s="211"/>
    </row>
    <row r="280" spans="1:70" s="215" customFormat="1" x14ac:dyDescent="0.2">
      <c r="A280" s="211"/>
      <c r="B280" s="211"/>
      <c r="C280" s="211"/>
      <c r="D280" s="211"/>
      <c r="E280" s="211"/>
      <c r="F280" s="211"/>
      <c r="G280" s="251"/>
      <c r="H280" s="211"/>
    </row>
    <row r="281" spans="1:70" s="215" customFormat="1" x14ac:dyDescent="0.2">
      <c r="A281" s="211"/>
      <c r="B281" s="211"/>
      <c r="C281" s="211"/>
      <c r="D281" s="211"/>
      <c r="E281" s="211"/>
      <c r="F281" s="211"/>
      <c r="G281" s="251"/>
      <c r="H281" s="211"/>
    </row>
    <row r="282" spans="1:70" s="215" customFormat="1" x14ac:dyDescent="0.2">
      <c r="A282" s="211"/>
      <c r="B282" s="211"/>
      <c r="C282" s="211"/>
      <c r="D282" s="211"/>
      <c r="E282" s="211"/>
      <c r="F282" s="211"/>
      <c r="G282" s="251"/>
      <c r="H282" s="211"/>
    </row>
    <row r="283" spans="1:70" s="215" customFormat="1" x14ac:dyDescent="0.2">
      <c r="A283" s="211"/>
      <c r="B283" s="211"/>
      <c r="C283" s="211"/>
      <c r="D283" s="211"/>
      <c r="E283" s="211"/>
      <c r="F283" s="211"/>
      <c r="G283" s="251"/>
      <c r="H283" s="211"/>
    </row>
    <row r="284" spans="1:70" s="215" customFormat="1" x14ac:dyDescent="0.2">
      <c r="A284" s="211"/>
      <c r="B284" s="211"/>
      <c r="C284" s="211"/>
      <c r="D284" s="211"/>
      <c r="E284" s="211"/>
      <c r="F284" s="211"/>
      <c r="G284" s="251"/>
      <c r="H284" s="211"/>
    </row>
    <row r="285" spans="1:70" s="215" customFormat="1" x14ac:dyDescent="0.2">
      <c r="A285" s="211"/>
      <c r="B285" s="211"/>
      <c r="C285" s="211"/>
      <c r="D285" s="211"/>
      <c r="E285" s="211"/>
      <c r="F285" s="211"/>
      <c r="G285" s="251"/>
      <c r="H285" s="211"/>
    </row>
    <row r="286" spans="1:70" s="215" customFormat="1" x14ac:dyDescent="0.2">
      <c r="A286" s="211"/>
      <c r="B286" s="211"/>
      <c r="C286" s="211"/>
      <c r="D286" s="211"/>
      <c r="E286" s="211"/>
      <c r="F286" s="211"/>
      <c r="G286" s="251"/>
      <c r="H286" s="211"/>
    </row>
    <row r="287" spans="1:70" s="215" customFormat="1" x14ac:dyDescent="0.2">
      <c r="A287" s="211"/>
      <c r="B287" s="211"/>
      <c r="C287" s="211"/>
      <c r="D287" s="211"/>
      <c r="E287" s="211"/>
      <c r="F287" s="211"/>
      <c r="G287" s="251"/>
      <c r="H287" s="211"/>
    </row>
    <row r="288" spans="1:70" s="215" customFormat="1" x14ac:dyDescent="0.2">
      <c r="A288" s="211"/>
      <c r="B288" s="211"/>
      <c r="C288" s="211"/>
      <c r="D288" s="211"/>
      <c r="E288" s="211"/>
      <c r="F288" s="211"/>
      <c r="G288" s="251"/>
      <c r="H288" s="211"/>
    </row>
    <row r="289" spans="1:70" s="215" customFormat="1" x14ac:dyDescent="0.2">
      <c r="A289" s="211"/>
      <c r="B289" s="211"/>
      <c r="C289" s="211"/>
      <c r="D289" s="211"/>
      <c r="E289" s="211"/>
      <c r="F289" s="211"/>
      <c r="G289" s="251"/>
      <c r="H289" s="211"/>
    </row>
    <row r="290" spans="1:70" s="215" customFormat="1" x14ac:dyDescent="0.2">
      <c r="A290" s="211"/>
      <c r="B290" s="211"/>
      <c r="C290" s="211"/>
      <c r="D290" s="211"/>
      <c r="E290" s="211"/>
      <c r="F290" s="211"/>
      <c r="G290" s="251"/>
      <c r="H290" s="211"/>
    </row>
    <row r="291" spans="1:70" s="215" customFormat="1" x14ac:dyDescent="0.2">
      <c r="A291" s="211"/>
      <c r="B291" s="211"/>
      <c r="C291" s="211"/>
      <c r="D291" s="211"/>
      <c r="E291" s="211"/>
      <c r="F291" s="211"/>
      <c r="G291" s="251"/>
      <c r="H291" s="211"/>
    </row>
    <row r="292" spans="1:70" s="215" customFormat="1" x14ac:dyDescent="0.2">
      <c r="A292" s="211"/>
      <c r="B292" s="211"/>
      <c r="C292" s="211"/>
      <c r="D292" s="211"/>
      <c r="E292" s="211"/>
      <c r="F292" s="211"/>
      <c r="G292" s="251"/>
      <c r="H292" s="211"/>
    </row>
    <row r="293" spans="1:70" s="215" customFormat="1" x14ac:dyDescent="0.2">
      <c r="A293" s="211"/>
      <c r="B293" s="211"/>
      <c r="C293" s="211"/>
      <c r="D293" s="211"/>
      <c r="E293" s="211"/>
      <c r="F293" s="211"/>
      <c r="G293" s="251"/>
      <c r="H293" s="211"/>
    </row>
    <row r="294" spans="1:70" s="215" customFormat="1" x14ac:dyDescent="0.2">
      <c r="A294" s="211"/>
      <c r="B294" s="211"/>
      <c r="C294" s="211"/>
      <c r="D294" s="211"/>
      <c r="E294" s="211"/>
      <c r="F294" s="211"/>
      <c r="G294" s="251"/>
      <c r="H294" s="211"/>
    </row>
    <row r="295" spans="1:70" s="215" customFormat="1" x14ac:dyDescent="0.2">
      <c r="A295" s="211"/>
      <c r="B295" s="211"/>
      <c r="C295" s="211"/>
      <c r="D295" s="211"/>
      <c r="E295" s="211"/>
      <c r="F295" s="211"/>
      <c r="G295" s="251"/>
      <c r="H295" s="211"/>
    </row>
    <row r="296" spans="1:70" s="215" customFormat="1" x14ac:dyDescent="0.2">
      <c r="A296" s="211"/>
      <c r="B296" s="211"/>
      <c r="C296" s="211"/>
      <c r="D296" s="211"/>
      <c r="E296" s="211"/>
      <c r="F296" s="211"/>
      <c r="G296" s="251"/>
      <c r="H296" s="211"/>
    </row>
    <row r="297" spans="1:70" s="215" customFormat="1" x14ac:dyDescent="0.2">
      <c r="A297" s="211"/>
      <c r="B297" s="211"/>
      <c r="C297" s="211"/>
      <c r="D297" s="211"/>
      <c r="E297" s="211"/>
      <c r="F297" s="211"/>
      <c r="G297" s="251"/>
      <c r="H297" s="211"/>
    </row>
    <row r="298" spans="1:70" s="215" customFormat="1" x14ac:dyDescent="0.2">
      <c r="A298" s="211"/>
      <c r="B298" s="211"/>
      <c r="C298" s="211"/>
      <c r="D298" s="211"/>
      <c r="E298" s="211"/>
      <c r="F298" s="211"/>
      <c r="G298" s="251"/>
      <c r="H298" s="211"/>
    </row>
    <row r="299" spans="1:70" s="215" customFormat="1" x14ac:dyDescent="0.2">
      <c r="A299" s="211"/>
      <c r="B299" s="211"/>
      <c r="C299" s="211"/>
      <c r="D299" s="211"/>
      <c r="E299" s="211"/>
      <c r="F299" s="211"/>
      <c r="G299" s="251"/>
      <c r="H299" s="211"/>
    </row>
    <row r="300" spans="1:70" s="215" customFormat="1" x14ac:dyDescent="0.2">
      <c r="A300" s="211"/>
      <c r="B300" s="211"/>
      <c r="C300" s="211"/>
      <c r="D300" s="211"/>
      <c r="E300" s="211"/>
      <c r="F300" s="211"/>
      <c r="G300" s="251"/>
      <c r="H300" s="211"/>
    </row>
    <row r="301" spans="1:70" s="215" customFormat="1" x14ac:dyDescent="0.2">
      <c r="A301" s="211"/>
      <c r="B301" s="211"/>
      <c r="C301" s="211"/>
      <c r="D301" s="211"/>
      <c r="E301" s="211"/>
      <c r="F301" s="211"/>
      <c r="G301" s="251"/>
      <c r="H301" s="211"/>
    </row>
    <row r="302" spans="1:70" s="215" customFormat="1" x14ac:dyDescent="0.2">
      <c r="A302" s="211"/>
      <c r="B302" s="211"/>
      <c r="C302" s="211"/>
      <c r="D302" s="211"/>
      <c r="E302" s="211"/>
      <c r="F302" s="211"/>
      <c r="G302" s="251"/>
      <c r="H302" s="211"/>
    </row>
    <row r="303" spans="1:70" s="215" customFormat="1" x14ac:dyDescent="0.2">
      <c r="A303" s="211"/>
      <c r="B303" s="211"/>
      <c r="C303" s="211"/>
      <c r="D303" s="211"/>
      <c r="E303" s="211"/>
      <c r="F303" s="211"/>
      <c r="G303" s="251"/>
      <c r="H303" s="211"/>
    </row>
    <row r="304" spans="1:70" s="215" customFormat="1" x14ac:dyDescent="0.2">
      <c r="A304" s="211"/>
      <c r="B304" s="211"/>
      <c r="C304" s="211"/>
      <c r="D304" s="211"/>
      <c r="E304" s="211"/>
      <c r="F304" s="211"/>
      <c r="G304" s="251"/>
      <c r="H304" s="211"/>
    </row>
    <row r="305" spans="1:70" s="215" customFormat="1" x14ac:dyDescent="0.2">
      <c r="A305" s="211"/>
      <c r="B305" s="211"/>
      <c r="C305" s="211"/>
      <c r="D305" s="211"/>
      <c r="E305" s="211"/>
      <c r="F305" s="211"/>
      <c r="G305" s="251"/>
      <c r="H305" s="211"/>
    </row>
    <row r="306" spans="1:70" s="215" customFormat="1" x14ac:dyDescent="0.2">
      <c r="A306" s="211"/>
      <c r="B306" s="211"/>
      <c r="C306" s="211"/>
      <c r="D306" s="211"/>
      <c r="E306" s="211"/>
      <c r="F306" s="211"/>
      <c r="G306" s="251"/>
      <c r="H306" s="211"/>
    </row>
    <row r="307" spans="1:70" s="215" customFormat="1" x14ac:dyDescent="0.2">
      <c r="A307" s="211"/>
      <c r="B307" s="211"/>
      <c r="C307" s="211"/>
      <c r="D307" s="211"/>
      <c r="E307" s="211"/>
      <c r="F307" s="211"/>
      <c r="G307" s="251"/>
      <c r="H307" s="211"/>
    </row>
    <row r="308" spans="1:70" s="215" customFormat="1" x14ac:dyDescent="0.2">
      <c r="A308" s="211"/>
      <c r="B308" s="211"/>
      <c r="C308" s="211"/>
      <c r="D308" s="211"/>
      <c r="E308" s="211"/>
      <c r="F308" s="211"/>
      <c r="G308" s="251"/>
      <c r="H308" s="211"/>
    </row>
    <row r="309" spans="1:70" s="215" customFormat="1" x14ac:dyDescent="0.2">
      <c r="A309" s="211"/>
      <c r="B309" s="211"/>
      <c r="C309" s="211"/>
      <c r="D309" s="211"/>
      <c r="E309" s="211"/>
      <c r="F309" s="211"/>
      <c r="G309" s="251"/>
      <c r="H309" s="211"/>
    </row>
    <row r="310" spans="1:70" s="215" customFormat="1" x14ac:dyDescent="0.2">
      <c r="A310" s="211"/>
      <c r="B310" s="211"/>
      <c r="C310" s="211"/>
      <c r="D310" s="211"/>
      <c r="E310" s="211"/>
      <c r="F310" s="211"/>
      <c r="G310" s="251"/>
      <c r="H310" s="211"/>
    </row>
    <row r="311" spans="1:70" s="215" customFormat="1" x14ac:dyDescent="0.2">
      <c r="A311" s="211"/>
      <c r="B311" s="211"/>
      <c r="C311" s="211"/>
      <c r="D311" s="211"/>
      <c r="E311" s="211"/>
      <c r="F311" s="211"/>
      <c r="G311" s="251"/>
      <c r="H311" s="211"/>
    </row>
    <row r="312" spans="1:70" s="215" customFormat="1" x14ac:dyDescent="0.2">
      <c r="A312" s="211"/>
      <c r="B312" s="211"/>
      <c r="C312" s="211"/>
      <c r="D312" s="211"/>
      <c r="E312" s="211"/>
      <c r="F312" s="211"/>
      <c r="G312" s="251"/>
      <c r="H312" s="211"/>
    </row>
    <row r="313" spans="1:70" s="215" customFormat="1" x14ac:dyDescent="0.2">
      <c r="A313" s="211"/>
      <c r="B313" s="211"/>
      <c r="C313" s="211"/>
      <c r="D313" s="211"/>
      <c r="E313" s="211"/>
      <c r="F313" s="211"/>
      <c r="G313" s="251"/>
      <c r="H313" s="211"/>
    </row>
    <row r="314" spans="1:70" s="215" customFormat="1" x14ac:dyDescent="0.2">
      <c r="A314" s="211"/>
      <c r="B314" s="211"/>
      <c r="C314" s="211"/>
      <c r="D314" s="211"/>
      <c r="E314" s="211"/>
      <c r="F314" s="211"/>
      <c r="G314" s="251"/>
      <c r="H314" s="211"/>
    </row>
    <row r="315" spans="1:70" s="215" customFormat="1" x14ac:dyDescent="0.2">
      <c r="A315" s="211"/>
      <c r="B315" s="211"/>
      <c r="C315" s="211"/>
      <c r="D315" s="211"/>
      <c r="E315" s="211"/>
      <c r="F315" s="211"/>
      <c r="G315" s="251"/>
      <c r="H315" s="211"/>
    </row>
    <row r="316" spans="1:70" s="215" customFormat="1" x14ac:dyDescent="0.2">
      <c r="A316" s="211"/>
      <c r="B316" s="211"/>
      <c r="C316" s="211"/>
      <c r="D316" s="211"/>
      <c r="E316" s="211"/>
      <c r="F316" s="211"/>
      <c r="G316" s="251"/>
      <c r="H316" s="211"/>
    </row>
    <row r="317" spans="1:70" s="215" customFormat="1" x14ac:dyDescent="0.2">
      <c r="A317" s="211"/>
      <c r="B317" s="211"/>
      <c r="C317" s="211"/>
      <c r="D317" s="211"/>
      <c r="E317" s="211"/>
      <c r="F317" s="211"/>
      <c r="G317" s="251"/>
      <c r="H317" s="211"/>
    </row>
    <row r="318" spans="1:70" s="215" customFormat="1" x14ac:dyDescent="0.2">
      <c r="A318" s="211"/>
      <c r="B318" s="211"/>
      <c r="C318" s="211"/>
      <c r="D318" s="211"/>
      <c r="E318" s="211"/>
      <c r="F318" s="211"/>
      <c r="G318" s="251"/>
      <c r="H318" s="211"/>
    </row>
    <row r="319" spans="1:70" s="215" customFormat="1" x14ac:dyDescent="0.2">
      <c r="A319" s="211"/>
      <c r="B319" s="211"/>
      <c r="C319" s="211"/>
      <c r="D319" s="211"/>
      <c r="E319" s="211"/>
      <c r="F319" s="211"/>
      <c r="G319" s="251"/>
      <c r="H319" s="211"/>
    </row>
    <row r="320" spans="1:70" s="215" customFormat="1" x14ac:dyDescent="0.2">
      <c r="A320" s="211"/>
      <c r="B320" s="211"/>
      <c r="C320" s="211"/>
      <c r="D320" s="211"/>
      <c r="E320" s="211"/>
      <c r="F320" s="211"/>
      <c r="G320" s="251"/>
      <c r="H320" s="211"/>
    </row>
    <row r="321" spans="1:70" s="215" customFormat="1" x14ac:dyDescent="0.2">
      <c r="A321" s="211"/>
      <c r="B321" s="211"/>
      <c r="C321" s="211"/>
      <c r="D321" s="211"/>
      <c r="E321" s="211"/>
      <c r="F321" s="211"/>
      <c r="G321" s="251"/>
      <c r="H321" s="211"/>
    </row>
    <row r="322" spans="1:70" s="215" customFormat="1" x14ac:dyDescent="0.2">
      <c r="A322" s="211"/>
      <c r="B322" s="211"/>
      <c r="C322" s="211"/>
      <c r="D322" s="211"/>
      <c r="E322" s="211"/>
      <c r="F322" s="211"/>
      <c r="G322" s="251"/>
      <c r="H322" s="211"/>
    </row>
    <row r="323" spans="1:70" s="215" customFormat="1" x14ac:dyDescent="0.2">
      <c r="A323" s="211"/>
      <c r="B323" s="211"/>
      <c r="C323" s="211"/>
      <c r="D323" s="211"/>
      <c r="E323" s="211"/>
      <c r="F323" s="211"/>
      <c r="G323" s="251"/>
      <c r="H323" s="211"/>
    </row>
    <row r="324" spans="1:70" s="215" customFormat="1" x14ac:dyDescent="0.2">
      <c r="A324" s="211"/>
      <c r="B324" s="211"/>
      <c r="C324" s="211"/>
      <c r="D324" s="211"/>
      <c r="E324" s="211"/>
      <c r="F324" s="211"/>
      <c r="G324" s="251"/>
      <c r="H324" s="211"/>
    </row>
    <row r="325" spans="1:70" s="215" customFormat="1" x14ac:dyDescent="0.2">
      <c r="A325" s="211"/>
      <c r="B325" s="211"/>
      <c r="C325" s="211"/>
      <c r="D325" s="211"/>
      <c r="E325" s="211"/>
      <c r="F325" s="211"/>
      <c r="G325" s="251"/>
      <c r="H325" s="211"/>
    </row>
    <row r="326" spans="1:70" s="215" customFormat="1" x14ac:dyDescent="0.2">
      <c r="A326" s="211"/>
      <c r="B326" s="211"/>
      <c r="C326" s="211"/>
      <c r="D326" s="211"/>
      <c r="E326" s="211"/>
      <c r="F326" s="211"/>
      <c r="G326" s="251"/>
      <c r="H326" s="211"/>
    </row>
    <row r="327" spans="1:70" s="215" customFormat="1" x14ac:dyDescent="0.2">
      <c r="A327" s="211"/>
      <c r="B327" s="211"/>
      <c r="C327" s="211"/>
      <c r="D327" s="211"/>
      <c r="E327" s="211"/>
      <c r="F327" s="211"/>
      <c r="G327" s="251"/>
      <c r="H327" s="211"/>
    </row>
    <row r="328" spans="1:70" s="215" customFormat="1" x14ac:dyDescent="0.2">
      <c r="A328" s="211"/>
      <c r="B328" s="211"/>
      <c r="C328" s="211"/>
      <c r="D328" s="211"/>
      <c r="E328" s="211"/>
      <c r="F328" s="211"/>
      <c r="G328" s="251"/>
      <c r="H328" s="211"/>
    </row>
    <row r="329" spans="1:70" s="215" customFormat="1" x14ac:dyDescent="0.2">
      <c r="A329" s="211"/>
      <c r="B329" s="211"/>
      <c r="C329" s="211"/>
      <c r="D329" s="211"/>
      <c r="E329" s="211"/>
      <c r="F329" s="211"/>
      <c r="G329" s="251"/>
      <c r="H329" s="211"/>
    </row>
    <row r="330" spans="1:70" s="215" customFormat="1" x14ac:dyDescent="0.2">
      <c r="A330" s="211"/>
      <c r="B330" s="211"/>
      <c r="C330" s="211"/>
      <c r="D330" s="211"/>
      <c r="E330" s="211"/>
      <c r="F330" s="211"/>
      <c r="G330" s="251"/>
      <c r="H330" s="211"/>
    </row>
    <row r="331" spans="1:70" s="215" customFormat="1" x14ac:dyDescent="0.2">
      <c r="A331" s="211"/>
      <c r="B331" s="211"/>
      <c r="C331" s="211"/>
      <c r="D331" s="211"/>
      <c r="E331" s="211"/>
      <c r="F331" s="211"/>
      <c r="G331" s="251"/>
      <c r="H331" s="211"/>
    </row>
    <row r="332" spans="1:70" s="215" customFormat="1" x14ac:dyDescent="0.2">
      <c r="A332" s="211"/>
      <c r="B332" s="211"/>
      <c r="C332" s="211"/>
      <c r="D332" s="211"/>
      <c r="E332" s="211"/>
      <c r="F332" s="211"/>
      <c r="G332" s="251"/>
      <c r="H332" s="211"/>
    </row>
    <row r="333" spans="1:70" s="215" customFormat="1" x14ac:dyDescent="0.2">
      <c r="A333" s="211"/>
      <c r="B333" s="211"/>
      <c r="C333" s="211"/>
      <c r="D333" s="211"/>
      <c r="E333" s="211"/>
      <c r="F333" s="211"/>
      <c r="G333" s="251"/>
      <c r="H333" s="211"/>
    </row>
    <row r="334" spans="1:70" s="215" customFormat="1" x14ac:dyDescent="0.2">
      <c r="A334" s="211"/>
      <c r="B334" s="211"/>
      <c r="C334" s="211"/>
      <c r="D334" s="211"/>
      <c r="E334" s="211"/>
      <c r="F334" s="211"/>
      <c r="G334" s="251"/>
      <c r="H334" s="211"/>
    </row>
    <row r="335" spans="1:70" s="215" customFormat="1" x14ac:dyDescent="0.2">
      <c r="A335" s="211"/>
      <c r="B335" s="211"/>
      <c r="C335" s="211"/>
      <c r="D335" s="211"/>
      <c r="E335" s="211"/>
      <c r="F335" s="211"/>
      <c r="G335" s="251"/>
      <c r="H335" s="211"/>
    </row>
    <row r="336" spans="1:70" s="215" customFormat="1" x14ac:dyDescent="0.2">
      <c r="A336" s="211"/>
      <c r="B336" s="211"/>
      <c r="C336" s="211"/>
      <c r="D336" s="211"/>
      <c r="E336" s="211"/>
      <c r="F336" s="211"/>
      <c r="G336" s="251"/>
      <c r="H336" s="211"/>
    </row>
    <row r="337" spans="1:70" s="215" customFormat="1" x14ac:dyDescent="0.2">
      <c r="A337" s="211"/>
      <c r="B337" s="211"/>
      <c r="C337" s="211"/>
      <c r="D337" s="211"/>
      <c r="E337" s="211"/>
      <c r="F337" s="211"/>
      <c r="G337" s="251"/>
      <c r="H337" s="211"/>
    </row>
    <row r="338" spans="1:70" s="215" customFormat="1" x14ac:dyDescent="0.2">
      <c r="A338" s="211"/>
      <c r="B338" s="211"/>
      <c r="C338" s="211"/>
      <c r="D338" s="211"/>
      <c r="E338" s="211"/>
      <c r="F338" s="211"/>
      <c r="G338" s="251"/>
      <c r="H338" s="211"/>
    </row>
    <row r="339" spans="1:70" s="215" customFormat="1" x14ac:dyDescent="0.2">
      <c r="A339" s="211"/>
      <c r="B339" s="211"/>
      <c r="C339" s="211"/>
      <c r="D339" s="211"/>
      <c r="E339" s="211"/>
      <c r="F339" s="211"/>
      <c r="G339" s="251"/>
      <c r="H339" s="211"/>
    </row>
    <row r="340" spans="1:70" s="215" customFormat="1" x14ac:dyDescent="0.2">
      <c r="A340" s="211"/>
      <c r="B340" s="211"/>
      <c r="C340" s="211"/>
      <c r="D340" s="211"/>
      <c r="E340" s="211"/>
      <c r="F340" s="211"/>
      <c r="G340" s="251"/>
      <c r="H340" s="211"/>
    </row>
    <row r="341" spans="1:70" s="215" customFormat="1" x14ac:dyDescent="0.2">
      <c r="A341" s="211"/>
      <c r="B341" s="211"/>
      <c r="C341" s="211"/>
      <c r="D341" s="211"/>
      <c r="E341" s="211"/>
      <c r="F341" s="211"/>
      <c r="G341" s="251"/>
      <c r="H341" s="211"/>
    </row>
    <row r="342" spans="1:70" s="215" customFormat="1" x14ac:dyDescent="0.2">
      <c r="A342" s="211"/>
      <c r="B342" s="211"/>
      <c r="C342" s="211"/>
      <c r="D342" s="211"/>
      <c r="E342" s="211"/>
      <c r="F342" s="211"/>
      <c r="G342" s="251"/>
      <c r="H342" s="211"/>
    </row>
    <row r="343" spans="1:70" s="215" customFormat="1" x14ac:dyDescent="0.2">
      <c r="A343" s="211"/>
      <c r="B343" s="211"/>
      <c r="C343" s="211"/>
      <c r="D343" s="211"/>
      <c r="E343" s="211"/>
      <c r="F343" s="211"/>
      <c r="G343" s="251"/>
      <c r="H343" s="211"/>
    </row>
    <row r="344" spans="1:70" s="215" customFormat="1" x14ac:dyDescent="0.2">
      <c r="A344" s="211"/>
      <c r="B344" s="211"/>
      <c r="C344" s="211"/>
      <c r="D344" s="211"/>
      <c r="E344" s="211"/>
      <c r="F344" s="211"/>
      <c r="G344" s="251"/>
      <c r="H344" s="211"/>
    </row>
    <row r="345" spans="1:70" s="215" customFormat="1" x14ac:dyDescent="0.2">
      <c r="A345" s="211"/>
      <c r="B345" s="211"/>
      <c r="C345" s="211"/>
      <c r="D345" s="211"/>
      <c r="E345" s="211"/>
      <c r="F345" s="211"/>
      <c r="G345" s="251"/>
      <c r="H345" s="211"/>
    </row>
    <row r="346" spans="1:70" s="215" customFormat="1" x14ac:dyDescent="0.2">
      <c r="A346" s="211"/>
      <c r="B346" s="211"/>
      <c r="C346" s="211"/>
      <c r="D346" s="211"/>
      <c r="E346" s="211"/>
      <c r="F346" s="211"/>
      <c r="G346" s="251"/>
      <c r="H346" s="211"/>
    </row>
    <row r="347" spans="1:70" s="215" customFormat="1" x14ac:dyDescent="0.2">
      <c r="A347" s="211"/>
      <c r="B347" s="211"/>
      <c r="C347" s="211"/>
      <c r="D347" s="211"/>
      <c r="E347" s="211"/>
      <c r="F347" s="211"/>
      <c r="G347" s="251"/>
      <c r="H347" s="211"/>
    </row>
    <row r="348" spans="1:70" s="215" customFormat="1" x14ac:dyDescent="0.2">
      <c r="A348" s="211"/>
      <c r="B348" s="211"/>
      <c r="C348" s="211"/>
      <c r="D348" s="211"/>
      <c r="E348" s="211"/>
      <c r="F348" s="211"/>
      <c r="G348" s="251"/>
      <c r="H348" s="211"/>
    </row>
    <row r="349" spans="1:70" s="215" customFormat="1" x14ac:dyDescent="0.2">
      <c r="A349" s="211"/>
      <c r="B349" s="211"/>
      <c r="C349" s="211"/>
      <c r="D349" s="211"/>
      <c r="E349" s="211"/>
      <c r="F349" s="211"/>
      <c r="G349" s="251"/>
      <c r="H349" s="211"/>
    </row>
    <row r="350" spans="1:70" s="215" customFormat="1" x14ac:dyDescent="0.2">
      <c r="A350" s="211"/>
      <c r="B350" s="211"/>
      <c r="C350" s="211"/>
      <c r="D350" s="211"/>
      <c r="E350" s="211"/>
      <c r="F350" s="211"/>
      <c r="G350" s="251"/>
      <c r="H350" s="211"/>
    </row>
    <row r="351" spans="1:70" s="215" customFormat="1" x14ac:dyDescent="0.2">
      <c r="A351" s="211"/>
      <c r="B351" s="211"/>
      <c r="C351" s="211"/>
      <c r="D351" s="211"/>
      <c r="E351" s="211"/>
      <c r="F351" s="211"/>
      <c r="G351" s="251"/>
      <c r="H351" s="211"/>
    </row>
    <row r="352" spans="1:70" s="215" customFormat="1" x14ac:dyDescent="0.2">
      <c r="A352" s="211"/>
      <c r="B352" s="211"/>
      <c r="C352" s="211"/>
      <c r="D352" s="211"/>
      <c r="E352" s="211"/>
      <c r="F352" s="211"/>
      <c r="G352" s="251"/>
      <c r="H352" s="211"/>
    </row>
    <row r="353" spans="1:70" s="215" customFormat="1" x14ac:dyDescent="0.2">
      <c r="A353" s="211"/>
      <c r="B353" s="211"/>
      <c r="C353" s="211"/>
      <c r="D353" s="211"/>
      <c r="E353" s="211"/>
      <c r="F353" s="211"/>
      <c r="G353" s="251"/>
      <c r="H353" s="211"/>
    </row>
    <row r="354" spans="1:70" s="215" customFormat="1" x14ac:dyDescent="0.2">
      <c r="A354" s="211"/>
      <c r="B354" s="211"/>
      <c r="C354" s="211"/>
      <c r="D354" s="211"/>
      <c r="E354" s="211"/>
      <c r="F354" s="211"/>
      <c r="G354" s="251"/>
      <c r="H354" s="211"/>
    </row>
    <row r="355" spans="1:70" s="215" customFormat="1" x14ac:dyDescent="0.2">
      <c r="A355" s="211"/>
      <c r="B355" s="211"/>
      <c r="C355" s="211"/>
      <c r="D355" s="211"/>
      <c r="E355" s="211"/>
      <c r="F355" s="211"/>
      <c r="G355" s="251"/>
      <c r="H355" s="211"/>
    </row>
    <row r="356" spans="1:70" s="215" customFormat="1" x14ac:dyDescent="0.2">
      <c r="A356" s="211"/>
      <c r="B356" s="211"/>
      <c r="C356" s="211"/>
      <c r="D356" s="211"/>
      <c r="E356" s="211"/>
      <c r="F356" s="211"/>
      <c r="G356" s="251"/>
      <c r="H356" s="211"/>
    </row>
    <row r="357" spans="1:70" s="215" customFormat="1" x14ac:dyDescent="0.2">
      <c r="A357" s="211"/>
      <c r="B357" s="211"/>
      <c r="C357" s="211"/>
      <c r="D357" s="211"/>
      <c r="E357" s="211"/>
      <c r="F357" s="211"/>
      <c r="G357" s="251"/>
      <c r="H357" s="211"/>
    </row>
    <row r="358" spans="1:70" s="215" customFormat="1" x14ac:dyDescent="0.2">
      <c r="A358" s="211"/>
      <c r="B358" s="211"/>
      <c r="C358" s="211"/>
      <c r="D358" s="211"/>
      <c r="E358" s="211"/>
      <c r="F358" s="211"/>
      <c r="G358" s="251"/>
      <c r="H358" s="211"/>
    </row>
    <row r="359" spans="1:70" s="215" customFormat="1" x14ac:dyDescent="0.2">
      <c r="A359" s="211"/>
      <c r="B359" s="211"/>
      <c r="C359" s="211"/>
      <c r="D359" s="211"/>
      <c r="E359" s="211"/>
      <c r="F359" s="211"/>
      <c r="G359" s="251"/>
      <c r="H359" s="211"/>
    </row>
    <row r="360" spans="1:70" s="215" customFormat="1" x14ac:dyDescent="0.2">
      <c r="A360" s="211"/>
      <c r="B360" s="211"/>
      <c r="C360" s="211"/>
      <c r="D360" s="211"/>
      <c r="E360" s="211"/>
      <c r="F360" s="211"/>
      <c r="G360" s="251"/>
      <c r="H360" s="211"/>
    </row>
    <row r="361" spans="1:70" s="215" customFormat="1" x14ac:dyDescent="0.2">
      <c r="A361" s="211"/>
      <c r="B361" s="211"/>
      <c r="C361" s="211"/>
      <c r="D361" s="211"/>
      <c r="E361" s="211"/>
      <c r="F361" s="211"/>
      <c r="G361" s="251"/>
      <c r="H361" s="211"/>
    </row>
    <row r="362" spans="1:70" s="215" customFormat="1" x14ac:dyDescent="0.2">
      <c r="A362" s="211"/>
      <c r="B362" s="211"/>
      <c r="C362" s="211"/>
      <c r="D362" s="211"/>
      <c r="E362" s="211"/>
      <c r="F362" s="211"/>
      <c r="G362" s="251"/>
      <c r="H362" s="211"/>
    </row>
    <row r="363" spans="1:70" s="215" customFormat="1" x14ac:dyDescent="0.2">
      <c r="A363" s="211"/>
      <c r="B363" s="211"/>
      <c r="C363" s="211"/>
      <c r="D363" s="211"/>
      <c r="E363" s="211"/>
      <c r="F363" s="211"/>
      <c r="G363" s="251"/>
      <c r="H363" s="211"/>
    </row>
    <row r="364" spans="1:70" s="215" customFormat="1" x14ac:dyDescent="0.2">
      <c r="A364" s="211"/>
      <c r="B364" s="211"/>
      <c r="C364" s="211"/>
      <c r="D364" s="211"/>
      <c r="E364" s="211"/>
      <c r="F364" s="211"/>
      <c r="G364" s="251"/>
      <c r="H364" s="211"/>
    </row>
    <row r="365" spans="1:70" s="215" customFormat="1" x14ac:dyDescent="0.2">
      <c r="A365" s="211"/>
      <c r="B365" s="211"/>
      <c r="C365" s="211"/>
      <c r="D365" s="211"/>
      <c r="E365" s="211"/>
      <c r="F365" s="211"/>
      <c r="G365" s="251"/>
      <c r="H365" s="211"/>
    </row>
    <row r="366" spans="1:70" s="215" customFormat="1" x14ac:dyDescent="0.2">
      <c r="A366" s="211"/>
      <c r="B366" s="211"/>
      <c r="C366" s="211"/>
      <c r="D366" s="211"/>
      <c r="E366" s="211"/>
      <c r="F366" s="211"/>
      <c r="G366" s="251"/>
      <c r="H366" s="211"/>
    </row>
    <row r="367" spans="1:70" s="215" customFormat="1" x14ac:dyDescent="0.2">
      <c r="A367" s="211"/>
      <c r="B367" s="211"/>
      <c r="C367" s="211"/>
      <c r="D367" s="211"/>
      <c r="E367" s="211"/>
      <c r="F367" s="211"/>
      <c r="G367" s="251"/>
      <c r="H367" s="211"/>
    </row>
    <row r="368" spans="1:70" s="215" customFormat="1" x14ac:dyDescent="0.2">
      <c r="A368" s="211"/>
      <c r="B368" s="211"/>
      <c r="C368" s="211"/>
      <c r="D368" s="211"/>
      <c r="E368" s="211"/>
      <c r="F368" s="211"/>
      <c r="G368" s="251"/>
      <c r="H368" s="211"/>
    </row>
    <row r="369" spans="1:70" s="215" customFormat="1" x14ac:dyDescent="0.2">
      <c r="A369" s="211"/>
      <c r="B369" s="211"/>
      <c r="C369" s="211"/>
      <c r="D369" s="211"/>
      <c r="E369" s="211"/>
      <c r="F369" s="211"/>
      <c r="G369" s="251"/>
      <c r="H369" s="211"/>
    </row>
    <row r="370" spans="1:70" s="215" customFormat="1" x14ac:dyDescent="0.2">
      <c r="A370" s="211"/>
      <c r="B370" s="211"/>
      <c r="C370" s="211"/>
      <c r="D370" s="211"/>
      <c r="E370" s="211"/>
      <c r="F370" s="211"/>
      <c r="G370" s="251"/>
      <c r="H370" s="211"/>
    </row>
    <row r="371" spans="1:70" s="215" customFormat="1" x14ac:dyDescent="0.2">
      <c r="A371" s="211"/>
      <c r="B371" s="211"/>
      <c r="C371" s="211"/>
      <c r="D371" s="211"/>
      <c r="E371" s="211"/>
      <c r="F371" s="211"/>
      <c r="G371" s="251"/>
      <c r="H371" s="211"/>
    </row>
    <row r="372" spans="1:70" s="215" customFormat="1" x14ac:dyDescent="0.2">
      <c r="A372" s="211"/>
      <c r="B372" s="211"/>
      <c r="C372" s="211"/>
      <c r="D372" s="211"/>
      <c r="E372" s="211"/>
      <c r="F372" s="211"/>
      <c r="G372" s="251"/>
      <c r="H372" s="211"/>
    </row>
    <row r="373" spans="1:70" s="215" customFormat="1" x14ac:dyDescent="0.2">
      <c r="A373" s="211"/>
      <c r="B373" s="211"/>
      <c r="C373" s="211"/>
      <c r="D373" s="211"/>
      <c r="E373" s="211"/>
      <c r="F373" s="211"/>
      <c r="G373" s="251"/>
      <c r="H373" s="211"/>
    </row>
    <row r="374" spans="1:70" s="215" customFormat="1" x14ac:dyDescent="0.2">
      <c r="A374" s="211"/>
      <c r="B374" s="211"/>
      <c r="C374" s="211"/>
      <c r="D374" s="211"/>
      <c r="E374" s="211"/>
      <c r="F374" s="211"/>
      <c r="G374" s="251"/>
      <c r="H374" s="211"/>
    </row>
    <row r="375" spans="1:70" s="215" customFormat="1" x14ac:dyDescent="0.2">
      <c r="A375" s="211"/>
      <c r="B375" s="211"/>
      <c r="C375" s="211"/>
      <c r="D375" s="211"/>
      <c r="E375" s="211"/>
      <c r="F375" s="211"/>
      <c r="G375" s="251"/>
      <c r="H375" s="211"/>
    </row>
    <row r="376" spans="1:70" s="215" customFormat="1" x14ac:dyDescent="0.2">
      <c r="A376" s="211"/>
      <c r="B376" s="211"/>
      <c r="C376" s="211"/>
      <c r="D376" s="211"/>
      <c r="E376" s="211"/>
      <c r="F376" s="211"/>
      <c r="G376" s="251"/>
      <c r="H376" s="211"/>
    </row>
    <row r="377" spans="1:70" s="215" customFormat="1" x14ac:dyDescent="0.2">
      <c r="A377" s="211"/>
      <c r="B377" s="211"/>
      <c r="C377" s="211"/>
      <c r="D377" s="211"/>
      <c r="E377" s="211"/>
      <c r="F377" s="211"/>
      <c r="G377" s="251"/>
      <c r="H377" s="211"/>
    </row>
    <row r="378" spans="1:70" s="215" customFormat="1" x14ac:dyDescent="0.2">
      <c r="A378" s="211"/>
      <c r="B378" s="211"/>
      <c r="C378" s="211"/>
      <c r="D378" s="211"/>
      <c r="E378" s="211"/>
      <c r="F378" s="211"/>
      <c r="G378" s="251"/>
      <c r="H378" s="211"/>
    </row>
    <row r="379" spans="1:70" s="215" customFormat="1" x14ac:dyDescent="0.2">
      <c r="A379" s="211"/>
      <c r="B379" s="211"/>
      <c r="C379" s="211"/>
      <c r="D379" s="211"/>
      <c r="E379" s="211"/>
      <c r="F379" s="211"/>
      <c r="G379" s="251"/>
      <c r="H379" s="211"/>
    </row>
    <row r="380" spans="1:70" s="215" customFormat="1" x14ac:dyDescent="0.2">
      <c r="A380" s="211"/>
      <c r="B380" s="211"/>
      <c r="C380" s="211"/>
      <c r="D380" s="211"/>
      <c r="E380" s="211"/>
      <c r="F380" s="211"/>
      <c r="G380" s="251"/>
      <c r="H380" s="211"/>
    </row>
    <row r="381" spans="1:70" s="215" customFormat="1" x14ac:dyDescent="0.2">
      <c r="A381" s="211"/>
      <c r="B381" s="211"/>
      <c r="C381" s="211"/>
      <c r="D381" s="211"/>
      <c r="E381" s="211"/>
      <c r="F381" s="211"/>
      <c r="G381" s="251"/>
      <c r="H381" s="211"/>
    </row>
    <row r="382" spans="1:70" s="215" customFormat="1" x14ac:dyDescent="0.2">
      <c r="A382" s="211"/>
      <c r="B382" s="211"/>
      <c r="C382" s="211"/>
      <c r="D382" s="211"/>
      <c r="E382" s="211"/>
      <c r="F382" s="211"/>
      <c r="G382" s="251"/>
      <c r="H382" s="211"/>
    </row>
    <row r="383" spans="1:70" s="215" customFormat="1" x14ac:dyDescent="0.2">
      <c r="A383" s="211"/>
      <c r="B383" s="211"/>
      <c r="C383" s="211"/>
      <c r="D383" s="211"/>
      <c r="E383" s="211"/>
      <c r="F383" s="211"/>
      <c r="G383" s="251"/>
      <c r="H383" s="211"/>
    </row>
    <row r="384" spans="1:70" s="215" customFormat="1" x14ac:dyDescent="0.2">
      <c r="A384" s="211"/>
      <c r="B384" s="211"/>
      <c r="C384" s="211"/>
      <c r="D384" s="211"/>
      <c r="E384" s="211"/>
      <c r="F384" s="211"/>
      <c r="G384" s="251"/>
      <c r="H384" s="211"/>
    </row>
    <row r="385" spans="1:70" s="215" customFormat="1" x14ac:dyDescent="0.2">
      <c r="A385" s="211"/>
      <c r="B385" s="211"/>
      <c r="C385" s="211"/>
      <c r="D385" s="211"/>
      <c r="E385" s="211"/>
      <c r="F385" s="211"/>
      <c r="G385" s="251"/>
      <c r="H385" s="211"/>
    </row>
    <row r="386" spans="1:70" s="215" customFormat="1" x14ac:dyDescent="0.2">
      <c r="A386" s="211"/>
      <c r="B386" s="211"/>
      <c r="C386" s="211"/>
      <c r="D386" s="211"/>
      <c r="E386" s="211"/>
      <c r="F386" s="211"/>
      <c r="G386" s="251"/>
      <c r="H386" s="211"/>
    </row>
    <row r="387" spans="1:70" s="215" customFormat="1" x14ac:dyDescent="0.2">
      <c r="A387" s="211"/>
      <c r="B387" s="211"/>
      <c r="C387" s="211"/>
      <c r="D387" s="211"/>
      <c r="E387" s="211"/>
      <c r="F387" s="211"/>
      <c r="G387" s="251"/>
      <c r="H387" s="211"/>
    </row>
    <row r="388" spans="1:70" s="215" customFormat="1" x14ac:dyDescent="0.2">
      <c r="A388" s="211"/>
      <c r="B388" s="211"/>
      <c r="C388" s="211"/>
      <c r="D388" s="211"/>
      <c r="E388" s="211"/>
      <c r="F388" s="211"/>
      <c r="G388" s="251"/>
      <c r="H388" s="211"/>
    </row>
    <row r="389" spans="1:70" s="215" customFormat="1" x14ac:dyDescent="0.2">
      <c r="A389" s="211"/>
      <c r="B389" s="211"/>
      <c r="C389" s="211"/>
      <c r="D389" s="211"/>
      <c r="E389" s="211"/>
      <c r="F389" s="211"/>
      <c r="G389" s="251"/>
      <c r="H389" s="211"/>
    </row>
    <row r="390" spans="1:70" s="215" customFormat="1" x14ac:dyDescent="0.2">
      <c r="A390" s="211"/>
      <c r="B390" s="211"/>
      <c r="C390" s="211"/>
      <c r="D390" s="211"/>
      <c r="E390" s="211"/>
      <c r="F390" s="211"/>
      <c r="G390" s="251"/>
      <c r="H390" s="211"/>
    </row>
    <row r="391" spans="1:70" s="215" customFormat="1" x14ac:dyDescent="0.2">
      <c r="A391" s="211"/>
      <c r="B391" s="211"/>
      <c r="C391" s="211"/>
      <c r="D391" s="211"/>
      <c r="E391" s="211"/>
      <c r="F391" s="211"/>
      <c r="G391" s="251"/>
      <c r="H391" s="211"/>
    </row>
    <row r="392" spans="1:70" s="215" customFormat="1" x14ac:dyDescent="0.2">
      <c r="A392" s="211"/>
      <c r="B392" s="211"/>
      <c r="C392" s="211"/>
      <c r="D392" s="211"/>
      <c r="E392" s="211"/>
      <c r="F392" s="211"/>
      <c r="G392" s="251"/>
      <c r="H392" s="211"/>
    </row>
    <row r="393" spans="1:70" s="215" customFormat="1" x14ac:dyDescent="0.2">
      <c r="A393" s="211"/>
      <c r="B393" s="211"/>
      <c r="C393" s="211"/>
      <c r="D393" s="211"/>
      <c r="E393" s="211"/>
      <c r="F393" s="211"/>
      <c r="G393" s="251"/>
      <c r="H393" s="211"/>
    </row>
    <row r="394" spans="1:70" s="215" customFormat="1" x14ac:dyDescent="0.2">
      <c r="A394" s="211"/>
      <c r="B394" s="211"/>
      <c r="C394" s="211"/>
      <c r="D394" s="211"/>
      <c r="E394" s="211"/>
      <c r="F394" s="211"/>
      <c r="G394" s="251"/>
      <c r="H394" s="211"/>
    </row>
    <row r="395" spans="1:70" s="215" customFormat="1" x14ac:dyDescent="0.2">
      <c r="A395" s="211"/>
      <c r="B395" s="211"/>
      <c r="C395" s="211"/>
      <c r="D395" s="211"/>
      <c r="E395" s="211"/>
      <c r="F395" s="211"/>
      <c r="G395" s="251"/>
      <c r="H395" s="211"/>
    </row>
    <row r="396" spans="1:70" s="215" customFormat="1" x14ac:dyDescent="0.2">
      <c r="A396" s="211"/>
      <c r="B396" s="211"/>
      <c r="C396" s="211"/>
      <c r="D396" s="211"/>
      <c r="E396" s="211"/>
      <c r="F396" s="211"/>
      <c r="G396" s="251"/>
      <c r="H396" s="211"/>
    </row>
    <row r="397" spans="1:70" s="215" customFormat="1" x14ac:dyDescent="0.2">
      <c r="A397" s="211"/>
      <c r="B397" s="211"/>
      <c r="C397" s="211"/>
      <c r="D397" s="211"/>
      <c r="E397" s="211"/>
      <c r="F397" s="211"/>
      <c r="G397" s="251"/>
      <c r="H397" s="211"/>
    </row>
    <row r="398" spans="1:70" s="215" customFormat="1" x14ac:dyDescent="0.2">
      <c r="A398" s="211"/>
      <c r="B398" s="211"/>
      <c r="C398" s="211"/>
      <c r="D398" s="211"/>
      <c r="E398" s="211"/>
      <c r="F398" s="211"/>
      <c r="G398" s="251"/>
      <c r="H398" s="211"/>
    </row>
    <row r="399" spans="1:70" s="215" customFormat="1" x14ac:dyDescent="0.2">
      <c r="A399" s="211"/>
      <c r="B399" s="211"/>
      <c r="C399" s="211"/>
      <c r="D399" s="211"/>
      <c r="E399" s="211"/>
      <c r="F399" s="211"/>
      <c r="G399" s="251"/>
      <c r="H399" s="211"/>
    </row>
    <row r="400" spans="1:70" s="215" customFormat="1" x14ac:dyDescent="0.2">
      <c r="A400" s="211"/>
      <c r="B400" s="211"/>
      <c r="C400" s="211"/>
      <c r="D400" s="211"/>
      <c r="E400" s="211"/>
      <c r="F400" s="211"/>
      <c r="G400" s="251"/>
      <c r="H400" s="211"/>
    </row>
    <row r="401" spans="1:70" s="215" customFormat="1" x14ac:dyDescent="0.2">
      <c r="A401" s="211"/>
      <c r="B401" s="211"/>
      <c r="C401" s="211"/>
      <c r="D401" s="211"/>
      <c r="E401" s="211"/>
      <c r="F401" s="211"/>
      <c r="G401" s="251"/>
      <c r="H401" s="211"/>
    </row>
    <row r="402" spans="1:70" s="215" customFormat="1" x14ac:dyDescent="0.2">
      <c r="A402" s="211"/>
      <c r="B402" s="211"/>
      <c r="C402" s="211"/>
      <c r="D402" s="211"/>
      <c r="E402" s="211"/>
      <c r="F402" s="211"/>
      <c r="G402" s="251"/>
      <c r="H402" s="211"/>
    </row>
    <row r="403" spans="1:70" s="215" customFormat="1" x14ac:dyDescent="0.2">
      <c r="A403" s="211"/>
      <c r="B403" s="211"/>
      <c r="C403" s="211"/>
      <c r="D403" s="211"/>
      <c r="E403" s="211"/>
      <c r="F403" s="211"/>
      <c r="G403" s="251"/>
      <c r="H403" s="211"/>
    </row>
    <row r="404" spans="1:70" s="215" customFormat="1" x14ac:dyDescent="0.2">
      <c r="A404" s="211"/>
      <c r="B404" s="211"/>
      <c r="C404" s="211"/>
      <c r="D404" s="211"/>
      <c r="E404" s="211"/>
      <c r="F404" s="211"/>
      <c r="G404" s="251"/>
      <c r="H404" s="211"/>
    </row>
    <row r="405" spans="1:70" s="215" customFormat="1" x14ac:dyDescent="0.2">
      <c r="A405" s="211"/>
      <c r="B405" s="211"/>
      <c r="C405" s="211"/>
      <c r="D405" s="211"/>
      <c r="E405" s="211"/>
      <c r="F405" s="211"/>
      <c r="G405" s="251"/>
      <c r="H405" s="211"/>
    </row>
    <row r="406" spans="1:70" s="215" customFormat="1" x14ac:dyDescent="0.2">
      <c r="A406" s="211"/>
      <c r="B406" s="211"/>
      <c r="C406" s="211"/>
      <c r="D406" s="211"/>
      <c r="E406" s="211"/>
      <c r="F406" s="211"/>
      <c r="G406" s="251"/>
      <c r="H406" s="211"/>
    </row>
    <row r="407" spans="1:70" s="215" customFormat="1" x14ac:dyDescent="0.2">
      <c r="A407" s="211"/>
      <c r="B407" s="211"/>
      <c r="C407" s="211"/>
      <c r="D407" s="211"/>
      <c r="E407" s="211"/>
      <c r="F407" s="211"/>
      <c r="G407" s="251"/>
      <c r="H407" s="211"/>
    </row>
  </sheetData>
  <sheetProtection selectLockedCells="1" sort="0"/>
  <printOptions gridLines="1"/>
  <pageMargins left="0.5" right="0.5" top="0.5" bottom="0.5" header="0" footer="0"/>
  <pageSetup scale="49" fitToHeight="0"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15C6F-E6C8-3B46-B72F-0307F1970AF9}">
  <sheetPr codeName="Sheet8"/>
  <dimension ref="B1:P28"/>
  <sheetViews>
    <sheetView zoomScaleNormal="100" workbookViewId="0">
      <selection activeCell="B18" sqref="B18"/>
    </sheetView>
  </sheetViews>
  <sheetFormatPr baseColWidth="10" defaultColWidth="9.1640625" defaultRowHeight="16" x14ac:dyDescent="0.2"/>
  <cols>
    <col min="1" max="1" width="3.33203125" style="67" customWidth="1"/>
    <col min="2" max="2" width="153.6640625" style="200" customWidth="1"/>
    <col min="3" max="16" width="9.1640625" style="67"/>
  </cols>
  <sheetData>
    <row r="1" spans="2:16" s="201" customFormat="1" ht="43.5" customHeight="1" x14ac:dyDescent="0.2">
      <c r="B1" s="68" t="s">
        <v>242</v>
      </c>
      <c r="C1" s="67"/>
      <c r="D1" s="67"/>
      <c r="E1" s="67"/>
      <c r="F1" s="67"/>
      <c r="G1" s="67"/>
      <c r="H1" s="67"/>
      <c r="I1" s="67"/>
      <c r="J1" s="67"/>
      <c r="K1" s="67"/>
      <c r="L1" s="67"/>
      <c r="M1" s="67"/>
      <c r="N1" s="67"/>
      <c r="O1" s="67"/>
      <c r="P1" s="67"/>
    </row>
    <row r="2" spans="2:16" s="203" customFormat="1" ht="25.5" customHeight="1" x14ac:dyDescent="0.2">
      <c r="B2" s="228" t="s">
        <v>1081</v>
      </c>
      <c r="C2" s="67"/>
      <c r="D2" s="67"/>
      <c r="E2" s="67"/>
      <c r="F2" s="67"/>
      <c r="G2" s="67"/>
      <c r="H2" s="67"/>
      <c r="I2" s="67"/>
      <c r="J2" s="67"/>
      <c r="K2" s="67"/>
      <c r="L2" s="67"/>
      <c r="M2" s="67"/>
      <c r="N2" s="67"/>
      <c r="O2" s="67"/>
      <c r="P2" s="67"/>
    </row>
    <row r="3" spans="2:16" s="201" customFormat="1" ht="27" x14ac:dyDescent="0.2">
      <c r="B3" s="68" t="s">
        <v>243</v>
      </c>
      <c r="C3" s="67"/>
      <c r="D3" s="67"/>
      <c r="E3" s="67"/>
      <c r="F3" s="67"/>
      <c r="G3" s="67"/>
      <c r="H3" s="67"/>
      <c r="I3" s="67"/>
      <c r="J3" s="67"/>
      <c r="K3" s="67"/>
      <c r="L3" s="67"/>
      <c r="M3" s="67"/>
      <c r="N3" s="67"/>
      <c r="O3" s="67"/>
      <c r="P3" s="67"/>
    </row>
    <row r="4" spans="2:16" s="201" customFormat="1" ht="22.5" customHeight="1" x14ac:dyDescent="0.2">
      <c r="B4" s="161" t="s">
        <v>244</v>
      </c>
      <c r="C4" s="67"/>
      <c r="D4" s="67"/>
      <c r="E4" s="67"/>
      <c r="F4" s="67"/>
      <c r="G4" s="67"/>
      <c r="H4" s="67"/>
      <c r="I4" s="67"/>
      <c r="J4" s="67"/>
      <c r="K4" s="67"/>
      <c r="L4" s="67"/>
      <c r="M4" s="67"/>
      <c r="N4" s="67"/>
      <c r="O4" s="67"/>
      <c r="P4" s="67"/>
    </row>
    <row r="5" spans="2:16" s="202" customFormat="1" ht="49.5" customHeight="1" x14ac:dyDescent="0.2">
      <c r="B5" s="229" t="s">
        <v>1082</v>
      </c>
      <c r="C5" s="67"/>
      <c r="D5" s="67"/>
      <c r="E5" s="67"/>
      <c r="F5" s="67"/>
      <c r="G5" s="67"/>
      <c r="H5" s="67"/>
      <c r="I5" s="67"/>
      <c r="J5" s="67"/>
      <c r="K5" s="67"/>
      <c r="L5" s="67"/>
      <c r="M5" s="67"/>
      <c r="N5" s="67"/>
      <c r="O5" s="67"/>
      <c r="P5" s="67"/>
    </row>
    <row r="6" spans="2:16" s="202" customFormat="1" ht="42" customHeight="1" x14ac:dyDescent="0.2">
      <c r="B6" s="229" t="s">
        <v>1083</v>
      </c>
      <c r="C6" s="67"/>
      <c r="D6" s="67"/>
      <c r="E6" s="67"/>
      <c r="F6" s="67"/>
      <c r="G6" s="67"/>
      <c r="H6" s="67"/>
      <c r="I6" s="67"/>
      <c r="J6" s="67"/>
      <c r="K6" s="67"/>
      <c r="L6" s="67"/>
      <c r="M6" s="67"/>
      <c r="N6" s="67"/>
      <c r="O6" s="67"/>
      <c r="P6" s="67"/>
    </row>
    <row r="7" spans="2:16" s="202" customFormat="1" ht="37.5" customHeight="1" x14ac:dyDescent="0.2">
      <c r="B7" s="229" t="s">
        <v>1084</v>
      </c>
      <c r="C7" s="67"/>
      <c r="D7" s="67"/>
      <c r="E7" s="67"/>
      <c r="F7" s="67"/>
      <c r="G7" s="67"/>
      <c r="H7" s="67"/>
      <c r="I7" s="67"/>
      <c r="J7" s="67"/>
      <c r="K7" s="67"/>
      <c r="L7" s="67"/>
      <c r="M7" s="67"/>
      <c r="N7" s="67"/>
      <c r="O7" s="67"/>
      <c r="P7" s="67"/>
    </row>
    <row r="8" spans="2:16" s="201" customFormat="1" ht="85" x14ac:dyDescent="0.2">
      <c r="B8" s="240" t="s">
        <v>1101</v>
      </c>
      <c r="C8" s="67"/>
      <c r="D8" s="67"/>
      <c r="E8" s="67"/>
      <c r="F8" s="67"/>
      <c r="G8" s="67"/>
      <c r="H8" s="67"/>
      <c r="I8" s="67"/>
      <c r="J8" s="67"/>
      <c r="K8" s="67"/>
      <c r="L8" s="67"/>
      <c r="M8" s="67"/>
      <c r="N8" s="67"/>
      <c r="O8" s="67"/>
      <c r="P8" s="67"/>
    </row>
    <row r="9" spans="2:16" s="201" customFormat="1" ht="20" x14ac:dyDescent="0.2">
      <c r="B9" s="161" t="s">
        <v>251</v>
      </c>
      <c r="C9" s="67"/>
      <c r="D9" s="67"/>
      <c r="E9" s="67"/>
      <c r="F9" s="67"/>
      <c r="G9" s="67"/>
      <c r="H9" s="67"/>
      <c r="I9" s="67"/>
      <c r="J9" s="67"/>
      <c r="K9" s="67"/>
      <c r="L9" s="67"/>
      <c r="M9" s="67"/>
      <c r="N9" s="67"/>
      <c r="O9" s="67"/>
      <c r="P9" s="67"/>
    </row>
    <row r="10" spans="2:16" s="202" customFormat="1" ht="17" x14ac:dyDescent="0.2">
      <c r="B10" s="230" t="s">
        <v>289</v>
      </c>
      <c r="C10" s="67"/>
      <c r="D10" s="67"/>
      <c r="E10" s="67"/>
      <c r="F10" s="67"/>
      <c r="G10" s="67"/>
      <c r="H10" s="67"/>
      <c r="I10" s="67"/>
      <c r="J10" s="67"/>
      <c r="K10" s="67"/>
      <c r="L10" s="67"/>
      <c r="M10" s="67"/>
      <c r="N10" s="67"/>
      <c r="O10" s="67"/>
      <c r="P10" s="67"/>
    </row>
    <row r="11" spans="2:16" s="202" customFormat="1" ht="71" customHeight="1" x14ac:dyDescent="0.2">
      <c r="B11" s="231" t="s">
        <v>1085</v>
      </c>
      <c r="C11" s="67"/>
      <c r="D11" s="67"/>
      <c r="E11" s="67"/>
      <c r="F11" s="67"/>
      <c r="G11" s="67"/>
      <c r="H11" s="67"/>
      <c r="I11" s="67"/>
      <c r="J11" s="67"/>
      <c r="K11" s="67"/>
      <c r="L11" s="67"/>
      <c r="M11" s="67"/>
      <c r="N11" s="67"/>
      <c r="O11" s="67"/>
      <c r="P11" s="67"/>
    </row>
    <row r="12" spans="2:16" s="202" customFormat="1" ht="25" customHeight="1" x14ac:dyDescent="0.2">
      <c r="B12" s="232" t="s">
        <v>1086</v>
      </c>
      <c r="C12" s="67"/>
      <c r="D12" s="67"/>
      <c r="E12" s="67"/>
      <c r="F12" s="67"/>
      <c r="G12" s="67"/>
      <c r="H12" s="67"/>
      <c r="I12" s="67"/>
      <c r="J12" s="67"/>
      <c r="K12" s="67"/>
      <c r="L12" s="67"/>
      <c r="M12" s="67"/>
      <c r="N12" s="67"/>
      <c r="O12" s="67"/>
      <c r="P12" s="67"/>
    </row>
    <row r="13" spans="2:16" s="202" customFormat="1" ht="63" customHeight="1" x14ac:dyDescent="0.2">
      <c r="B13" s="232" t="s">
        <v>1087</v>
      </c>
      <c r="C13" s="67"/>
      <c r="D13" s="67"/>
      <c r="E13" s="67"/>
      <c r="F13" s="67"/>
      <c r="G13" s="67"/>
      <c r="H13" s="67"/>
      <c r="I13" s="67"/>
      <c r="J13" s="67"/>
      <c r="K13" s="67"/>
      <c r="L13" s="67"/>
      <c r="M13" s="67"/>
      <c r="N13" s="67"/>
      <c r="O13" s="67"/>
      <c r="P13" s="67"/>
    </row>
    <row r="14" spans="2:16" s="202" customFormat="1" ht="47" customHeight="1" x14ac:dyDescent="0.2">
      <c r="B14" s="232" t="s">
        <v>1088</v>
      </c>
      <c r="C14" s="67"/>
      <c r="D14" s="67"/>
      <c r="E14" s="67"/>
      <c r="F14" s="67"/>
      <c r="G14" s="67"/>
      <c r="H14" s="67"/>
      <c r="I14" s="67"/>
      <c r="J14" s="67"/>
      <c r="K14" s="67"/>
      <c r="L14" s="67"/>
      <c r="M14" s="67"/>
      <c r="N14" s="67"/>
      <c r="O14" s="67"/>
      <c r="P14" s="67"/>
    </row>
    <row r="15" spans="2:16" s="202" customFormat="1" ht="48" customHeight="1" x14ac:dyDescent="0.2">
      <c r="B15" s="232" t="s">
        <v>1089</v>
      </c>
      <c r="C15" s="67"/>
      <c r="D15" s="67"/>
      <c r="E15" s="67"/>
      <c r="F15" s="67"/>
      <c r="G15" s="67"/>
      <c r="H15" s="67"/>
      <c r="I15" s="67"/>
      <c r="J15" s="67"/>
      <c r="K15" s="67"/>
      <c r="L15" s="67"/>
      <c r="M15" s="67"/>
      <c r="N15" s="67"/>
      <c r="O15" s="67"/>
      <c r="P15" s="67"/>
    </row>
    <row r="16" spans="2:16" s="202" customFormat="1" ht="36" customHeight="1" x14ac:dyDescent="0.2">
      <c r="B16" s="232" t="s">
        <v>1090</v>
      </c>
      <c r="C16" s="67"/>
      <c r="D16" s="67"/>
      <c r="E16" s="67"/>
      <c r="F16" s="67"/>
      <c r="G16" s="67"/>
      <c r="H16" s="67"/>
      <c r="I16" s="67"/>
      <c r="J16" s="67"/>
      <c r="K16" s="67"/>
      <c r="L16" s="67"/>
      <c r="M16" s="67"/>
      <c r="N16" s="67"/>
      <c r="O16" s="67"/>
      <c r="P16" s="67"/>
    </row>
    <row r="17" spans="2:16" s="202" customFormat="1" ht="36" customHeight="1" x14ac:dyDescent="0.2">
      <c r="B17" s="232" t="s">
        <v>1091</v>
      </c>
      <c r="C17" s="67"/>
      <c r="D17" s="67"/>
      <c r="E17" s="67"/>
      <c r="F17" s="67"/>
      <c r="G17" s="67"/>
      <c r="H17" s="67"/>
      <c r="I17" s="67"/>
      <c r="J17" s="67"/>
      <c r="K17" s="67"/>
      <c r="L17" s="67"/>
      <c r="M17" s="67"/>
      <c r="N17" s="67"/>
      <c r="O17" s="67"/>
      <c r="P17" s="67"/>
    </row>
    <row r="18" spans="2:16" s="202" customFormat="1" ht="38.25" customHeight="1" x14ac:dyDescent="0.2">
      <c r="B18" s="232" t="s">
        <v>1092</v>
      </c>
      <c r="C18" s="67"/>
      <c r="D18" s="67"/>
      <c r="E18" s="67"/>
      <c r="F18" s="67"/>
      <c r="G18" s="67"/>
      <c r="H18" s="67"/>
      <c r="I18" s="67"/>
      <c r="J18" s="67"/>
      <c r="K18" s="67"/>
      <c r="L18" s="67"/>
      <c r="M18" s="67"/>
      <c r="N18" s="67"/>
      <c r="O18" s="67"/>
      <c r="P18" s="67"/>
    </row>
    <row r="19" spans="2:16" s="202" customFormat="1" ht="36" customHeight="1" x14ac:dyDescent="0.2">
      <c r="B19" s="232" t="s">
        <v>1093</v>
      </c>
      <c r="C19" s="67"/>
      <c r="D19" s="67"/>
      <c r="E19" s="67"/>
      <c r="F19" s="67"/>
      <c r="G19" s="67"/>
      <c r="H19" s="67"/>
      <c r="I19" s="67"/>
      <c r="J19" s="67"/>
      <c r="K19" s="67"/>
      <c r="L19" s="67"/>
      <c r="M19" s="67"/>
      <c r="N19" s="67"/>
      <c r="O19" s="67"/>
      <c r="P19" s="67"/>
    </row>
    <row r="20" spans="2:16" s="202" customFormat="1" ht="33.75" customHeight="1" x14ac:dyDescent="0.2">
      <c r="B20" s="232" t="s">
        <v>1094</v>
      </c>
      <c r="C20" s="67"/>
      <c r="D20" s="67"/>
      <c r="E20" s="67"/>
      <c r="F20" s="67"/>
      <c r="G20" s="67"/>
      <c r="H20" s="67"/>
      <c r="I20" s="67"/>
      <c r="J20" s="67"/>
      <c r="K20" s="67"/>
      <c r="L20" s="67"/>
      <c r="M20" s="67"/>
      <c r="N20" s="67"/>
      <c r="O20" s="67"/>
      <c r="P20" s="67"/>
    </row>
    <row r="21" spans="2:16" s="202" customFormat="1" ht="36" customHeight="1" x14ac:dyDescent="0.2">
      <c r="B21" s="232" t="s">
        <v>1095</v>
      </c>
      <c r="C21" s="67"/>
      <c r="D21" s="67"/>
      <c r="E21" s="67"/>
      <c r="F21" s="67"/>
      <c r="G21" s="67"/>
      <c r="H21" s="67"/>
      <c r="I21" s="67"/>
      <c r="J21" s="67"/>
      <c r="K21" s="67"/>
      <c r="L21" s="67"/>
      <c r="M21" s="67"/>
      <c r="N21" s="67"/>
      <c r="O21" s="67"/>
      <c r="P21" s="67"/>
    </row>
    <row r="22" spans="2:16" s="202" customFormat="1" ht="37.5" customHeight="1" x14ac:dyDescent="0.2">
      <c r="B22" s="232" t="s">
        <v>1096</v>
      </c>
      <c r="C22" s="67"/>
      <c r="D22" s="67"/>
      <c r="E22" s="67"/>
      <c r="F22" s="67"/>
      <c r="G22" s="67"/>
      <c r="H22" s="67"/>
      <c r="I22" s="67"/>
      <c r="J22" s="67"/>
      <c r="K22" s="67"/>
      <c r="L22" s="67"/>
      <c r="M22" s="67"/>
      <c r="N22" s="67"/>
      <c r="O22" s="67"/>
      <c r="P22" s="67"/>
    </row>
    <row r="23" spans="2:16" s="202" customFormat="1" ht="40" customHeight="1" x14ac:dyDescent="0.2">
      <c r="B23" s="232" t="s">
        <v>1097</v>
      </c>
      <c r="C23" s="67"/>
      <c r="D23" s="67"/>
      <c r="E23" s="67"/>
      <c r="F23" s="67"/>
      <c r="G23" s="67"/>
      <c r="H23" s="67"/>
      <c r="I23" s="67"/>
      <c r="J23" s="67"/>
      <c r="K23" s="67"/>
      <c r="L23" s="67"/>
      <c r="M23" s="67"/>
      <c r="N23" s="67"/>
      <c r="O23" s="67"/>
      <c r="P23" s="67"/>
    </row>
    <row r="24" spans="2:16" s="202" customFormat="1" ht="19.5" customHeight="1" x14ac:dyDescent="0.2">
      <c r="B24" s="232" t="s">
        <v>1098</v>
      </c>
      <c r="C24" s="67"/>
      <c r="D24" s="67"/>
      <c r="E24" s="67"/>
      <c r="F24" s="67"/>
      <c r="G24" s="67"/>
      <c r="H24" s="67"/>
      <c r="I24" s="67"/>
      <c r="J24" s="67"/>
      <c r="K24" s="67"/>
      <c r="L24" s="67"/>
      <c r="M24" s="67"/>
      <c r="N24" s="67"/>
      <c r="O24" s="67"/>
      <c r="P24" s="67"/>
    </row>
    <row r="25" spans="2:16" s="202" customFormat="1" ht="23.25" customHeight="1" x14ac:dyDescent="0.2">
      <c r="B25" s="232" t="s">
        <v>1099</v>
      </c>
      <c r="C25" s="67"/>
      <c r="D25" s="67"/>
      <c r="E25" s="67"/>
      <c r="F25" s="67"/>
      <c r="G25" s="67"/>
      <c r="H25" s="67"/>
      <c r="I25" s="67"/>
      <c r="J25" s="67"/>
      <c r="K25" s="67"/>
      <c r="L25" s="67"/>
      <c r="M25" s="67"/>
      <c r="N25" s="67"/>
      <c r="O25" s="67"/>
      <c r="P25" s="67"/>
    </row>
    <row r="26" spans="2:16" s="202" customFormat="1" ht="37.5" customHeight="1" x14ac:dyDescent="0.2">
      <c r="B26" s="232" t="s">
        <v>1100</v>
      </c>
      <c r="C26" s="67"/>
      <c r="D26" s="67"/>
      <c r="E26" s="67"/>
      <c r="F26" s="67"/>
      <c r="G26" s="67"/>
      <c r="H26" s="67"/>
      <c r="I26" s="67"/>
      <c r="J26" s="67"/>
      <c r="K26" s="67"/>
      <c r="L26" s="67"/>
      <c r="M26" s="67"/>
      <c r="N26" s="67"/>
      <c r="O26" s="67"/>
      <c r="P26" s="67"/>
    </row>
    <row r="27" spans="2:16" ht="27" x14ac:dyDescent="0.2">
      <c r="B27" s="68" t="s">
        <v>1077</v>
      </c>
    </row>
    <row r="28" spans="2:16" ht="86" thickBot="1" x14ac:dyDescent="0.25">
      <c r="B28" s="233" t="s">
        <v>1079</v>
      </c>
    </row>
  </sheetData>
  <sheetProtection algorithmName="SHA-512" hashValue="JOxh6htHS7OBiReMsnSb9FUmhK1v1/kuOiVCgakDgAHCTbAhSyiNLdWTLAgvxCravv97fzPMhWhKoPFzR5zQWw==" saltValue="6o7cVSBpsLFzmU8PmCCZYw==" spinCount="100000" sheet="1" objects="1" scenarios="1" selectLockedCells="1" selectUnlockedCells="1"/>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8434-10BE-4497-BEFE-978E14C3AEB4}">
  <sheetPr codeName="Sheet9"/>
  <dimension ref="A1:D295"/>
  <sheetViews>
    <sheetView zoomScaleNormal="100" workbookViewId="0">
      <pane ySplit="1" topLeftCell="A2" activePane="bottomLeft" state="frozen"/>
      <selection pane="bottomLeft" activeCell="H9" sqref="H9"/>
    </sheetView>
  </sheetViews>
  <sheetFormatPr baseColWidth="10" defaultColWidth="9.1640625" defaultRowHeight="16" x14ac:dyDescent="0.2"/>
  <cols>
    <col min="1" max="1" width="14" style="215" bestFit="1" customWidth="1"/>
    <col min="2" max="2" width="17.1640625" style="257" bestFit="1" customWidth="1"/>
    <col min="3" max="3" width="26" style="215" bestFit="1" customWidth="1"/>
    <col min="4" max="4" width="48.1640625" style="215" bestFit="1" customWidth="1"/>
    <col min="5" max="16384" width="9.1640625" style="215"/>
  </cols>
  <sheetData>
    <row r="1" spans="1:4" s="219" customFormat="1" ht="25" customHeight="1" x14ac:dyDescent="0.2">
      <c r="A1" s="221" t="s">
        <v>126</v>
      </c>
      <c r="B1" s="225" t="s">
        <v>1080</v>
      </c>
      <c r="C1" s="221" t="s">
        <v>125</v>
      </c>
      <c r="D1" s="221" t="s">
        <v>797</v>
      </c>
    </row>
    <row r="2" spans="1:4" ht="15.75" customHeight="1" x14ac:dyDescent="0.2">
      <c r="A2" s="211" t="s">
        <v>355</v>
      </c>
      <c r="B2" s="222">
        <v>20606</v>
      </c>
      <c r="C2" s="211" t="s">
        <v>1005</v>
      </c>
      <c r="D2" s="211" t="s">
        <v>801</v>
      </c>
    </row>
    <row r="3" spans="1:4" ht="15.75" customHeight="1" x14ac:dyDescent="0.2">
      <c r="A3" s="211" t="s">
        <v>353</v>
      </c>
      <c r="B3" s="222">
        <v>20607</v>
      </c>
      <c r="C3" s="211" t="s">
        <v>985</v>
      </c>
      <c r="D3" s="211" t="s">
        <v>799</v>
      </c>
    </row>
    <row r="4" spans="1:4" ht="15.75" customHeight="1" x14ac:dyDescent="0.2">
      <c r="A4" s="211" t="s">
        <v>353</v>
      </c>
      <c r="B4" s="222">
        <v>20608</v>
      </c>
      <c r="C4" s="211" t="s">
        <v>986</v>
      </c>
      <c r="D4" s="211" t="s">
        <v>801</v>
      </c>
    </row>
    <row r="5" spans="1:4" ht="15.75" customHeight="1" x14ac:dyDescent="0.2">
      <c r="A5" s="211" t="s">
        <v>355</v>
      </c>
      <c r="B5" s="222">
        <v>20609</v>
      </c>
      <c r="C5" s="211" t="s">
        <v>1006</v>
      </c>
      <c r="D5" s="211" t="s">
        <v>801</v>
      </c>
    </row>
    <row r="6" spans="1:4" ht="15.75" customHeight="1" x14ac:dyDescent="0.2">
      <c r="A6" s="211" t="s">
        <v>345</v>
      </c>
      <c r="B6" s="222">
        <v>20611</v>
      </c>
      <c r="C6" s="211" t="s">
        <v>883</v>
      </c>
      <c r="D6" s="211" t="s">
        <v>801</v>
      </c>
    </row>
    <row r="7" spans="1:4" ht="15.75" customHeight="1" x14ac:dyDescent="0.2">
      <c r="A7" s="211" t="s">
        <v>345</v>
      </c>
      <c r="B7" s="222">
        <v>20612</v>
      </c>
      <c r="C7" s="211" t="s">
        <v>884</v>
      </c>
      <c r="D7" s="211" t="s">
        <v>801</v>
      </c>
    </row>
    <row r="8" spans="1:4" ht="15.75" customHeight="1" x14ac:dyDescent="0.2">
      <c r="A8" s="211" t="s">
        <v>341</v>
      </c>
      <c r="B8" s="222">
        <v>20615</v>
      </c>
      <c r="C8" s="211" t="s">
        <v>853</v>
      </c>
      <c r="D8" s="211" t="s">
        <v>801</v>
      </c>
    </row>
    <row r="9" spans="1:4" ht="15.75" customHeight="1" x14ac:dyDescent="0.2">
      <c r="A9" s="211" t="s">
        <v>345</v>
      </c>
      <c r="B9" s="222">
        <v>20616</v>
      </c>
      <c r="C9" s="211" t="s">
        <v>885</v>
      </c>
      <c r="D9" s="211" t="s">
        <v>799</v>
      </c>
    </row>
    <row r="10" spans="1:4" ht="15.75" customHeight="1" x14ac:dyDescent="0.2">
      <c r="A10" s="211" t="s">
        <v>345</v>
      </c>
      <c r="B10" s="222">
        <v>20617</v>
      </c>
      <c r="C10" s="211" t="s">
        <v>886</v>
      </c>
      <c r="D10" s="211" t="s">
        <v>801</v>
      </c>
    </row>
    <row r="11" spans="1:4" ht="15.75" customHeight="1" x14ac:dyDescent="0.2">
      <c r="A11" s="211" t="s">
        <v>355</v>
      </c>
      <c r="B11" s="222">
        <v>20618</v>
      </c>
      <c r="C11" s="211" t="s">
        <v>1007</v>
      </c>
      <c r="D11" s="211" t="s">
        <v>799</v>
      </c>
    </row>
    <row r="12" spans="1:4" ht="15.75" customHeight="1" x14ac:dyDescent="0.2">
      <c r="A12" s="211" t="s">
        <v>355</v>
      </c>
      <c r="B12" s="222">
        <v>20619</v>
      </c>
      <c r="C12" s="211" t="s">
        <v>543</v>
      </c>
      <c r="D12" s="211" t="s">
        <v>799</v>
      </c>
    </row>
    <row r="13" spans="1:4" ht="15.75" customHeight="1" x14ac:dyDescent="0.2">
      <c r="A13" s="211" t="s">
        <v>355</v>
      </c>
      <c r="B13" s="222">
        <v>20620</v>
      </c>
      <c r="C13" s="211" t="s">
        <v>1008</v>
      </c>
      <c r="D13" s="211" t="s">
        <v>801</v>
      </c>
    </row>
    <row r="14" spans="1:4" ht="15.75" customHeight="1" x14ac:dyDescent="0.2">
      <c r="A14" s="211" t="s">
        <v>355</v>
      </c>
      <c r="B14" s="222">
        <v>20621</v>
      </c>
      <c r="C14" s="211" t="s">
        <v>1009</v>
      </c>
      <c r="D14" s="211" t="s">
        <v>801</v>
      </c>
    </row>
    <row r="15" spans="1:4" ht="15.75" customHeight="1" x14ac:dyDescent="0.2">
      <c r="A15" s="211" t="s">
        <v>345</v>
      </c>
      <c r="B15" s="222">
        <v>20622</v>
      </c>
      <c r="C15" s="211" t="s">
        <v>887</v>
      </c>
      <c r="D15" s="211" t="s">
        <v>799</v>
      </c>
    </row>
    <row r="16" spans="1:4" ht="15.75" customHeight="1" x14ac:dyDescent="0.2">
      <c r="A16" s="211" t="s">
        <v>353</v>
      </c>
      <c r="B16" s="222">
        <v>20623</v>
      </c>
      <c r="C16" s="211" t="s">
        <v>987</v>
      </c>
      <c r="D16" s="211" t="s">
        <v>799</v>
      </c>
    </row>
    <row r="17" spans="1:4" ht="15.75" customHeight="1" x14ac:dyDescent="0.2">
      <c r="A17" s="211" t="s">
        <v>355</v>
      </c>
      <c r="B17" s="222">
        <v>20624</v>
      </c>
      <c r="C17" s="211" t="s">
        <v>1010</v>
      </c>
      <c r="D17" s="211" t="s">
        <v>801</v>
      </c>
    </row>
    <row r="18" spans="1:4" ht="15.75" customHeight="1" x14ac:dyDescent="0.2">
      <c r="A18" s="211" t="s">
        <v>345</v>
      </c>
      <c r="B18" s="222">
        <v>20625</v>
      </c>
      <c r="C18" s="211" t="s">
        <v>888</v>
      </c>
      <c r="D18" s="211" t="s">
        <v>801</v>
      </c>
    </row>
    <row r="19" spans="1:4" ht="15.75" customHeight="1" x14ac:dyDescent="0.2">
      <c r="A19" s="211" t="s">
        <v>355</v>
      </c>
      <c r="B19" s="222">
        <v>20626</v>
      </c>
      <c r="C19" s="211" t="s">
        <v>1011</v>
      </c>
      <c r="D19" s="211" t="s">
        <v>801</v>
      </c>
    </row>
    <row r="20" spans="1:4" ht="15.75" customHeight="1" x14ac:dyDescent="0.2">
      <c r="A20" s="211" t="s">
        <v>355</v>
      </c>
      <c r="B20" s="222">
        <v>20628</v>
      </c>
      <c r="C20" s="211" t="s">
        <v>1012</v>
      </c>
      <c r="D20" s="211" t="s">
        <v>801</v>
      </c>
    </row>
    <row r="21" spans="1:4" ht="15.75" customHeight="1" x14ac:dyDescent="0.2">
      <c r="A21" s="211" t="s">
        <v>341</v>
      </c>
      <c r="B21" s="222">
        <v>20629</v>
      </c>
      <c r="C21" s="211" t="s">
        <v>854</v>
      </c>
      <c r="D21" s="211" t="s">
        <v>801</v>
      </c>
    </row>
    <row r="22" spans="1:4" ht="15.75" customHeight="1" x14ac:dyDescent="0.2">
      <c r="A22" s="211" t="s">
        <v>355</v>
      </c>
      <c r="B22" s="222">
        <v>20630</v>
      </c>
      <c r="C22" s="211" t="s">
        <v>1013</v>
      </c>
      <c r="D22" s="211" t="s">
        <v>801</v>
      </c>
    </row>
    <row r="23" spans="1:4" ht="15.75" customHeight="1" x14ac:dyDescent="0.2">
      <c r="A23" s="211" t="s">
        <v>345</v>
      </c>
      <c r="B23" s="222">
        <v>20632</v>
      </c>
      <c r="C23" s="211" t="s">
        <v>889</v>
      </c>
      <c r="D23" s="211" t="s">
        <v>801</v>
      </c>
    </row>
    <row r="24" spans="1:4" ht="15.75" customHeight="1" x14ac:dyDescent="0.2">
      <c r="A24" s="211" t="s">
        <v>355</v>
      </c>
      <c r="B24" s="222">
        <v>20634</v>
      </c>
      <c r="C24" s="211" t="s">
        <v>1014</v>
      </c>
      <c r="D24" s="211" t="s">
        <v>799</v>
      </c>
    </row>
    <row r="25" spans="1:4" ht="15.75" customHeight="1" x14ac:dyDescent="0.2">
      <c r="A25" s="211" t="s">
        <v>355</v>
      </c>
      <c r="B25" s="222">
        <v>20636</v>
      </c>
      <c r="C25" s="211" t="s">
        <v>1015</v>
      </c>
      <c r="D25" s="211" t="s">
        <v>799</v>
      </c>
    </row>
    <row r="26" spans="1:4" ht="15.75" customHeight="1" x14ac:dyDescent="0.2">
      <c r="A26" s="211" t="s">
        <v>345</v>
      </c>
      <c r="B26" s="222">
        <v>20637</v>
      </c>
      <c r="C26" s="211" t="s">
        <v>890</v>
      </c>
      <c r="D26" s="211" t="s">
        <v>799</v>
      </c>
    </row>
    <row r="27" spans="1:4" ht="15.75" customHeight="1" x14ac:dyDescent="0.2">
      <c r="A27" s="211" t="s">
        <v>345</v>
      </c>
      <c r="B27" s="222">
        <v>20645</v>
      </c>
      <c r="C27" s="211" t="s">
        <v>891</v>
      </c>
      <c r="D27" s="211" t="s">
        <v>801</v>
      </c>
    </row>
    <row r="28" spans="1:4" ht="15.75" customHeight="1" x14ac:dyDescent="0.2">
      <c r="A28" s="211" t="s">
        <v>355</v>
      </c>
      <c r="B28" s="222">
        <v>20656</v>
      </c>
      <c r="C28" s="211" t="s">
        <v>1016</v>
      </c>
      <c r="D28" s="211" t="s">
        <v>801</v>
      </c>
    </row>
    <row r="29" spans="1:4" ht="15.75" customHeight="1" x14ac:dyDescent="0.2">
      <c r="A29" s="211" t="s">
        <v>345</v>
      </c>
      <c r="B29" s="222">
        <v>20658</v>
      </c>
      <c r="C29" s="211" t="s">
        <v>892</v>
      </c>
      <c r="D29" s="211" t="s">
        <v>799</v>
      </c>
    </row>
    <row r="30" spans="1:4" ht="15.75" customHeight="1" x14ac:dyDescent="0.2">
      <c r="A30" s="211" t="s">
        <v>355</v>
      </c>
      <c r="B30" s="222">
        <v>20660</v>
      </c>
      <c r="C30" s="211" t="s">
        <v>1017</v>
      </c>
      <c r="D30" s="211" t="s">
        <v>801</v>
      </c>
    </row>
    <row r="31" spans="1:4" ht="15.75" customHeight="1" x14ac:dyDescent="0.2">
      <c r="A31" s="211" t="s">
        <v>345</v>
      </c>
      <c r="B31" s="222">
        <v>20661</v>
      </c>
      <c r="C31" s="211" t="s">
        <v>1075</v>
      </c>
      <c r="D31" s="211" t="s">
        <v>852</v>
      </c>
    </row>
    <row r="32" spans="1:4" ht="15.75" customHeight="1" x14ac:dyDescent="0.2">
      <c r="A32" s="211" t="s">
        <v>345</v>
      </c>
      <c r="B32" s="222">
        <v>20662</v>
      </c>
      <c r="C32" s="211" t="s">
        <v>893</v>
      </c>
      <c r="D32" s="211" t="s">
        <v>799</v>
      </c>
    </row>
    <row r="33" spans="1:4" ht="15.75" customHeight="1" x14ac:dyDescent="0.2">
      <c r="A33" s="211" t="s">
        <v>345</v>
      </c>
      <c r="B33" s="222">
        <v>20664</v>
      </c>
      <c r="C33" s="211" t="s">
        <v>894</v>
      </c>
      <c r="D33" s="211" t="s">
        <v>799</v>
      </c>
    </row>
    <row r="34" spans="1:4" ht="15.75" customHeight="1" x14ac:dyDescent="0.2">
      <c r="A34" s="211" t="s">
        <v>355</v>
      </c>
      <c r="B34" s="222">
        <v>20667</v>
      </c>
      <c r="C34" s="211" t="s">
        <v>1018</v>
      </c>
      <c r="D34" s="211" t="s">
        <v>801</v>
      </c>
    </row>
    <row r="35" spans="1:4" ht="15.75" customHeight="1" x14ac:dyDescent="0.2">
      <c r="A35" s="211" t="s">
        <v>355</v>
      </c>
      <c r="B35" s="222">
        <v>20670</v>
      </c>
      <c r="C35" s="211" t="s">
        <v>1019</v>
      </c>
      <c r="D35" s="211" t="s">
        <v>801</v>
      </c>
    </row>
    <row r="36" spans="1:4" ht="15.75" customHeight="1" x14ac:dyDescent="0.2">
      <c r="A36" s="211" t="s">
        <v>355</v>
      </c>
      <c r="B36" s="222">
        <v>20674</v>
      </c>
      <c r="C36" s="211" t="s">
        <v>1020</v>
      </c>
      <c r="D36" s="211" t="s">
        <v>801</v>
      </c>
    </row>
    <row r="37" spans="1:4" ht="15.75" customHeight="1" x14ac:dyDescent="0.2">
      <c r="A37" s="211" t="s">
        <v>345</v>
      </c>
      <c r="B37" s="222">
        <v>20675</v>
      </c>
      <c r="C37" s="211" t="s">
        <v>895</v>
      </c>
      <c r="D37" s="211" t="s">
        <v>799</v>
      </c>
    </row>
    <row r="38" spans="1:4" ht="15.75" customHeight="1" x14ac:dyDescent="0.2">
      <c r="A38" s="211" t="s">
        <v>341</v>
      </c>
      <c r="B38" s="222">
        <v>20676</v>
      </c>
      <c r="C38" s="211" t="s">
        <v>855</v>
      </c>
      <c r="D38" s="211" t="s">
        <v>799</v>
      </c>
    </row>
    <row r="39" spans="1:4" ht="15.75" customHeight="1" x14ac:dyDescent="0.2">
      <c r="A39" s="211" t="s">
        <v>345</v>
      </c>
      <c r="B39" s="222">
        <v>20677</v>
      </c>
      <c r="C39" s="211" t="s">
        <v>896</v>
      </c>
      <c r="D39" s="211" t="s">
        <v>799</v>
      </c>
    </row>
    <row r="40" spans="1:4" ht="15.75" customHeight="1" x14ac:dyDescent="0.2">
      <c r="A40" s="211" t="s">
        <v>355</v>
      </c>
      <c r="B40" s="222">
        <v>20680</v>
      </c>
      <c r="C40" s="211" t="s">
        <v>1021</v>
      </c>
      <c r="D40" s="211" t="s">
        <v>801</v>
      </c>
    </row>
    <row r="41" spans="1:4" ht="15.75" customHeight="1" x14ac:dyDescent="0.2">
      <c r="A41" s="211" t="s">
        <v>355</v>
      </c>
      <c r="B41" s="222">
        <v>20684</v>
      </c>
      <c r="C41" s="211" t="s">
        <v>1022</v>
      </c>
      <c r="D41" s="211" t="s">
        <v>801</v>
      </c>
    </row>
    <row r="42" spans="1:4" ht="15.75" customHeight="1" x14ac:dyDescent="0.2">
      <c r="A42" s="211" t="s">
        <v>341</v>
      </c>
      <c r="B42" s="222">
        <v>20685</v>
      </c>
      <c r="C42" s="211" t="s">
        <v>856</v>
      </c>
      <c r="D42" s="211" t="s">
        <v>799</v>
      </c>
    </row>
    <row r="43" spans="1:4" ht="15.75" customHeight="1" x14ac:dyDescent="0.2">
      <c r="A43" s="211" t="s">
        <v>355</v>
      </c>
      <c r="B43" s="222">
        <v>20686</v>
      </c>
      <c r="C43" s="211" t="s">
        <v>1023</v>
      </c>
      <c r="D43" s="211" t="s">
        <v>801</v>
      </c>
    </row>
    <row r="44" spans="1:4" ht="15.75" customHeight="1" x14ac:dyDescent="0.2">
      <c r="A44" s="211" t="s">
        <v>355</v>
      </c>
      <c r="B44" s="222">
        <v>20687</v>
      </c>
      <c r="C44" s="211" t="s">
        <v>1024</v>
      </c>
      <c r="D44" s="211" t="s">
        <v>801</v>
      </c>
    </row>
    <row r="45" spans="1:4" ht="15.75" customHeight="1" x14ac:dyDescent="0.2">
      <c r="A45" s="211" t="s">
        <v>341</v>
      </c>
      <c r="B45" s="222">
        <v>20688</v>
      </c>
      <c r="C45" s="211" t="s">
        <v>857</v>
      </c>
      <c r="D45" s="211" t="s">
        <v>801</v>
      </c>
    </row>
    <row r="46" spans="1:4" ht="15.75" customHeight="1" x14ac:dyDescent="0.2">
      <c r="A46" s="211" t="s">
        <v>341</v>
      </c>
      <c r="B46" s="222">
        <v>20689</v>
      </c>
      <c r="C46" s="211" t="s">
        <v>858</v>
      </c>
      <c r="D46" s="211" t="s">
        <v>801</v>
      </c>
    </row>
    <row r="47" spans="1:4" ht="15.75" customHeight="1" x14ac:dyDescent="0.2">
      <c r="A47" s="211" t="s">
        <v>355</v>
      </c>
      <c r="B47" s="222">
        <v>20690</v>
      </c>
      <c r="C47" s="211" t="s">
        <v>1025</v>
      </c>
      <c r="D47" s="211" t="s">
        <v>801</v>
      </c>
    </row>
    <row r="48" spans="1:4" ht="15.75" customHeight="1" x14ac:dyDescent="0.2">
      <c r="A48" s="211" t="s">
        <v>355</v>
      </c>
      <c r="B48" s="222">
        <v>20692</v>
      </c>
      <c r="C48" s="211" t="s">
        <v>1026</v>
      </c>
      <c r="D48" s="211" t="s">
        <v>801</v>
      </c>
    </row>
    <row r="49" spans="1:4" ht="15.75" customHeight="1" x14ac:dyDescent="0.2">
      <c r="A49" s="211" t="s">
        <v>345</v>
      </c>
      <c r="B49" s="222">
        <v>20693</v>
      </c>
      <c r="C49" s="211" t="s">
        <v>897</v>
      </c>
      <c r="D49" s="211" t="s">
        <v>801</v>
      </c>
    </row>
    <row r="50" spans="1:4" ht="15.75" customHeight="1" x14ac:dyDescent="0.2">
      <c r="A50" s="211" t="s">
        <v>345</v>
      </c>
      <c r="B50" s="222">
        <v>20695</v>
      </c>
      <c r="C50" s="211" t="s">
        <v>898</v>
      </c>
      <c r="D50" s="211" t="s">
        <v>799</v>
      </c>
    </row>
    <row r="51" spans="1:4" ht="15.75" customHeight="1" x14ac:dyDescent="0.2">
      <c r="A51" s="211" t="s">
        <v>339</v>
      </c>
      <c r="B51" s="222">
        <v>20701</v>
      </c>
      <c r="C51" s="211" t="s">
        <v>814</v>
      </c>
      <c r="D51" s="211" t="s">
        <v>801</v>
      </c>
    </row>
    <row r="52" spans="1:4" ht="15.75" customHeight="1" x14ac:dyDescent="0.2">
      <c r="A52" s="211" t="s">
        <v>339</v>
      </c>
      <c r="B52" s="222">
        <v>20711</v>
      </c>
      <c r="C52" s="211" t="s">
        <v>815</v>
      </c>
      <c r="D52" s="211" t="s">
        <v>799</v>
      </c>
    </row>
    <row r="53" spans="1:4" ht="15.75" customHeight="1" x14ac:dyDescent="0.2">
      <c r="A53" s="211" t="s">
        <v>341</v>
      </c>
      <c r="B53" s="222">
        <v>20714</v>
      </c>
      <c r="C53" s="211" t="s">
        <v>859</v>
      </c>
      <c r="D53" s="211" t="s">
        <v>799</v>
      </c>
    </row>
    <row r="54" spans="1:4" ht="15.75" customHeight="1" x14ac:dyDescent="0.2">
      <c r="A54" s="211" t="s">
        <v>339</v>
      </c>
      <c r="B54" s="222">
        <v>20733</v>
      </c>
      <c r="C54" s="211" t="s">
        <v>816</v>
      </c>
      <c r="D54" s="211" t="s">
        <v>801</v>
      </c>
    </row>
    <row r="55" spans="1:4" ht="15.75" customHeight="1" x14ac:dyDescent="0.2">
      <c r="A55" s="211" t="s">
        <v>341</v>
      </c>
      <c r="B55" s="222">
        <v>20736</v>
      </c>
      <c r="C55" s="211" t="s">
        <v>860</v>
      </c>
      <c r="D55" s="211" t="s">
        <v>799</v>
      </c>
    </row>
    <row r="56" spans="1:4" ht="15.75" customHeight="1" x14ac:dyDescent="0.2">
      <c r="A56" s="211" t="s">
        <v>353</v>
      </c>
      <c r="B56" s="222">
        <v>20742</v>
      </c>
      <c r="C56" s="211" t="s">
        <v>612</v>
      </c>
      <c r="D56" s="211" t="s">
        <v>801</v>
      </c>
    </row>
    <row r="57" spans="1:4" ht="15.75" customHeight="1" x14ac:dyDescent="0.2">
      <c r="A57" s="211" t="s">
        <v>339</v>
      </c>
      <c r="B57" s="222">
        <v>20751</v>
      </c>
      <c r="C57" s="211" t="s">
        <v>817</v>
      </c>
      <c r="D57" s="211" t="s">
        <v>799</v>
      </c>
    </row>
    <row r="58" spans="1:4" ht="15.75" customHeight="1" x14ac:dyDescent="0.2">
      <c r="A58" s="211" t="s">
        <v>341</v>
      </c>
      <c r="B58" s="222">
        <v>20754</v>
      </c>
      <c r="C58" s="211" t="s">
        <v>861</v>
      </c>
      <c r="D58" s="211" t="s">
        <v>799</v>
      </c>
    </row>
    <row r="59" spans="1:4" ht="15.75" customHeight="1" x14ac:dyDescent="0.2">
      <c r="A59" s="211" t="s">
        <v>339</v>
      </c>
      <c r="B59" s="222">
        <v>20755</v>
      </c>
      <c r="C59" s="211" t="s">
        <v>818</v>
      </c>
      <c r="D59" s="211" t="s">
        <v>799</v>
      </c>
    </row>
    <row r="60" spans="1:4" ht="15.75" customHeight="1" x14ac:dyDescent="0.2">
      <c r="A60" s="211" t="s">
        <v>339</v>
      </c>
      <c r="B60" s="222">
        <v>20758</v>
      </c>
      <c r="C60" s="211" t="s">
        <v>819</v>
      </c>
      <c r="D60" s="211" t="s">
        <v>801</v>
      </c>
    </row>
    <row r="61" spans="1:4" ht="15.75" customHeight="1" x14ac:dyDescent="0.2">
      <c r="A61" s="211" t="s">
        <v>350</v>
      </c>
      <c r="B61" s="222">
        <v>20759</v>
      </c>
      <c r="C61" s="211" t="s">
        <v>950</v>
      </c>
      <c r="D61" s="211" t="s">
        <v>799</v>
      </c>
    </row>
    <row r="62" spans="1:4" ht="15.75" customHeight="1" x14ac:dyDescent="0.2">
      <c r="A62" s="211" t="s">
        <v>353</v>
      </c>
      <c r="B62" s="222">
        <v>20762</v>
      </c>
      <c r="C62" s="211" t="s">
        <v>988</v>
      </c>
      <c r="D62" s="211" t="s">
        <v>799</v>
      </c>
    </row>
    <row r="63" spans="1:4" ht="15.75" customHeight="1" x14ac:dyDescent="0.2">
      <c r="A63" s="211" t="s">
        <v>350</v>
      </c>
      <c r="B63" s="222">
        <v>20763</v>
      </c>
      <c r="C63" s="211" t="s">
        <v>951</v>
      </c>
      <c r="D63" s="211" t="s">
        <v>801</v>
      </c>
    </row>
    <row r="64" spans="1:4" ht="15.75" customHeight="1" x14ac:dyDescent="0.2">
      <c r="A64" s="211" t="s">
        <v>339</v>
      </c>
      <c r="B64" s="222">
        <v>20764</v>
      </c>
      <c r="C64" s="211" t="s">
        <v>820</v>
      </c>
      <c r="D64" s="211" t="s">
        <v>799</v>
      </c>
    </row>
    <row r="65" spans="1:4" ht="15.75" customHeight="1" x14ac:dyDescent="0.2">
      <c r="A65" s="211" t="s">
        <v>339</v>
      </c>
      <c r="B65" s="222">
        <v>20765</v>
      </c>
      <c r="C65" s="211" t="s">
        <v>821</v>
      </c>
      <c r="D65" s="211" t="s">
        <v>801</v>
      </c>
    </row>
    <row r="66" spans="1:4" ht="15.75" customHeight="1" x14ac:dyDescent="0.2">
      <c r="A66" s="211" t="s">
        <v>353</v>
      </c>
      <c r="B66" s="222">
        <v>20769</v>
      </c>
      <c r="C66" s="211" t="s">
        <v>989</v>
      </c>
      <c r="D66" s="211" t="s">
        <v>799</v>
      </c>
    </row>
    <row r="67" spans="1:4" ht="15.75" customHeight="1" x14ac:dyDescent="0.2">
      <c r="A67" s="211" t="s">
        <v>353</v>
      </c>
      <c r="B67" s="222">
        <v>20771</v>
      </c>
      <c r="C67" s="211" t="s">
        <v>619</v>
      </c>
      <c r="D67" s="211" t="s">
        <v>852</v>
      </c>
    </row>
    <row r="68" spans="1:4" ht="15.75" customHeight="1" x14ac:dyDescent="0.2">
      <c r="A68" s="211" t="s">
        <v>339</v>
      </c>
      <c r="B68" s="222">
        <v>20776</v>
      </c>
      <c r="C68" s="211" t="s">
        <v>822</v>
      </c>
      <c r="D68" s="211" t="s">
        <v>799</v>
      </c>
    </row>
    <row r="69" spans="1:4" ht="15.75" customHeight="1" x14ac:dyDescent="0.2">
      <c r="A69" s="211" t="s">
        <v>350</v>
      </c>
      <c r="B69" s="222">
        <v>20777</v>
      </c>
      <c r="C69" s="211" t="s">
        <v>952</v>
      </c>
      <c r="D69" s="211" t="s">
        <v>801</v>
      </c>
    </row>
    <row r="70" spans="1:4" ht="15.75" customHeight="1" x14ac:dyDescent="0.2">
      <c r="A70" s="211" t="s">
        <v>339</v>
      </c>
      <c r="B70" s="222">
        <v>20778</v>
      </c>
      <c r="C70" s="211" t="s">
        <v>823</v>
      </c>
      <c r="D70" s="211" t="s">
        <v>801</v>
      </c>
    </row>
    <row r="71" spans="1:4" ht="15.75" customHeight="1" x14ac:dyDescent="0.2">
      <c r="A71" s="211" t="s">
        <v>339</v>
      </c>
      <c r="B71" s="222">
        <v>20779</v>
      </c>
      <c r="C71" s="211" t="s">
        <v>824</v>
      </c>
      <c r="D71" s="211" t="s">
        <v>801</v>
      </c>
    </row>
    <row r="72" spans="1:4" ht="15.75" customHeight="1" x14ac:dyDescent="0.2">
      <c r="A72" s="211" t="s">
        <v>352</v>
      </c>
      <c r="B72" s="222">
        <v>20812</v>
      </c>
      <c r="C72" s="211" t="s">
        <v>969</v>
      </c>
      <c r="D72" s="211" t="s">
        <v>801</v>
      </c>
    </row>
    <row r="73" spans="1:4" ht="15.75" customHeight="1" x14ac:dyDescent="0.2">
      <c r="A73" s="211" t="s">
        <v>352</v>
      </c>
      <c r="B73" s="222">
        <v>20815</v>
      </c>
      <c r="C73" s="211" t="s">
        <v>970</v>
      </c>
      <c r="D73" s="211" t="s">
        <v>799</v>
      </c>
    </row>
    <row r="74" spans="1:4" ht="15.75" customHeight="1" x14ac:dyDescent="0.2">
      <c r="A74" s="211" t="s">
        <v>352</v>
      </c>
      <c r="B74" s="222">
        <v>20816</v>
      </c>
      <c r="C74" s="211" t="s">
        <v>623</v>
      </c>
      <c r="D74" s="211" t="s">
        <v>799</v>
      </c>
    </row>
    <row r="75" spans="1:4" ht="15.75" customHeight="1" x14ac:dyDescent="0.2">
      <c r="A75" s="211" t="s">
        <v>352</v>
      </c>
      <c r="B75" s="222">
        <v>20818</v>
      </c>
      <c r="C75" s="211" t="s">
        <v>971</v>
      </c>
      <c r="D75" s="211" t="s">
        <v>801</v>
      </c>
    </row>
    <row r="76" spans="1:4" ht="15.75" customHeight="1" x14ac:dyDescent="0.2">
      <c r="A76" s="211" t="s">
        <v>352</v>
      </c>
      <c r="B76" s="222">
        <v>20833</v>
      </c>
      <c r="C76" s="211" t="s">
        <v>972</v>
      </c>
      <c r="D76" s="211" t="s">
        <v>799</v>
      </c>
    </row>
    <row r="77" spans="1:4" ht="15.75" customHeight="1" x14ac:dyDescent="0.2">
      <c r="A77" s="211" t="s">
        <v>352</v>
      </c>
      <c r="B77" s="222">
        <v>20837</v>
      </c>
      <c r="C77" s="211" t="s">
        <v>973</v>
      </c>
      <c r="D77" s="211" t="s">
        <v>799</v>
      </c>
    </row>
    <row r="78" spans="1:4" ht="15.75" customHeight="1" x14ac:dyDescent="0.2">
      <c r="A78" s="211" t="s">
        <v>352</v>
      </c>
      <c r="B78" s="222">
        <v>20838</v>
      </c>
      <c r="C78" s="211" t="s">
        <v>974</v>
      </c>
      <c r="D78" s="211" t="s">
        <v>801</v>
      </c>
    </row>
    <row r="79" spans="1:4" ht="15.75" customHeight="1" x14ac:dyDescent="0.2">
      <c r="A79" s="211" t="s">
        <v>352</v>
      </c>
      <c r="B79" s="222">
        <v>20839</v>
      </c>
      <c r="C79" s="211" t="s">
        <v>975</v>
      </c>
      <c r="D79" s="211" t="s">
        <v>801</v>
      </c>
    </row>
    <row r="80" spans="1:4" ht="15.75" customHeight="1" x14ac:dyDescent="0.2">
      <c r="A80" s="211" t="s">
        <v>352</v>
      </c>
      <c r="B80" s="222">
        <v>20841</v>
      </c>
      <c r="C80" s="211" t="s">
        <v>976</v>
      </c>
      <c r="D80" s="211" t="s">
        <v>799</v>
      </c>
    </row>
    <row r="81" spans="1:4" ht="15.75" customHeight="1" x14ac:dyDescent="0.2">
      <c r="A81" s="211" t="s">
        <v>352</v>
      </c>
      <c r="B81" s="222">
        <v>20842</v>
      </c>
      <c r="C81" s="211" t="s">
        <v>977</v>
      </c>
      <c r="D81" s="211" t="s">
        <v>799</v>
      </c>
    </row>
    <row r="82" spans="1:4" ht="15.75" customHeight="1" x14ac:dyDescent="0.2">
      <c r="A82" s="211" t="s">
        <v>352</v>
      </c>
      <c r="B82" s="222">
        <v>20860</v>
      </c>
      <c r="C82" s="211" t="s">
        <v>978</v>
      </c>
      <c r="D82" s="211" t="s">
        <v>801</v>
      </c>
    </row>
    <row r="83" spans="1:4" ht="15.75" customHeight="1" x14ac:dyDescent="0.2">
      <c r="A83" s="211" t="s">
        <v>352</v>
      </c>
      <c r="B83" s="222">
        <v>20861</v>
      </c>
      <c r="C83" s="211" t="s">
        <v>979</v>
      </c>
      <c r="D83" s="211" t="s">
        <v>799</v>
      </c>
    </row>
    <row r="84" spans="1:4" ht="15.75" customHeight="1" x14ac:dyDescent="0.2">
      <c r="A84" s="211" t="s">
        <v>352</v>
      </c>
      <c r="B84" s="222">
        <v>20862</v>
      </c>
      <c r="C84" s="211" t="s">
        <v>980</v>
      </c>
      <c r="D84" s="211" t="s">
        <v>801</v>
      </c>
    </row>
    <row r="85" spans="1:4" ht="15.75" customHeight="1" x14ac:dyDescent="0.2">
      <c r="A85" s="211" t="s">
        <v>352</v>
      </c>
      <c r="B85" s="222">
        <v>20868</v>
      </c>
      <c r="C85" s="211" t="s">
        <v>981</v>
      </c>
      <c r="D85" s="211" t="s">
        <v>801</v>
      </c>
    </row>
    <row r="86" spans="1:4" ht="15.75" customHeight="1" x14ac:dyDescent="0.2">
      <c r="A86" s="211" t="s">
        <v>352</v>
      </c>
      <c r="B86" s="222">
        <v>20880</v>
      </c>
      <c r="C86" s="211" t="s">
        <v>982</v>
      </c>
      <c r="D86" s="211" t="s">
        <v>801</v>
      </c>
    </row>
    <row r="87" spans="1:4" ht="15.75" customHeight="1" x14ac:dyDescent="0.2">
      <c r="A87" s="211" t="s">
        <v>352</v>
      </c>
      <c r="B87" s="222">
        <v>20882</v>
      </c>
      <c r="C87" s="211" t="s">
        <v>632</v>
      </c>
      <c r="D87" s="211" t="s">
        <v>799</v>
      </c>
    </row>
    <row r="88" spans="1:4" ht="15.75" customHeight="1" x14ac:dyDescent="0.2">
      <c r="A88" s="211" t="s">
        <v>352</v>
      </c>
      <c r="B88" s="222">
        <v>20889</v>
      </c>
      <c r="C88" s="211" t="s">
        <v>623</v>
      </c>
      <c r="D88" s="211" t="s">
        <v>801</v>
      </c>
    </row>
    <row r="89" spans="1:4" ht="15.75" customHeight="1" x14ac:dyDescent="0.2">
      <c r="A89" s="211" t="s">
        <v>352</v>
      </c>
      <c r="B89" s="222">
        <v>20892</v>
      </c>
      <c r="C89" s="211" t="s">
        <v>623</v>
      </c>
      <c r="D89" s="211" t="s">
        <v>852</v>
      </c>
    </row>
    <row r="90" spans="1:4" ht="15.75" customHeight="1" x14ac:dyDescent="0.2">
      <c r="A90" s="223" t="s">
        <v>352</v>
      </c>
      <c r="B90" s="224">
        <v>20894</v>
      </c>
      <c r="C90" s="211" t="s">
        <v>623</v>
      </c>
      <c r="D90" s="211" t="s">
        <v>852</v>
      </c>
    </row>
    <row r="91" spans="1:4" ht="15.75" customHeight="1" x14ac:dyDescent="0.2">
      <c r="A91" s="211" t="s">
        <v>352</v>
      </c>
      <c r="B91" s="222">
        <v>20895</v>
      </c>
      <c r="C91" s="211" t="s">
        <v>983</v>
      </c>
      <c r="D91" s="211" t="s">
        <v>799</v>
      </c>
    </row>
    <row r="92" spans="1:4" ht="15.75" customHeight="1" x14ac:dyDescent="0.2">
      <c r="A92" s="211" t="s">
        <v>352</v>
      </c>
      <c r="B92" s="222">
        <v>20896</v>
      </c>
      <c r="C92" s="211" t="s">
        <v>984</v>
      </c>
      <c r="D92" s="211" t="s">
        <v>801</v>
      </c>
    </row>
    <row r="93" spans="1:4" ht="15.75" customHeight="1" x14ac:dyDescent="0.2">
      <c r="A93" s="211" t="s">
        <v>352</v>
      </c>
      <c r="B93" s="222">
        <v>20899</v>
      </c>
      <c r="C93" s="211" t="s">
        <v>632</v>
      </c>
      <c r="D93" s="211" t="s">
        <v>801</v>
      </c>
    </row>
    <row r="94" spans="1:4" ht="15.75" customHeight="1" x14ac:dyDescent="0.2">
      <c r="A94" s="211" t="s">
        <v>349</v>
      </c>
      <c r="B94" s="222">
        <v>21005</v>
      </c>
      <c r="C94" s="211" t="s">
        <v>937</v>
      </c>
      <c r="D94" s="211" t="s">
        <v>799</v>
      </c>
    </row>
    <row r="95" spans="1:4" ht="15.75" customHeight="1" x14ac:dyDescent="0.2">
      <c r="A95" s="211" t="s">
        <v>349</v>
      </c>
      <c r="B95" s="222">
        <v>21010</v>
      </c>
      <c r="C95" s="211" t="s">
        <v>938</v>
      </c>
      <c r="D95" s="211" t="s">
        <v>801</v>
      </c>
    </row>
    <row r="96" spans="1:4" ht="15.75" customHeight="1" x14ac:dyDescent="0.2">
      <c r="A96" s="211" t="s">
        <v>340</v>
      </c>
      <c r="B96" s="222">
        <v>21013</v>
      </c>
      <c r="C96" s="211" t="s">
        <v>832</v>
      </c>
      <c r="D96" s="211" t="s">
        <v>801</v>
      </c>
    </row>
    <row r="97" spans="1:4" ht="15.75" customHeight="1" x14ac:dyDescent="0.2">
      <c r="A97" s="211" t="s">
        <v>349</v>
      </c>
      <c r="B97" s="222">
        <v>21017</v>
      </c>
      <c r="C97" s="211" t="s">
        <v>939</v>
      </c>
      <c r="D97" s="211" t="s">
        <v>799</v>
      </c>
    </row>
    <row r="98" spans="1:4" ht="15.75" customHeight="1" x14ac:dyDescent="0.2">
      <c r="A98" s="211" t="s">
        <v>340</v>
      </c>
      <c r="B98" s="222">
        <v>21023</v>
      </c>
      <c r="C98" s="211" t="s">
        <v>833</v>
      </c>
      <c r="D98" s="211" t="s">
        <v>801</v>
      </c>
    </row>
    <row r="99" spans="1:4" ht="15.75" customHeight="1" x14ac:dyDescent="0.2">
      <c r="A99" s="211" t="s">
        <v>349</v>
      </c>
      <c r="B99" s="222">
        <v>21028</v>
      </c>
      <c r="C99" s="211" t="s">
        <v>940</v>
      </c>
      <c r="D99" s="211" t="s">
        <v>799</v>
      </c>
    </row>
    <row r="100" spans="1:4" ht="15.75" customHeight="1" x14ac:dyDescent="0.2">
      <c r="A100" s="211" t="s">
        <v>340</v>
      </c>
      <c r="B100" s="222">
        <v>21031</v>
      </c>
      <c r="C100" s="211" t="s">
        <v>834</v>
      </c>
      <c r="D100" s="211" t="s">
        <v>801</v>
      </c>
    </row>
    <row r="101" spans="1:4" ht="15.75" customHeight="1" x14ac:dyDescent="0.2">
      <c r="A101" s="211" t="s">
        <v>339</v>
      </c>
      <c r="B101" s="222">
        <v>21032</v>
      </c>
      <c r="C101" s="211" t="s">
        <v>825</v>
      </c>
      <c r="D101" s="211" t="s">
        <v>799</v>
      </c>
    </row>
    <row r="102" spans="1:4" ht="15.75" customHeight="1" x14ac:dyDescent="0.2">
      <c r="A102" s="211" t="s">
        <v>349</v>
      </c>
      <c r="B102" s="222">
        <v>21034</v>
      </c>
      <c r="C102" s="211" t="s">
        <v>941</v>
      </c>
      <c r="D102" s="211" t="s">
        <v>799</v>
      </c>
    </row>
    <row r="103" spans="1:4" ht="15.75" customHeight="1" x14ac:dyDescent="0.2">
      <c r="A103" s="211" t="s">
        <v>339</v>
      </c>
      <c r="B103" s="222">
        <v>21035</v>
      </c>
      <c r="C103" s="211" t="s">
        <v>826</v>
      </c>
      <c r="D103" s="211" t="s">
        <v>799</v>
      </c>
    </row>
    <row r="104" spans="1:4" ht="15.75" customHeight="1" x14ac:dyDescent="0.2">
      <c r="A104" s="211" t="s">
        <v>350</v>
      </c>
      <c r="B104" s="222">
        <v>21036</v>
      </c>
      <c r="C104" s="211" t="s">
        <v>953</v>
      </c>
      <c r="D104" s="211" t="s">
        <v>801</v>
      </c>
    </row>
    <row r="105" spans="1:4" ht="15.75" customHeight="1" x14ac:dyDescent="0.2">
      <c r="A105" s="211" t="s">
        <v>350</v>
      </c>
      <c r="B105" s="222">
        <v>21046</v>
      </c>
      <c r="C105" s="211" t="s">
        <v>645</v>
      </c>
      <c r="D105" s="211" t="s">
        <v>799</v>
      </c>
    </row>
    <row r="106" spans="1:4" x14ac:dyDescent="0.2">
      <c r="A106" s="211" t="s">
        <v>349</v>
      </c>
      <c r="B106" s="222">
        <v>21047</v>
      </c>
      <c r="C106" s="211" t="s">
        <v>942</v>
      </c>
      <c r="D106" s="211" t="s">
        <v>799</v>
      </c>
    </row>
    <row r="107" spans="1:4" x14ac:dyDescent="0.2">
      <c r="A107" s="211" t="s">
        <v>343</v>
      </c>
      <c r="B107" s="222">
        <v>21048</v>
      </c>
      <c r="C107" s="211" t="s">
        <v>866</v>
      </c>
      <c r="D107" s="211" t="s">
        <v>799</v>
      </c>
    </row>
    <row r="108" spans="1:4" x14ac:dyDescent="0.2">
      <c r="A108" s="211" t="s">
        <v>349</v>
      </c>
      <c r="B108" s="222">
        <v>21050</v>
      </c>
      <c r="C108" s="211" t="s">
        <v>943</v>
      </c>
      <c r="D108" s="211" t="s">
        <v>799</v>
      </c>
    </row>
    <row r="109" spans="1:4" x14ac:dyDescent="0.2">
      <c r="A109" s="211" t="s">
        <v>340</v>
      </c>
      <c r="B109" s="222">
        <v>21051</v>
      </c>
      <c r="C109" s="211" t="s">
        <v>835</v>
      </c>
      <c r="D109" s="211" t="s">
        <v>801</v>
      </c>
    </row>
    <row r="110" spans="1:4" x14ac:dyDescent="0.2">
      <c r="A110" s="211" t="s">
        <v>340</v>
      </c>
      <c r="B110" s="222">
        <v>21052</v>
      </c>
      <c r="C110" s="211" t="s">
        <v>836</v>
      </c>
      <c r="D110" s="211" t="s">
        <v>801</v>
      </c>
    </row>
    <row r="111" spans="1:4" ht="14.25" customHeight="1" x14ac:dyDescent="0.2">
      <c r="A111" s="211" t="s">
        <v>340</v>
      </c>
      <c r="B111" s="222">
        <v>21053</v>
      </c>
      <c r="C111" s="211" t="s">
        <v>837</v>
      </c>
      <c r="D111" s="211" t="s">
        <v>799</v>
      </c>
    </row>
    <row r="112" spans="1:4" x14ac:dyDescent="0.2">
      <c r="A112" s="211" t="s">
        <v>339</v>
      </c>
      <c r="B112" s="222">
        <v>21056</v>
      </c>
      <c r="C112" s="211" t="s">
        <v>827</v>
      </c>
      <c r="D112" s="211" t="s">
        <v>801</v>
      </c>
    </row>
    <row r="113" spans="1:4" x14ac:dyDescent="0.2">
      <c r="A113" s="211" t="s">
        <v>340</v>
      </c>
      <c r="B113" s="222">
        <v>21057</v>
      </c>
      <c r="C113" s="211" t="s">
        <v>838</v>
      </c>
      <c r="D113" s="211" t="s">
        <v>799</v>
      </c>
    </row>
    <row r="114" spans="1:4" x14ac:dyDescent="0.2">
      <c r="A114" s="211" t="s">
        <v>340</v>
      </c>
      <c r="B114" s="222">
        <v>21071</v>
      </c>
      <c r="C114" s="211" t="s">
        <v>839</v>
      </c>
      <c r="D114" s="211" t="s">
        <v>801</v>
      </c>
    </row>
    <row r="115" spans="1:4" x14ac:dyDescent="0.2">
      <c r="A115" s="211" t="s">
        <v>343</v>
      </c>
      <c r="B115" s="222">
        <v>21074</v>
      </c>
      <c r="C115" s="211" t="s">
        <v>867</v>
      </c>
      <c r="D115" s="211" t="s">
        <v>799</v>
      </c>
    </row>
    <row r="116" spans="1:4" x14ac:dyDescent="0.2">
      <c r="A116" s="211" t="s">
        <v>339</v>
      </c>
      <c r="B116" s="222">
        <v>21077</v>
      </c>
      <c r="C116" s="211" t="s">
        <v>828</v>
      </c>
      <c r="D116" s="211" t="s">
        <v>801</v>
      </c>
    </row>
    <row r="117" spans="1:4" x14ac:dyDescent="0.2">
      <c r="A117" s="211" t="s">
        <v>340</v>
      </c>
      <c r="B117" s="222">
        <v>21082</v>
      </c>
      <c r="C117" s="211" t="s">
        <v>840</v>
      </c>
      <c r="D117" s="211" t="s">
        <v>801</v>
      </c>
    </row>
    <row r="118" spans="1:4" x14ac:dyDescent="0.2">
      <c r="A118" s="211" t="s">
        <v>349</v>
      </c>
      <c r="B118" s="222">
        <v>21084</v>
      </c>
      <c r="C118" s="211" t="s">
        <v>944</v>
      </c>
      <c r="D118" s="211" t="s">
        <v>799</v>
      </c>
    </row>
    <row r="119" spans="1:4" x14ac:dyDescent="0.2">
      <c r="A119" s="211" t="s">
        <v>340</v>
      </c>
      <c r="B119" s="222">
        <v>21087</v>
      </c>
      <c r="C119" s="211" t="s">
        <v>841</v>
      </c>
      <c r="D119" s="211" t="s">
        <v>799</v>
      </c>
    </row>
    <row r="120" spans="1:4" x14ac:dyDescent="0.2">
      <c r="A120" s="211" t="s">
        <v>343</v>
      </c>
      <c r="B120" s="222">
        <v>21102</v>
      </c>
      <c r="C120" s="211" t="s">
        <v>868</v>
      </c>
      <c r="D120" s="211" t="s">
        <v>799</v>
      </c>
    </row>
    <row r="121" spans="1:4" x14ac:dyDescent="0.2">
      <c r="A121" s="211" t="s">
        <v>350</v>
      </c>
      <c r="B121" s="222">
        <v>21104</v>
      </c>
      <c r="C121" s="211" t="s">
        <v>954</v>
      </c>
      <c r="D121" s="211" t="s">
        <v>799</v>
      </c>
    </row>
    <row r="122" spans="1:4" x14ac:dyDescent="0.2">
      <c r="A122" s="211" t="s">
        <v>340</v>
      </c>
      <c r="B122" s="222">
        <v>21105</v>
      </c>
      <c r="C122" s="211" t="s">
        <v>842</v>
      </c>
      <c r="D122" s="211" t="s">
        <v>801</v>
      </c>
    </row>
    <row r="123" spans="1:4" x14ac:dyDescent="0.2">
      <c r="A123" s="211" t="s">
        <v>339</v>
      </c>
      <c r="B123" s="222">
        <v>21108</v>
      </c>
      <c r="C123" s="211" t="s">
        <v>829</v>
      </c>
      <c r="D123" s="211" t="s">
        <v>799</v>
      </c>
    </row>
    <row r="124" spans="1:4" x14ac:dyDescent="0.2">
      <c r="A124" s="211" t="s">
        <v>340</v>
      </c>
      <c r="B124" s="222">
        <v>21111</v>
      </c>
      <c r="C124" s="211" t="s">
        <v>843</v>
      </c>
      <c r="D124" s="211" t="s">
        <v>799</v>
      </c>
    </row>
    <row r="125" spans="1:4" x14ac:dyDescent="0.2">
      <c r="A125" s="211" t="s">
        <v>340</v>
      </c>
      <c r="B125" s="222">
        <v>21120</v>
      </c>
      <c r="C125" s="211" t="s">
        <v>844</v>
      </c>
      <c r="D125" s="211" t="s">
        <v>799</v>
      </c>
    </row>
    <row r="126" spans="1:4" x14ac:dyDescent="0.2">
      <c r="A126" s="211" t="s">
        <v>349</v>
      </c>
      <c r="B126" s="222">
        <v>21130</v>
      </c>
      <c r="C126" s="211" t="s">
        <v>945</v>
      </c>
      <c r="D126" s="211" t="s">
        <v>801</v>
      </c>
    </row>
    <row r="127" spans="1:4" x14ac:dyDescent="0.2">
      <c r="A127" s="211" t="s">
        <v>340</v>
      </c>
      <c r="B127" s="222">
        <v>21131</v>
      </c>
      <c r="C127" s="211" t="s">
        <v>845</v>
      </c>
      <c r="D127" s="211" t="s">
        <v>799</v>
      </c>
    </row>
    <row r="128" spans="1:4" x14ac:dyDescent="0.2">
      <c r="A128" s="211" t="s">
        <v>349</v>
      </c>
      <c r="B128" s="222">
        <v>21132</v>
      </c>
      <c r="C128" s="211" t="s">
        <v>946</v>
      </c>
      <c r="D128" s="211" t="s">
        <v>799</v>
      </c>
    </row>
    <row r="129" spans="1:4" x14ac:dyDescent="0.2">
      <c r="A129" s="211" t="s">
        <v>339</v>
      </c>
      <c r="B129" s="222">
        <v>21140</v>
      </c>
      <c r="C129" s="211" t="s">
        <v>830</v>
      </c>
      <c r="D129" s="211" t="s">
        <v>799</v>
      </c>
    </row>
    <row r="130" spans="1:4" x14ac:dyDescent="0.2">
      <c r="A130" s="211" t="s">
        <v>340</v>
      </c>
      <c r="B130" s="222">
        <v>21152</v>
      </c>
      <c r="C130" s="211" t="s">
        <v>846</v>
      </c>
      <c r="D130" s="211" t="s">
        <v>799</v>
      </c>
    </row>
    <row r="131" spans="1:4" x14ac:dyDescent="0.2">
      <c r="A131" s="211" t="s">
        <v>340</v>
      </c>
      <c r="B131" s="222">
        <v>21153</v>
      </c>
      <c r="C131" s="211" t="s">
        <v>847</v>
      </c>
      <c r="D131" s="211" t="s">
        <v>801</v>
      </c>
    </row>
    <row r="132" spans="1:4" x14ac:dyDescent="0.2">
      <c r="A132" s="211" t="s">
        <v>349</v>
      </c>
      <c r="B132" s="222">
        <v>21154</v>
      </c>
      <c r="C132" s="211" t="s">
        <v>947</v>
      </c>
      <c r="D132" s="211" t="s">
        <v>801</v>
      </c>
    </row>
    <row r="133" spans="1:4" x14ac:dyDescent="0.2">
      <c r="A133" s="211" t="s">
        <v>340</v>
      </c>
      <c r="B133" s="222">
        <v>21156</v>
      </c>
      <c r="C133" s="211" t="s">
        <v>848</v>
      </c>
      <c r="D133" s="211" t="s">
        <v>801</v>
      </c>
    </row>
    <row r="134" spans="1:4" x14ac:dyDescent="0.2">
      <c r="A134" s="211" t="s">
        <v>349</v>
      </c>
      <c r="B134" s="222">
        <v>21160</v>
      </c>
      <c r="C134" s="211" t="s">
        <v>948</v>
      </c>
      <c r="D134" s="211" t="s">
        <v>799</v>
      </c>
    </row>
    <row r="135" spans="1:4" x14ac:dyDescent="0.2">
      <c r="A135" s="211" t="s">
        <v>349</v>
      </c>
      <c r="B135" s="222">
        <v>21161</v>
      </c>
      <c r="C135" s="211" t="s">
        <v>949</v>
      </c>
      <c r="D135" s="211" t="s">
        <v>801</v>
      </c>
    </row>
    <row r="136" spans="1:4" x14ac:dyDescent="0.2">
      <c r="A136" s="211" t="s">
        <v>340</v>
      </c>
      <c r="B136" s="222">
        <v>21162</v>
      </c>
      <c r="C136" s="211" t="s">
        <v>849</v>
      </c>
      <c r="D136" s="211" t="s">
        <v>799</v>
      </c>
    </row>
    <row r="137" spans="1:4" x14ac:dyDescent="0.2">
      <c r="A137" s="211" t="s">
        <v>350</v>
      </c>
      <c r="B137" s="222">
        <v>21163</v>
      </c>
      <c r="C137" s="211" t="s">
        <v>955</v>
      </c>
      <c r="D137" s="211" t="s">
        <v>799</v>
      </c>
    </row>
    <row r="138" spans="1:4" x14ac:dyDescent="0.2">
      <c r="A138" s="211" t="s">
        <v>340</v>
      </c>
      <c r="B138" s="222">
        <v>21219</v>
      </c>
      <c r="C138" s="211" t="s">
        <v>850</v>
      </c>
      <c r="D138" s="211" t="s">
        <v>799</v>
      </c>
    </row>
    <row r="139" spans="1:4" x14ac:dyDescent="0.2">
      <c r="A139" s="211" t="s">
        <v>339</v>
      </c>
      <c r="B139" s="222">
        <v>21226</v>
      </c>
      <c r="C139" s="211" t="s">
        <v>831</v>
      </c>
      <c r="D139" s="211" t="s">
        <v>799</v>
      </c>
    </row>
    <row r="140" spans="1:4" x14ac:dyDescent="0.2">
      <c r="A140" s="211" t="s">
        <v>665</v>
      </c>
      <c r="B140" s="222">
        <v>21233</v>
      </c>
      <c r="C140" s="211" t="s">
        <v>340</v>
      </c>
      <c r="D140" s="211" t="s">
        <v>852</v>
      </c>
    </row>
    <row r="141" spans="1:4" x14ac:dyDescent="0.2">
      <c r="A141" s="211" t="s">
        <v>339</v>
      </c>
      <c r="B141" s="222">
        <v>21240</v>
      </c>
      <c r="C141" s="211" t="s">
        <v>340</v>
      </c>
      <c r="D141" s="211" t="s">
        <v>852</v>
      </c>
    </row>
    <row r="142" spans="1:4" x14ac:dyDescent="0.2">
      <c r="A142" s="211" t="s">
        <v>340</v>
      </c>
      <c r="B142" s="222">
        <v>21250</v>
      </c>
      <c r="C142" s="211" t="s">
        <v>340</v>
      </c>
      <c r="D142" s="211" t="s">
        <v>799</v>
      </c>
    </row>
    <row r="143" spans="1:4" x14ac:dyDescent="0.2">
      <c r="A143" s="211" t="s">
        <v>665</v>
      </c>
      <c r="B143" s="222">
        <v>21251</v>
      </c>
      <c r="C143" s="211" t="s">
        <v>340</v>
      </c>
      <c r="D143" s="211" t="s">
        <v>801</v>
      </c>
    </row>
    <row r="144" spans="1:4" x14ac:dyDescent="0.2">
      <c r="A144" s="211" t="s">
        <v>340</v>
      </c>
      <c r="B144" s="222">
        <v>21285</v>
      </c>
      <c r="C144" s="211" t="s">
        <v>851</v>
      </c>
      <c r="D144" s="211" t="s">
        <v>801</v>
      </c>
    </row>
    <row r="145" spans="1:4" x14ac:dyDescent="0.2">
      <c r="A145" s="211" t="s">
        <v>665</v>
      </c>
      <c r="B145" s="222">
        <v>21287</v>
      </c>
      <c r="C145" s="211" t="s">
        <v>1076</v>
      </c>
      <c r="D145" s="211" t="s">
        <v>852</v>
      </c>
    </row>
    <row r="146" spans="1:4" x14ac:dyDescent="0.2">
      <c r="A146" s="211" t="s">
        <v>339</v>
      </c>
      <c r="B146" s="222">
        <v>21402</v>
      </c>
      <c r="C146" s="211" t="s">
        <v>679</v>
      </c>
      <c r="D146" s="211" t="s">
        <v>801</v>
      </c>
    </row>
    <row r="147" spans="1:4" x14ac:dyDescent="0.2">
      <c r="A147" s="211" t="s">
        <v>339</v>
      </c>
      <c r="B147" s="222">
        <v>21405</v>
      </c>
      <c r="C147" s="211" t="s">
        <v>679</v>
      </c>
      <c r="D147" s="211" t="s">
        <v>801</v>
      </c>
    </row>
    <row r="148" spans="1:4" x14ac:dyDescent="0.2">
      <c r="A148" s="211" t="s">
        <v>348</v>
      </c>
      <c r="B148" s="222">
        <v>21520</v>
      </c>
      <c r="C148" s="211" t="s">
        <v>930</v>
      </c>
      <c r="D148" s="211" t="s">
        <v>801</v>
      </c>
    </row>
    <row r="149" spans="1:4" x14ac:dyDescent="0.2">
      <c r="A149" s="211" t="s">
        <v>337</v>
      </c>
      <c r="B149" s="222">
        <v>21521</v>
      </c>
      <c r="C149" s="211" t="s">
        <v>798</v>
      </c>
      <c r="D149" s="211" t="s">
        <v>799</v>
      </c>
    </row>
    <row r="150" spans="1:4" x14ac:dyDescent="0.2">
      <c r="A150" s="211" t="s">
        <v>348</v>
      </c>
      <c r="B150" s="222">
        <v>21523</v>
      </c>
      <c r="C150" s="211" t="s">
        <v>931</v>
      </c>
      <c r="D150" s="211" t="s">
        <v>801</v>
      </c>
    </row>
    <row r="151" spans="1:4" x14ac:dyDescent="0.2">
      <c r="A151" s="211" t="s">
        <v>337</v>
      </c>
      <c r="B151" s="222">
        <v>21524</v>
      </c>
      <c r="C151" s="211" t="s">
        <v>800</v>
      </c>
      <c r="D151" s="211" t="s">
        <v>801</v>
      </c>
    </row>
    <row r="152" spans="1:4" x14ac:dyDescent="0.2">
      <c r="A152" s="211" t="s">
        <v>337</v>
      </c>
      <c r="B152" s="222">
        <v>21529</v>
      </c>
      <c r="C152" s="211" t="s">
        <v>802</v>
      </c>
      <c r="D152" s="211" t="s">
        <v>799</v>
      </c>
    </row>
    <row r="153" spans="1:4" x14ac:dyDescent="0.2">
      <c r="A153" s="211" t="s">
        <v>337</v>
      </c>
      <c r="B153" s="222">
        <v>21530</v>
      </c>
      <c r="C153" s="211" t="s">
        <v>803</v>
      </c>
      <c r="D153" s="211" t="s">
        <v>799</v>
      </c>
    </row>
    <row r="154" spans="1:4" x14ac:dyDescent="0.2">
      <c r="A154" s="211" t="s">
        <v>348</v>
      </c>
      <c r="B154" s="222">
        <v>21531</v>
      </c>
      <c r="C154" s="211" t="s">
        <v>932</v>
      </c>
      <c r="D154" s="211" t="s">
        <v>799</v>
      </c>
    </row>
    <row r="155" spans="1:4" x14ac:dyDescent="0.2">
      <c r="A155" s="211" t="s">
        <v>348</v>
      </c>
      <c r="B155" s="222">
        <v>21536</v>
      </c>
      <c r="C155" s="211" t="s">
        <v>933</v>
      </c>
      <c r="D155" s="211" t="s">
        <v>799</v>
      </c>
    </row>
    <row r="156" spans="1:4" x14ac:dyDescent="0.2">
      <c r="A156" s="211" t="s">
        <v>348</v>
      </c>
      <c r="B156" s="222">
        <v>21538</v>
      </c>
      <c r="C156" s="211" t="s">
        <v>934</v>
      </c>
      <c r="D156" s="211" t="s">
        <v>801</v>
      </c>
    </row>
    <row r="157" spans="1:4" x14ac:dyDescent="0.2">
      <c r="A157" s="211" t="s">
        <v>337</v>
      </c>
      <c r="B157" s="222">
        <v>21539</v>
      </c>
      <c r="C157" s="211" t="s">
        <v>804</v>
      </c>
      <c r="D157" s="211" t="s">
        <v>799</v>
      </c>
    </row>
    <row r="158" spans="1:4" x14ac:dyDescent="0.2">
      <c r="A158" s="211" t="s">
        <v>337</v>
      </c>
      <c r="B158" s="222">
        <v>21540</v>
      </c>
      <c r="C158" s="211" t="s">
        <v>805</v>
      </c>
      <c r="D158" s="211" t="s">
        <v>801</v>
      </c>
    </row>
    <row r="159" spans="1:4" x14ac:dyDescent="0.2">
      <c r="A159" s="211" t="s">
        <v>348</v>
      </c>
      <c r="B159" s="222">
        <v>21541</v>
      </c>
      <c r="C159" s="211" t="s">
        <v>935</v>
      </c>
      <c r="D159" s="211" t="s">
        <v>799</v>
      </c>
    </row>
    <row r="160" spans="1:4" x14ac:dyDescent="0.2">
      <c r="A160" s="211" t="s">
        <v>337</v>
      </c>
      <c r="B160" s="222">
        <v>21542</v>
      </c>
      <c r="C160" s="211" t="s">
        <v>806</v>
      </c>
      <c r="D160" s="211" t="s">
        <v>801</v>
      </c>
    </row>
    <row r="161" spans="1:4" x14ac:dyDescent="0.2">
      <c r="A161" s="211" t="s">
        <v>337</v>
      </c>
      <c r="B161" s="222">
        <v>21543</v>
      </c>
      <c r="C161" s="211" t="s">
        <v>807</v>
      </c>
      <c r="D161" s="211" t="s">
        <v>801</v>
      </c>
    </row>
    <row r="162" spans="1:4" x14ac:dyDescent="0.2">
      <c r="A162" s="211" t="s">
        <v>337</v>
      </c>
      <c r="B162" s="222">
        <v>21545</v>
      </c>
      <c r="C162" s="211" t="s">
        <v>808</v>
      </c>
      <c r="D162" s="211" t="s">
        <v>801</v>
      </c>
    </row>
    <row r="163" spans="1:4" x14ac:dyDescent="0.2">
      <c r="A163" s="211" t="s">
        <v>337</v>
      </c>
      <c r="B163" s="222">
        <v>21555</v>
      </c>
      <c r="C163" s="211" t="s">
        <v>809</v>
      </c>
      <c r="D163" s="211" t="s">
        <v>801</v>
      </c>
    </row>
    <row r="164" spans="1:4" x14ac:dyDescent="0.2">
      <c r="A164" s="211" t="s">
        <v>337</v>
      </c>
      <c r="B164" s="222">
        <v>21557</v>
      </c>
      <c r="C164" s="211" t="s">
        <v>810</v>
      </c>
      <c r="D164" s="211" t="s">
        <v>799</v>
      </c>
    </row>
    <row r="165" spans="1:4" x14ac:dyDescent="0.2">
      <c r="A165" s="211" t="s">
        <v>337</v>
      </c>
      <c r="B165" s="222">
        <v>21560</v>
      </c>
      <c r="C165" s="211" t="s">
        <v>811</v>
      </c>
      <c r="D165" s="211" t="s">
        <v>801</v>
      </c>
    </row>
    <row r="166" spans="1:4" x14ac:dyDescent="0.2">
      <c r="A166" s="211" t="s">
        <v>348</v>
      </c>
      <c r="B166" s="222">
        <v>21561</v>
      </c>
      <c r="C166" s="211" t="s">
        <v>936</v>
      </c>
      <c r="D166" s="211" t="s">
        <v>799</v>
      </c>
    </row>
    <row r="167" spans="1:4" x14ac:dyDescent="0.2">
      <c r="A167" s="211" t="s">
        <v>337</v>
      </c>
      <c r="B167" s="222">
        <v>21562</v>
      </c>
      <c r="C167" s="211" t="s">
        <v>812</v>
      </c>
      <c r="D167" s="211" t="s">
        <v>799</v>
      </c>
    </row>
    <row r="168" spans="1:4" x14ac:dyDescent="0.2">
      <c r="A168" s="211" t="s">
        <v>354</v>
      </c>
      <c r="B168" s="222">
        <v>21607</v>
      </c>
      <c r="C168" s="211" t="s">
        <v>990</v>
      </c>
      <c r="D168" s="211" t="s">
        <v>801</v>
      </c>
    </row>
    <row r="169" spans="1:4" x14ac:dyDescent="0.2">
      <c r="A169" s="211" t="s">
        <v>351</v>
      </c>
      <c r="B169" s="222">
        <v>21610</v>
      </c>
      <c r="C169" s="211" t="s">
        <v>961</v>
      </c>
      <c r="D169" s="211" t="s">
        <v>801</v>
      </c>
    </row>
    <row r="170" spans="1:4" x14ac:dyDescent="0.2">
      <c r="A170" s="211" t="s">
        <v>357</v>
      </c>
      <c r="B170" s="222">
        <v>21612</v>
      </c>
      <c r="C170" s="211" t="s">
        <v>1027</v>
      </c>
      <c r="D170" s="211" t="s">
        <v>801</v>
      </c>
    </row>
    <row r="171" spans="1:4" x14ac:dyDescent="0.2">
      <c r="A171" s="211" t="s">
        <v>354</v>
      </c>
      <c r="B171" s="222">
        <v>21617</v>
      </c>
      <c r="C171" s="211" t="s">
        <v>991</v>
      </c>
      <c r="D171" s="211" t="s">
        <v>799</v>
      </c>
    </row>
    <row r="172" spans="1:4" x14ac:dyDescent="0.2">
      <c r="A172" s="211" t="s">
        <v>354</v>
      </c>
      <c r="B172" s="222">
        <v>21619</v>
      </c>
      <c r="C172" s="211" t="s">
        <v>992</v>
      </c>
      <c r="D172" s="211" t="s">
        <v>799</v>
      </c>
    </row>
    <row r="173" spans="1:4" x14ac:dyDescent="0.2">
      <c r="A173" s="211" t="s">
        <v>346</v>
      </c>
      <c r="B173" s="222">
        <v>21622</v>
      </c>
      <c r="C173" s="211" t="s">
        <v>899</v>
      </c>
      <c r="D173" s="211" t="s">
        <v>801</v>
      </c>
    </row>
    <row r="174" spans="1:4" x14ac:dyDescent="0.2">
      <c r="A174" s="211" t="s">
        <v>354</v>
      </c>
      <c r="B174" s="222">
        <v>21623</v>
      </c>
      <c r="C174" s="211" t="s">
        <v>993</v>
      </c>
      <c r="D174" s="211" t="s">
        <v>799</v>
      </c>
    </row>
    <row r="175" spans="1:4" x14ac:dyDescent="0.2">
      <c r="A175" s="211" t="s">
        <v>357</v>
      </c>
      <c r="B175" s="222">
        <v>21624</v>
      </c>
      <c r="C175" s="211" t="s">
        <v>1028</v>
      </c>
      <c r="D175" s="211" t="s">
        <v>801</v>
      </c>
    </row>
    <row r="176" spans="1:4" x14ac:dyDescent="0.2">
      <c r="A176" s="211" t="s">
        <v>357</v>
      </c>
      <c r="B176" s="222">
        <v>21625</v>
      </c>
      <c r="C176" s="211" t="s">
        <v>1029</v>
      </c>
      <c r="D176" s="211" t="s">
        <v>799</v>
      </c>
    </row>
    <row r="177" spans="1:4" x14ac:dyDescent="0.2">
      <c r="A177" s="211" t="s">
        <v>346</v>
      </c>
      <c r="B177" s="222">
        <v>21626</v>
      </c>
      <c r="C177" s="211" t="s">
        <v>900</v>
      </c>
      <c r="D177" s="211" t="s">
        <v>801</v>
      </c>
    </row>
    <row r="178" spans="1:4" x14ac:dyDescent="0.2">
      <c r="A178" s="211" t="s">
        <v>346</v>
      </c>
      <c r="B178" s="222">
        <v>21627</v>
      </c>
      <c r="C178" s="211" t="s">
        <v>901</v>
      </c>
      <c r="D178" s="211" t="s">
        <v>801</v>
      </c>
    </row>
    <row r="179" spans="1:4" x14ac:dyDescent="0.2">
      <c r="A179" s="211" t="s">
        <v>354</v>
      </c>
      <c r="B179" s="222">
        <v>21628</v>
      </c>
      <c r="C179" s="211" t="s">
        <v>994</v>
      </c>
      <c r="D179" s="211" t="s">
        <v>801</v>
      </c>
    </row>
    <row r="180" spans="1:4" x14ac:dyDescent="0.2">
      <c r="A180" s="211" t="s">
        <v>342</v>
      </c>
      <c r="B180" s="222">
        <v>21629</v>
      </c>
      <c r="C180" s="211" t="s">
        <v>862</v>
      </c>
      <c r="D180" s="211" t="s">
        <v>799</v>
      </c>
    </row>
    <row r="181" spans="1:4" x14ac:dyDescent="0.2">
      <c r="A181" s="211" t="s">
        <v>346</v>
      </c>
      <c r="B181" s="222">
        <v>21631</v>
      </c>
      <c r="C181" s="211" t="s">
        <v>902</v>
      </c>
      <c r="D181" s="211" t="s">
        <v>799</v>
      </c>
    </row>
    <row r="182" spans="1:4" x14ac:dyDescent="0.2">
      <c r="A182" s="211" t="s">
        <v>351</v>
      </c>
      <c r="B182" s="222">
        <v>21635</v>
      </c>
      <c r="C182" s="211" t="s">
        <v>962</v>
      </c>
      <c r="D182" s="211" t="s">
        <v>799</v>
      </c>
    </row>
    <row r="183" spans="1:4" x14ac:dyDescent="0.2">
      <c r="A183" s="211" t="s">
        <v>354</v>
      </c>
      <c r="B183" s="222">
        <v>21638</v>
      </c>
      <c r="C183" s="211" t="s">
        <v>995</v>
      </c>
      <c r="D183" s="211" t="s">
        <v>799</v>
      </c>
    </row>
    <row r="184" spans="1:4" x14ac:dyDescent="0.2">
      <c r="A184" s="211" t="s">
        <v>342</v>
      </c>
      <c r="B184" s="222">
        <v>21641</v>
      </c>
      <c r="C184" s="211" t="s">
        <v>863</v>
      </c>
      <c r="D184" s="211" t="s">
        <v>801</v>
      </c>
    </row>
    <row r="185" spans="1:4" x14ac:dyDescent="0.2">
      <c r="A185" s="211" t="s">
        <v>346</v>
      </c>
      <c r="B185" s="222">
        <v>21643</v>
      </c>
      <c r="C185" s="211" t="s">
        <v>903</v>
      </c>
      <c r="D185" s="211" t="s">
        <v>799</v>
      </c>
    </row>
    <row r="186" spans="1:4" x14ac:dyDescent="0.2">
      <c r="A186" s="211" t="s">
        <v>354</v>
      </c>
      <c r="B186" s="222">
        <v>21644</v>
      </c>
      <c r="C186" s="211" t="s">
        <v>996</v>
      </c>
      <c r="D186" s="211" t="s">
        <v>801</v>
      </c>
    </row>
    <row r="187" spans="1:4" x14ac:dyDescent="0.2">
      <c r="A187" s="211" t="s">
        <v>351</v>
      </c>
      <c r="B187" s="222">
        <v>21645</v>
      </c>
      <c r="C187" s="211" t="s">
        <v>963</v>
      </c>
      <c r="D187" s="211" t="s">
        <v>799</v>
      </c>
    </row>
    <row r="188" spans="1:4" x14ac:dyDescent="0.2">
      <c r="A188" s="211" t="s">
        <v>357</v>
      </c>
      <c r="B188" s="222">
        <v>21647</v>
      </c>
      <c r="C188" s="211" t="s">
        <v>1030</v>
      </c>
      <c r="D188" s="211" t="s">
        <v>801</v>
      </c>
    </row>
    <row r="189" spans="1:4" x14ac:dyDescent="0.2">
      <c r="A189" s="211" t="s">
        <v>346</v>
      </c>
      <c r="B189" s="222">
        <v>21648</v>
      </c>
      <c r="C189" s="211" t="s">
        <v>904</v>
      </c>
      <c r="D189" s="211" t="s">
        <v>801</v>
      </c>
    </row>
    <row r="190" spans="1:4" x14ac:dyDescent="0.2">
      <c r="A190" s="211" t="s">
        <v>351</v>
      </c>
      <c r="B190" s="222">
        <v>21650</v>
      </c>
      <c r="C190" s="211" t="s">
        <v>964</v>
      </c>
      <c r="D190" s="211" t="s">
        <v>801</v>
      </c>
    </row>
    <row r="191" spans="1:4" x14ac:dyDescent="0.2">
      <c r="A191" s="211" t="s">
        <v>351</v>
      </c>
      <c r="B191" s="222">
        <v>21651</v>
      </c>
      <c r="C191" s="211" t="s">
        <v>965</v>
      </c>
      <c r="D191" s="211" t="s">
        <v>799</v>
      </c>
    </row>
    <row r="192" spans="1:4" x14ac:dyDescent="0.2">
      <c r="A192" s="211" t="s">
        <v>357</v>
      </c>
      <c r="B192" s="222">
        <v>21652</v>
      </c>
      <c r="C192" s="211" t="s">
        <v>1031</v>
      </c>
      <c r="D192" s="211" t="s">
        <v>801</v>
      </c>
    </row>
    <row r="193" spans="1:4" x14ac:dyDescent="0.2">
      <c r="A193" s="211" t="s">
        <v>357</v>
      </c>
      <c r="B193" s="222">
        <v>21653</v>
      </c>
      <c r="C193" s="211" t="s">
        <v>1032</v>
      </c>
      <c r="D193" s="211" t="s">
        <v>801</v>
      </c>
    </row>
    <row r="194" spans="1:4" x14ac:dyDescent="0.2">
      <c r="A194" s="211" t="s">
        <v>357</v>
      </c>
      <c r="B194" s="222">
        <v>21654</v>
      </c>
      <c r="C194" s="211" t="s">
        <v>1033</v>
      </c>
      <c r="D194" s="211" t="s">
        <v>801</v>
      </c>
    </row>
    <row r="195" spans="1:4" x14ac:dyDescent="0.2">
      <c r="A195" s="211" t="s">
        <v>342</v>
      </c>
      <c r="B195" s="222">
        <v>21655</v>
      </c>
      <c r="C195" s="211" t="s">
        <v>864</v>
      </c>
      <c r="D195" s="211" t="s">
        <v>799</v>
      </c>
    </row>
    <row r="196" spans="1:4" x14ac:dyDescent="0.2">
      <c r="A196" s="211" t="s">
        <v>354</v>
      </c>
      <c r="B196" s="222">
        <v>21657</v>
      </c>
      <c r="C196" s="211" t="s">
        <v>997</v>
      </c>
      <c r="D196" s="211" t="s">
        <v>801</v>
      </c>
    </row>
    <row r="197" spans="1:4" x14ac:dyDescent="0.2">
      <c r="A197" s="211" t="s">
        <v>346</v>
      </c>
      <c r="B197" s="222">
        <v>21659</v>
      </c>
      <c r="C197" s="211" t="s">
        <v>905</v>
      </c>
      <c r="D197" s="211" t="s">
        <v>799</v>
      </c>
    </row>
    <row r="198" spans="1:4" x14ac:dyDescent="0.2">
      <c r="A198" s="211" t="s">
        <v>342</v>
      </c>
      <c r="B198" s="222">
        <v>21660</v>
      </c>
      <c r="C198" s="211" t="s">
        <v>865</v>
      </c>
      <c r="D198" s="211" t="s">
        <v>799</v>
      </c>
    </row>
    <row r="199" spans="1:4" x14ac:dyDescent="0.2">
      <c r="A199" s="211" t="s">
        <v>351</v>
      </c>
      <c r="B199" s="222">
        <v>21661</v>
      </c>
      <c r="C199" s="211" t="s">
        <v>966</v>
      </c>
      <c r="D199" s="211" t="s">
        <v>799</v>
      </c>
    </row>
    <row r="200" spans="1:4" x14ac:dyDescent="0.2">
      <c r="A200" s="211" t="s">
        <v>357</v>
      </c>
      <c r="B200" s="222">
        <v>21662</v>
      </c>
      <c r="C200" s="211" t="s">
        <v>1034</v>
      </c>
      <c r="D200" s="211" t="s">
        <v>801</v>
      </c>
    </row>
    <row r="201" spans="1:4" x14ac:dyDescent="0.2">
      <c r="A201" s="211" t="s">
        <v>357</v>
      </c>
      <c r="B201" s="222">
        <v>21663</v>
      </c>
      <c r="C201" s="211" t="s">
        <v>1035</v>
      </c>
      <c r="D201" s="211" t="s">
        <v>799</v>
      </c>
    </row>
    <row r="202" spans="1:4" x14ac:dyDescent="0.2">
      <c r="A202" s="211" t="s">
        <v>346</v>
      </c>
      <c r="B202" s="222">
        <v>21664</v>
      </c>
      <c r="C202" s="211" t="s">
        <v>906</v>
      </c>
      <c r="D202" s="211" t="s">
        <v>799</v>
      </c>
    </row>
    <row r="203" spans="1:4" x14ac:dyDescent="0.2">
      <c r="A203" s="211" t="s">
        <v>357</v>
      </c>
      <c r="B203" s="222">
        <v>21665</v>
      </c>
      <c r="C203" s="211" t="s">
        <v>1036</v>
      </c>
      <c r="D203" s="211" t="s">
        <v>801</v>
      </c>
    </row>
    <row r="204" spans="1:4" x14ac:dyDescent="0.2">
      <c r="A204" s="211" t="s">
        <v>351</v>
      </c>
      <c r="B204" s="222">
        <v>21667</v>
      </c>
      <c r="C204" s="211" t="s">
        <v>967</v>
      </c>
      <c r="D204" s="211" t="s">
        <v>801</v>
      </c>
    </row>
    <row r="205" spans="1:4" x14ac:dyDescent="0.2">
      <c r="A205" s="211" t="s">
        <v>346</v>
      </c>
      <c r="B205" s="222">
        <v>21669</v>
      </c>
      <c r="C205" s="211" t="s">
        <v>907</v>
      </c>
      <c r="D205" s="211" t="s">
        <v>801</v>
      </c>
    </row>
    <row r="206" spans="1:4" x14ac:dyDescent="0.2">
      <c r="A206" s="211" t="s">
        <v>357</v>
      </c>
      <c r="B206" s="222">
        <v>21671</v>
      </c>
      <c r="C206" s="211" t="s">
        <v>1037</v>
      </c>
      <c r="D206" s="211" t="s">
        <v>801</v>
      </c>
    </row>
    <row r="207" spans="1:4" x14ac:dyDescent="0.2">
      <c r="A207" s="211" t="s">
        <v>346</v>
      </c>
      <c r="B207" s="222">
        <v>21672</v>
      </c>
      <c r="C207" s="211" t="s">
        <v>908</v>
      </c>
      <c r="D207" s="211" t="s">
        <v>801</v>
      </c>
    </row>
    <row r="208" spans="1:4" x14ac:dyDescent="0.2">
      <c r="A208" s="211" t="s">
        <v>357</v>
      </c>
      <c r="B208" s="222">
        <v>21673</v>
      </c>
      <c r="C208" s="211" t="s">
        <v>1038</v>
      </c>
      <c r="D208" s="211" t="s">
        <v>799</v>
      </c>
    </row>
    <row r="209" spans="1:4" x14ac:dyDescent="0.2">
      <c r="A209" s="211" t="s">
        <v>346</v>
      </c>
      <c r="B209" s="222">
        <v>21675</v>
      </c>
      <c r="C209" s="211" t="s">
        <v>909</v>
      </c>
      <c r="D209" s="211" t="s">
        <v>801</v>
      </c>
    </row>
    <row r="210" spans="1:4" x14ac:dyDescent="0.2">
      <c r="A210" s="211" t="s">
        <v>357</v>
      </c>
      <c r="B210" s="222">
        <v>21676</v>
      </c>
      <c r="C210" s="211" t="s">
        <v>1039</v>
      </c>
      <c r="D210" s="211" t="s">
        <v>801</v>
      </c>
    </row>
    <row r="211" spans="1:4" x14ac:dyDescent="0.2">
      <c r="A211" s="211" t="s">
        <v>346</v>
      </c>
      <c r="B211" s="222">
        <v>21677</v>
      </c>
      <c r="C211" s="211" t="s">
        <v>910</v>
      </c>
      <c r="D211" s="211" t="s">
        <v>801</v>
      </c>
    </row>
    <row r="212" spans="1:4" x14ac:dyDescent="0.2">
      <c r="A212" s="211" t="s">
        <v>351</v>
      </c>
      <c r="B212" s="222">
        <v>21678</v>
      </c>
      <c r="C212" s="211" t="s">
        <v>968</v>
      </c>
      <c r="D212" s="211" t="s">
        <v>801</v>
      </c>
    </row>
    <row r="213" spans="1:4" x14ac:dyDescent="0.2">
      <c r="A213" s="211" t="s">
        <v>357</v>
      </c>
      <c r="B213" s="222">
        <v>21679</v>
      </c>
      <c r="C213" s="211" t="s">
        <v>1040</v>
      </c>
      <c r="D213" s="211" t="s">
        <v>801</v>
      </c>
    </row>
    <row r="214" spans="1:4" x14ac:dyDescent="0.2">
      <c r="A214" s="211" t="s">
        <v>347</v>
      </c>
      <c r="B214" s="222">
        <v>21705</v>
      </c>
      <c r="C214" s="211" t="s">
        <v>913</v>
      </c>
      <c r="D214" s="211" t="s">
        <v>801</v>
      </c>
    </row>
    <row r="215" spans="1:4" x14ac:dyDescent="0.2">
      <c r="A215" s="211" t="s">
        <v>347</v>
      </c>
      <c r="B215" s="222">
        <v>21710</v>
      </c>
      <c r="C215" s="211" t="s">
        <v>914</v>
      </c>
      <c r="D215" s="211" t="s">
        <v>801</v>
      </c>
    </row>
    <row r="216" spans="1:4" x14ac:dyDescent="0.2">
      <c r="A216" s="211" t="s">
        <v>237</v>
      </c>
      <c r="B216" s="222">
        <v>21711</v>
      </c>
      <c r="C216" s="211" t="s">
        <v>1041</v>
      </c>
      <c r="D216" s="211" t="s">
        <v>799</v>
      </c>
    </row>
    <row r="217" spans="1:4" x14ac:dyDescent="0.2">
      <c r="A217" s="211" t="s">
        <v>347</v>
      </c>
      <c r="B217" s="222">
        <v>21714</v>
      </c>
      <c r="C217" s="211" t="s">
        <v>915</v>
      </c>
      <c r="D217" s="211" t="s">
        <v>801</v>
      </c>
    </row>
    <row r="218" spans="1:4" x14ac:dyDescent="0.2">
      <c r="A218" s="211" t="s">
        <v>237</v>
      </c>
      <c r="B218" s="222">
        <v>21715</v>
      </c>
      <c r="C218" s="211" t="s">
        <v>1042</v>
      </c>
      <c r="D218" s="211" t="s">
        <v>801</v>
      </c>
    </row>
    <row r="219" spans="1:4" x14ac:dyDescent="0.2">
      <c r="A219" s="211" t="s">
        <v>347</v>
      </c>
      <c r="B219" s="222">
        <v>21717</v>
      </c>
      <c r="C219" s="211" t="s">
        <v>916</v>
      </c>
      <c r="D219" s="211" t="s">
        <v>801</v>
      </c>
    </row>
    <row r="220" spans="1:4" x14ac:dyDescent="0.2">
      <c r="A220" s="211" t="s">
        <v>347</v>
      </c>
      <c r="B220" s="222">
        <v>21718</v>
      </c>
      <c r="C220" s="211" t="s">
        <v>917</v>
      </c>
      <c r="D220" s="211" t="s">
        <v>801</v>
      </c>
    </row>
    <row r="221" spans="1:4" x14ac:dyDescent="0.2">
      <c r="A221" s="211" t="s">
        <v>237</v>
      </c>
      <c r="B221" s="222">
        <v>21719</v>
      </c>
      <c r="C221" s="211" t="s">
        <v>1043</v>
      </c>
      <c r="D221" s="211" t="s">
        <v>799</v>
      </c>
    </row>
    <row r="222" spans="1:4" x14ac:dyDescent="0.2">
      <c r="A222" s="211" t="s">
        <v>237</v>
      </c>
      <c r="B222" s="222">
        <v>21722</v>
      </c>
      <c r="C222" s="211" t="s">
        <v>1044</v>
      </c>
      <c r="D222" s="211" t="s">
        <v>799</v>
      </c>
    </row>
    <row r="223" spans="1:4" x14ac:dyDescent="0.2">
      <c r="A223" s="211" t="s">
        <v>350</v>
      </c>
      <c r="B223" s="222">
        <v>21723</v>
      </c>
      <c r="C223" s="211" t="s">
        <v>956</v>
      </c>
      <c r="D223" s="211" t="s">
        <v>801</v>
      </c>
    </row>
    <row r="224" spans="1:4" x14ac:dyDescent="0.2">
      <c r="A224" s="211" t="s">
        <v>237</v>
      </c>
      <c r="B224" s="222">
        <v>21733</v>
      </c>
      <c r="C224" s="211" t="s">
        <v>1045</v>
      </c>
      <c r="D224" s="211" t="s">
        <v>801</v>
      </c>
    </row>
    <row r="225" spans="1:4" x14ac:dyDescent="0.2">
      <c r="A225" s="211" t="s">
        <v>237</v>
      </c>
      <c r="B225" s="222">
        <v>21734</v>
      </c>
      <c r="C225" s="211" t="s">
        <v>1046</v>
      </c>
      <c r="D225" s="211" t="s">
        <v>799</v>
      </c>
    </row>
    <row r="226" spans="1:4" x14ac:dyDescent="0.2">
      <c r="A226" s="211" t="s">
        <v>350</v>
      </c>
      <c r="B226" s="222">
        <v>21737</v>
      </c>
      <c r="C226" s="211" t="s">
        <v>957</v>
      </c>
      <c r="D226" s="211" t="s">
        <v>799</v>
      </c>
    </row>
    <row r="227" spans="1:4" x14ac:dyDescent="0.2">
      <c r="A227" s="211" t="s">
        <v>350</v>
      </c>
      <c r="B227" s="222">
        <v>21738</v>
      </c>
      <c r="C227" s="211" t="s">
        <v>958</v>
      </c>
      <c r="D227" s="211" t="s">
        <v>799</v>
      </c>
    </row>
    <row r="228" spans="1:4" x14ac:dyDescent="0.2">
      <c r="A228" s="211" t="s">
        <v>237</v>
      </c>
      <c r="B228" s="222">
        <v>21746</v>
      </c>
      <c r="C228" s="211" t="s">
        <v>699</v>
      </c>
      <c r="D228" s="211" t="s">
        <v>852</v>
      </c>
    </row>
    <row r="229" spans="1:4" x14ac:dyDescent="0.2">
      <c r="A229" s="211" t="s">
        <v>237</v>
      </c>
      <c r="B229" s="222">
        <v>21750</v>
      </c>
      <c r="C229" s="211" t="s">
        <v>1047</v>
      </c>
      <c r="D229" s="211" t="s">
        <v>799</v>
      </c>
    </row>
    <row r="230" spans="1:4" x14ac:dyDescent="0.2">
      <c r="A230" s="211" t="s">
        <v>347</v>
      </c>
      <c r="B230" s="222">
        <v>21754</v>
      </c>
      <c r="C230" s="211" t="s">
        <v>918</v>
      </c>
      <c r="D230" s="211" t="s">
        <v>799</v>
      </c>
    </row>
    <row r="231" spans="1:4" x14ac:dyDescent="0.2">
      <c r="A231" s="211" t="s">
        <v>347</v>
      </c>
      <c r="B231" s="222">
        <v>21755</v>
      </c>
      <c r="C231" s="211" t="s">
        <v>919</v>
      </c>
      <c r="D231" s="211" t="s">
        <v>799</v>
      </c>
    </row>
    <row r="232" spans="1:4" x14ac:dyDescent="0.2">
      <c r="A232" s="211" t="s">
        <v>237</v>
      </c>
      <c r="B232" s="222">
        <v>21756</v>
      </c>
      <c r="C232" s="211" t="s">
        <v>1048</v>
      </c>
      <c r="D232" s="211" t="s">
        <v>799</v>
      </c>
    </row>
    <row r="233" spans="1:4" x14ac:dyDescent="0.2">
      <c r="A233" s="211" t="s">
        <v>347</v>
      </c>
      <c r="B233" s="222">
        <v>21757</v>
      </c>
      <c r="C233" s="211" t="s">
        <v>920</v>
      </c>
      <c r="D233" s="211" t="s">
        <v>799</v>
      </c>
    </row>
    <row r="234" spans="1:4" x14ac:dyDescent="0.2">
      <c r="A234" s="211" t="s">
        <v>347</v>
      </c>
      <c r="B234" s="222">
        <v>21758</v>
      </c>
      <c r="C234" s="211" t="s">
        <v>921</v>
      </c>
      <c r="D234" s="211" t="s">
        <v>799</v>
      </c>
    </row>
    <row r="235" spans="1:4" x14ac:dyDescent="0.2">
      <c r="A235" s="211" t="s">
        <v>347</v>
      </c>
      <c r="B235" s="222">
        <v>21762</v>
      </c>
      <c r="C235" s="211" t="s">
        <v>922</v>
      </c>
      <c r="D235" s="211" t="s">
        <v>801</v>
      </c>
    </row>
    <row r="236" spans="1:4" x14ac:dyDescent="0.2">
      <c r="A236" s="211" t="s">
        <v>337</v>
      </c>
      <c r="B236" s="222">
        <v>21766</v>
      </c>
      <c r="C236" s="211" t="s">
        <v>813</v>
      </c>
      <c r="D236" s="211" t="s">
        <v>799</v>
      </c>
    </row>
    <row r="237" spans="1:4" x14ac:dyDescent="0.2">
      <c r="A237" s="211" t="s">
        <v>237</v>
      </c>
      <c r="B237" s="222">
        <v>21767</v>
      </c>
      <c r="C237" s="211" t="s">
        <v>1049</v>
      </c>
      <c r="D237" s="211" t="s">
        <v>799</v>
      </c>
    </row>
    <row r="238" spans="1:4" x14ac:dyDescent="0.2">
      <c r="A238" s="211" t="s">
        <v>347</v>
      </c>
      <c r="B238" s="222">
        <v>21770</v>
      </c>
      <c r="C238" s="211" t="s">
        <v>923</v>
      </c>
      <c r="D238" s="211" t="s">
        <v>799</v>
      </c>
    </row>
    <row r="239" spans="1:4" x14ac:dyDescent="0.2">
      <c r="A239" s="211" t="s">
        <v>347</v>
      </c>
      <c r="B239" s="222">
        <v>21773</v>
      </c>
      <c r="C239" s="211" t="s">
        <v>924</v>
      </c>
      <c r="D239" s="211" t="s">
        <v>799</v>
      </c>
    </row>
    <row r="240" spans="1:4" x14ac:dyDescent="0.2">
      <c r="A240" s="211" t="s">
        <v>343</v>
      </c>
      <c r="B240" s="222">
        <v>21776</v>
      </c>
      <c r="C240" s="211" t="s">
        <v>869</v>
      </c>
      <c r="D240" s="211" t="s">
        <v>799</v>
      </c>
    </row>
    <row r="241" spans="1:4" x14ac:dyDescent="0.2">
      <c r="A241" s="211" t="s">
        <v>347</v>
      </c>
      <c r="B241" s="222">
        <v>21777</v>
      </c>
      <c r="C241" s="211" t="s">
        <v>925</v>
      </c>
      <c r="D241" s="211" t="s">
        <v>801</v>
      </c>
    </row>
    <row r="242" spans="1:4" x14ac:dyDescent="0.2">
      <c r="A242" s="211" t="s">
        <v>347</v>
      </c>
      <c r="B242" s="222">
        <v>21778</v>
      </c>
      <c r="C242" s="211" t="s">
        <v>926</v>
      </c>
      <c r="D242" s="211" t="s">
        <v>801</v>
      </c>
    </row>
    <row r="243" spans="1:4" x14ac:dyDescent="0.2">
      <c r="A243" s="211" t="s">
        <v>237</v>
      </c>
      <c r="B243" s="222">
        <v>21779</v>
      </c>
      <c r="C243" s="211" t="s">
        <v>1050</v>
      </c>
      <c r="D243" s="211" t="s">
        <v>801</v>
      </c>
    </row>
    <row r="244" spans="1:4" x14ac:dyDescent="0.2">
      <c r="A244" s="211" t="s">
        <v>347</v>
      </c>
      <c r="B244" s="222">
        <v>21780</v>
      </c>
      <c r="C244" s="211" t="s">
        <v>927</v>
      </c>
      <c r="D244" s="211" t="s">
        <v>799</v>
      </c>
    </row>
    <row r="245" spans="1:4" x14ac:dyDescent="0.2">
      <c r="A245" s="211" t="s">
        <v>237</v>
      </c>
      <c r="B245" s="222">
        <v>21781</v>
      </c>
      <c r="C245" s="211" t="s">
        <v>1051</v>
      </c>
      <c r="D245" s="211" t="s">
        <v>801</v>
      </c>
    </row>
    <row r="246" spans="1:4" x14ac:dyDescent="0.2">
      <c r="A246" s="211" t="s">
        <v>237</v>
      </c>
      <c r="B246" s="222">
        <v>21782</v>
      </c>
      <c r="C246" s="211" t="s">
        <v>1052</v>
      </c>
      <c r="D246" s="211" t="s">
        <v>799</v>
      </c>
    </row>
    <row r="247" spans="1:4" x14ac:dyDescent="0.2">
      <c r="A247" s="211" t="s">
        <v>347</v>
      </c>
      <c r="B247" s="222">
        <v>21790</v>
      </c>
      <c r="C247" s="211" t="s">
        <v>928</v>
      </c>
      <c r="D247" s="211" t="s">
        <v>801</v>
      </c>
    </row>
    <row r="248" spans="1:4" x14ac:dyDescent="0.2">
      <c r="A248" s="211" t="s">
        <v>350</v>
      </c>
      <c r="B248" s="222">
        <v>21794</v>
      </c>
      <c r="C248" s="211" t="s">
        <v>959</v>
      </c>
      <c r="D248" s="211" t="s">
        <v>801</v>
      </c>
    </row>
    <row r="249" spans="1:4" x14ac:dyDescent="0.2">
      <c r="A249" s="211" t="s">
        <v>237</v>
      </c>
      <c r="B249" s="222">
        <v>21795</v>
      </c>
      <c r="C249" s="211" t="s">
        <v>1053</v>
      </c>
      <c r="D249" s="211" t="s">
        <v>799</v>
      </c>
    </row>
    <row r="250" spans="1:4" x14ac:dyDescent="0.2">
      <c r="A250" s="211" t="s">
        <v>350</v>
      </c>
      <c r="B250" s="222">
        <v>21797</v>
      </c>
      <c r="C250" s="211" t="s">
        <v>960</v>
      </c>
      <c r="D250" s="211" t="s">
        <v>799</v>
      </c>
    </row>
    <row r="251" spans="1:4" x14ac:dyDescent="0.2">
      <c r="A251" s="211" t="s">
        <v>347</v>
      </c>
      <c r="B251" s="222">
        <v>21798</v>
      </c>
      <c r="C251" s="211" t="s">
        <v>929</v>
      </c>
      <c r="D251" s="211" t="s">
        <v>799</v>
      </c>
    </row>
    <row r="252" spans="1:4" x14ac:dyDescent="0.2">
      <c r="A252" s="211" t="s">
        <v>358</v>
      </c>
      <c r="B252" s="222">
        <v>21810</v>
      </c>
      <c r="C252" s="211" t="s">
        <v>1054</v>
      </c>
      <c r="D252" s="211" t="s">
        <v>801</v>
      </c>
    </row>
    <row r="253" spans="1:4" x14ac:dyDescent="0.2">
      <c r="A253" s="211" t="s">
        <v>359</v>
      </c>
      <c r="B253" s="222">
        <v>21813</v>
      </c>
      <c r="C253" s="211" t="s">
        <v>1067</v>
      </c>
      <c r="D253" s="211" t="s">
        <v>799</v>
      </c>
    </row>
    <row r="254" spans="1:4" x14ac:dyDescent="0.2">
      <c r="A254" s="211" t="s">
        <v>358</v>
      </c>
      <c r="B254" s="222">
        <v>21814</v>
      </c>
      <c r="C254" s="211" t="s">
        <v>1055</v>
      </c>
      <c r="D254" s="211" t="s">
        <v>801</v>
      </c>
    </row>
    <row r="255" spans="1:4" x14ac:dyDescent="0.2">
      <c r="A255" s="211" t="s">
        <v>356</v>
      </c>
      <c r="B255" s="222">
        <v>21817</v>
      </c>
      <c r="C255" s="211" t="s">
        <v>998</v>
      </c>
      <c r="D255" s="211" t="s">
        <v>799</v>
      </c>
    </row>
    <row r="256" spans="1:4" x14ac:dyDescent="0.2">
      <c r="A256" s="211" t="s">
        <v>356</v>
      </c>
      <c r="B256" s="222">
        <v>21821</v>
      </c>
      <c r="C256" s="211" t="s">
        <v>999</v>
      </c>
      <c r="D256" s="211" t="s">
        <v>801</v>
      </c>
    </row>
    <row r="257" spans="1:4" x14ac:dyDescent="0.2">
      <c r="A257" s="211" t="s">
        <v>358</v>
      </c>
      <c r="B257" s="222">
        <v>21822</v>
      </c>
      <c r="C257" s="211" t="s">
        <v>1056</v>
      </c>
      <c r="D257" s="211" t="s">
        <v>799</v>
      </c>
    </row>
    <row r="258" spans="1:4" x14ac:dyDescent="0.2">
      <c r="A258" s="211" t="s">
        <v>356</v>
      </c>
      <c r="B258" s="222">
        <v>21824</v>
      </c>
      <c r="C258" s="211" t="s">
        <v>1000</v>
      </c>
      <c r="D258" s="211" t="s">
        <v>801</v>
      </c>
    </row>
    <row r="259" spans="1:4" x14ac:dyDescent="0.2">
      <c r="A259" s="211" t="s">
        <v>358</v>
      </c>
      <c r="B259" s="222">
        <v>21826</v>
      </c>
      <c r="C259" s="211" t="s">
        <v>1057</v>
      </c>
      <c r="D259" s="211" t="s">
        <v>799</v>
      </c>
    </row>
    <row r="260" spans="1:4" x14ac:dyDescent="0.2">
      <c r="A260" s="211" t="s">
        <v>359</v>
      </c>
      <c r="B260" s="222">
        <v>21829</v>
      </c>
      <c r="C260" s="211" t="s">
        <v>1068</v>
      </c>
      <c r="D260" s="211" t="s">
        <v>801</v>
      </c>
    </row>
    <row r="261" spans="1:4" x14ac:dyDescent="0.2">
      <c r="A261" s="211" t="s">
        <v>358</v>
      </c>
      <c r="B261" s="222">
        <v>21830</v>
      </c>
      <c r="C261" s="211" t="s">
        <v>1058</v>
      </c>
      <c r="D261" s="211" t="s">
        <v>799</v>
      </c>
    </row>
    <row r="262" spans="1:4" x14ac:dyDescent="0.2">
      <c r="A262" s="211" t="s">
        <v>346</v>
      </c>
      <c r="B262" s="222">
        <v>21835</v>
      </c>
      <c r="C262" s="211" t="s">
        <v>911</v>
      </c>
      <c r="D262" s="211" t="s">
        <v>799</v>
      </c>
    </row>
    <row r="263" spans="1:4" x14ac:dyDescent="0.2">
      <c r="A263" s="211" t="s">
        <v>358</v>
      </c>
      <c r="B263" s="222">
        <v>21837</v>
      </c>
      <c r="C263" s="211" t="s">
        <v>1059</v>
      </c>
      <c r="D263" s="211" t="s">
        <v>799</v>
      </c>
    </row>
    <row r="264" spans="1:4" x14ac:dyDescent="0.2">
      <c r="A264" s="211" t="s">
        <v>356</v>
      </c>
      <c r="B264" s="222">
        <v>21838</v>
      </c>
      <c r="C264" s="211" t="s">
        <v>1001</v>
      </c>
      <c r="D264" s="211" t="s">
        <v>801</v>
      </c>
    </row>
    <row r="265" spans="1:4" x14ac:dyDescent="0.2">
      <c r="A265" s="211" t="s">
        <v>358</v>
      </c>
      <c r="B265" s="222">
        <v>21840</v>
      </c>
      <c r="C265" s="211" t="s">
        <v>1060</v>
      </c>
      <c r="D265" s="211" t="s">
        <v>801</v>
      </c>
    </row>
    <row r="266" spans="1:4" x14ac:dyDescent="0.2">
      <c r="A266" s="211" t="s">
        <v>359</v>
      </c>
      <c r="B266" s="222">
        <v>21841</v>
      </c>
      <c r="C266" s="211" t="s">
        <v>1069</v>
      </c>
      <c r="D266" s="211" t="s">
        <v>801</v>
      </c>
    </row>
    <row r="267" spans="1:4" x14ac:dyDescent="0.2">
      <c r="A267" s="211" t="s">
        <v>358</v>
      </c>
      <c r="B267" s="222">
        <v>21849</v>
      </c>
      <c r="C267" s="211" t="s">
        <v>1061</v>
      </c>
      <c r="D267" s="211" t="s">
        <v>799</v>
      </c>
    </row>
    <row r="268" spans="1:4" x14ac:dyDescent="0.2">
      <c r="A268" s="211" t="s">
        <v>358</v>
      </c>
      <c r="B268" s="222">
        <v>21850</v>
      </c>
      <c r="C268" s="211" t="s">
        <v>1062</v>
      </c>
      <c r="D268" s="211" t="s">
        <v>799</v>
      </c>
    </row>
    <row r="269" spans="1:4" x14ac:dyDescent="0.2">
      <c r="A269" s="211" t="s">
        <v>359</v>
      </c>
      <c r="B269" s="222">
        <v>21851</v>
      </c>
      <c r="C269" s="211" t="s">
        <v>1070</v>
      </c>
      <c r="D269" s="211" t="s">
        <v>799</v>
      </c>
    </row>
    <row r="270" spans="1:4" x14ac:dyDescent="0.2">
      <c r="A270" s="211" t="s">
        <v>358</v>
      </c>
      <c r="B270" s="222">
        <v>21856</v>
      </c>
      <c r="C270" s="211" t="s">
        <v>1063</v>
      </c>
      <c r="D270" s="211" t="s">
        <v>799</v>
      </c>
    </row>
    <row r="271" spans="1:4" x14ac:dyDescent="0.2">
      <c r="A271" s="211" t="s">
        <v>358</v>
      </c>
      <c r="B271" s="222">
        <v>21861</v>
      </c>
      <c r="C271" s="211" t="s">
        <v>1064</v>
      </c>
      <c r="D271" s="211" t="s">
        <v>799</v>
      </c>
    </row>
    <row r="272" spans="1:4" x14ac:dyDescent="0.2">
      <c r="A272" s="211" t="s">
        <v>359</v>
      </c>
      <c r="B272" s="222">
        <v>21862</v>
      </c>
      <c r="C272" s="211" t="s">
        <v>1071</v>
      </c>
      <c r="D272" s="211" t="s">
        <v>801</v>
      </c>
    </row>
    <row r="273" spans="1:4" x14ac:dyDescent="0.2">
      <c r="A273" s="211" t="s">
        <v>359</v>
      </c>
      <c r="B273" s="222">
        <v>21863</v>
      </c>
      <c r="C273" s="211" t="s">
        <v>1072</v>
      </c>
      <c r="D273" s="211" t="s">
        <v>799</v>
      </c>
    </row>
    <row r="274" spans="1:4" x14ac:dyDescent="0.2">
      <c r="A274" s="211" t="s">
        <v>359</v>
      </c>
      <c r="B274" s="222">
        <v>21864</v>
      </c>
      <c r="C274" s="211" t="s">
        <v>1073</v>
      </c>
      <c r="D274" s="211" t="s">
        <v>801</v>
      </c>
    </row>
    <row r="275" spans="1:4" x14ac:dyDescent="0.2">
      <c r="A275" s="211" t="s">
        <v>358</v>
      </c>
      <c r="B275" s="222">
        <v>21865</v>
      </c>
      <c r="C275" s="211" t="s">
        <v>1065</v>
      </c>
      <c r="D275" s="211" t="s">
        <v>801</v>
      </c>
    </row>
    <row r="276" spans="1:4" x14ac:dyDescent="0.2">
      <c r="A276" s="211" t="s">
        <v>356</v>
      </c>
      <c r="B276" s="222">
        <v>21866</v>
      </c>
      <c r="C276" s="211" t="s">
        <v>1002</v>
      </c>
      <c r="D276" s="211" t="s">
        <v>801</v>
      </c>
    </row>
    <row r="277" spans="1:4" x14ac:dyDescent="0.2">
      <c r="A277" s="211" t="s">
        <v>356</v>
      </c>
      <c r="B277" s="222">
        <v>21867</v>
      </c>
      <c r="C277" s="211" t="s">
        <v>1003</v>
      </c>
      <c r="D277" s="211" t="s">
        <v>801</v>
      </c>
    </row>
    <row r="278" spans="1:4" x14ac:dyDescent="0.2">
      <c r="A278" s="211" t="s">
        <v>346</v>
      </c>
      <c r="B278" s="222">
        <v>21869</v>
      </c>
      <c r="C278" s="211" t="s">
        <v>912</v>
      </c>
      <c r="D278" s="211" t="s">
        <v>801</v>
      </c>
    </row>
    <row r="279" spans="1:4" x14ac:dyDescent="0.2">
      <c r="A279" s="211" t="s">
        <v>356</v>
      </c>
      <c r="B279" s="222">
        <v>21871</v>
      </c>
      <c r="C279" s="211" t="s">
        <v>1004</v>
      </c>
      <c r="D279" s="211" t="s">
        <v>799</v>
      </c>
    </row>
    <row r="280" spans="1:4" x14ac:dyDescent="0.2">
      <c r="A280" s="211" t="s">
        <v>359</v>
      </c>
      <c r="B280" s="222">
        <v>21872</v>
      </c>
      <c r="C280" s="211" t="s">
        <v>1074</v>
      </c>
      <c r="D280" s="211" t="s">
        <v>801</v>
      </c>
    </row>
    <row r="281" spans="1:4" x14ac:dyDescent="0.2">
      <c r="A281" s="211" t="s">
        <v>358</v>
      </c>
      <c r="B281" s="222">
        <v>21875</v>
      </c>
      <c r="C281" s="211" t="s">
        <v>1066</v>
      </c>
      <c r="D281" s="211" t="s">
        <v>799</v>
      </c>
    </row>
    <row r="282" spans="1:4" x14ac:dyDescent="0.2">
      <c r="A282" s="211" t="s">
        <v>356</v>
      </c>
      <c r="B282" s="222">
        <v>21890</v>
      </c>
      <c r="C282" s="211" t="s">
        <v>1004</v>
      </c>
      <c r="D282" s="211" t="s">
        <v>852</v>
      </c>
    </row>
    <row r="283" spans="1:4" x14ac:dyDescent="0.2">
      <c r="A283" s="211" t="s">
        <v>344</v>
      </c>
      <c r="B283" s="222">
        <v>21902</v>
      </c>
      <c r="C283" s="211" t="s">
        <v>870</v>
      </c>
      <c r="D283" s="211" t="s">
        <v>801</v>
      </c>
    </row>
    <row r="284" spans="1:4" x14ac:dyDescent="0.2">
      <c r="A284" s="211" t="s">
        <v>344</v>
      </c>
      <c r="B284" s="222">
        <v>21903</v>
      </c>
      <c r="C284" s="211" t="s">
        <v>871</v>
      </c>
      <c r="D284" s="211" t="s">
        <v>799</v>
      </c>
    </row>
    <row r="285" spans="1:4" x14ac:dyDescent="0.2">
      <c r="A285" s="211" t="s">
        <v>344</v>
      </c>
      <c r="B285" s="222">
        <v>21904</v>
      </c>
      <c r="C285" s="211" t="s">
        <v>872</v>
      </c>
      <c r="D285" s="211" t="s">
        <v>799</v>
      </c>
    </row>
    <row r="286" spans="1:4" x14ac:dyDescent="0.2">
      <c r="A286" s="211" t="s">
        <v>344</v>
      </c>
      <c r="B286" s="222">
        <v>21911</v>
      </c>
      <c r="C286" s="211" t="s">
        <v>873</v>
      </c>
      <c r="D286" s="211" t="s">
        <v>799</v>
      </c>
    </row>
    <row r="287" spans="1:4" x14ac:dyDescent="0.2">
      <c r="A287" s="211" t="s">
        <v>344</v>
      </c>
      <c r="B287" s="222">
        <v>21912</v>
      </c>
      <c r="C287" s="211" t="s">
        <v>874</v>
      </c>
      <c r="D287" s="211" t="s">
        <v>799</v>
      </c>
    </row>
    <row r="288" spans="1:4" x14ac:dyDescent="0.2">
      <c r="A288" s="211" t="s">
        <v>344</v>
      </c>
      <c r="B288" s="222">
        <v>21913</v>
      </c>
      <c r="C288" s="211" t="s">
        <v>875</v>
      </c>
      <c r="D288" s="211" t="s">
        <v>799</v>
      </c>
    </row>
    <row r="289" spans="1:4" x14ac:dyDescent="0.2">
      <c r="A289" s="211" t="s">
        <v>344</v>
      </c>
      <c r="B289" s="222">
        <v>21914</v>
      </c>
      <c r="C289" s="211" t="s">
        <v>876</v>
      </c>
      <c r="D289" s="211" t="s">
        <v>801</v>
      </c>
    </row>
    <row r="290" spans="1:4" x14ac:dyDescent="0.2">
      <c r="A290" s="211" t="s">
        <v>344</v>
      </c>
      <c r="B290" s="222">
        <v>21915</v>
      </c>
      <c r="C290" s="211" t="s">
        <v>877</v>
      </c>
      <c r="D290" s="211" t="s">
        <v>801</v>
      </c>
    </row>
    <row r="291" spans="1:4" x14ac:dyDescent="0.2">
      <c r="A291" s="211" t="s">
        <v>344</v>
      </c>
      <c r="B291" s="222">
        <v>21917</v>
      </c>
      <c r="C291" s="211" t="s">
        <v>878</v>
      </c>
      <c r="D291" s="211" t="s">
        <v>801</v>
      </c>
    </row>
    <row r="292" spans="1:4" x14ac:dyDescent="0.2">
      <c r="A292" s="211" t="s">
        <v>344</v>
      </c>
      <c r="B292" s="222">
        <v>21918</v>
      </c>
      <c r="C292" s="211" t="s">
        <v>879</v>
      </c>
      <c r="D292" s="211" t="s">
        <v>799</v>
      </c>
    </row>
    <row r="293" spans="1:4" x14ac:dyDescent="0.2">
      <c r="A293" s="211" t="s">
        <v>344</v>
      </c>
      <c r="B293" s="222">
        <v>21919</v>
      </c>
      <c r="C293" s="211" t="s">
        <v>880</v>
      </c>
      <c r="D293" s="211" t="s">
        <v>799</v>
      </c>
    </row>
    <row r="294" spans="1:4" x14ac:dyDescent="0.2">
      <c r="A294" s="211" t="s">
        <v>344</v>
      </c>
      <c r="B294" s="222">
        <v>21920</v>
      </c>
      <c r="C294" s="211" t="s">
        <v>881</v>
      </c>
      <c r="D294" s="211" t="s">
        <v>801</v>
      </c>
    </row>
    <row r="295" spans="1:4" x14ac:dyDescent="0.2">
      <c r="A295" s="211" t="s">
        <v>344</v>
      </c>
      <c r="B295" s="222">
        <v>21930</v>
      </c>
      <c r="C295" s="211" t="s">
        <v>882</v>
      </c>
      <c r="D295" s="211" t="s">
        <v>801</v>
      </c>
    </row>
  </sheetData>
  <sheetProtection sort="0" autoFilter="0"/>
  <protectedRanges>
    <protectedRange sqref="A1:D1" name="SortFilter"/>
  </protectedRanges>
  <pageMargins left="0.7" right="0.7" top="0.75" bottom="0.75" header="0.3" footer="0.3"/>
  <pageSetup scale="4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3 G v 1 U M 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3 G v 1 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x r 9 V A o i k e 4 D g A A A B E A A A A T A B w A R m 9 y b X V s Y X M v U 2 V j d G l v b j E u b S C i G A A o o B Q A A A A A A A A A A A A A A A A A A A A A A A A A A A A r T k 0 u y c z P U w i G 0 I b W A F B L A Q I t A B Q A A g A I A N x r 9 V D G r a w E p w A A A P g A A A A S A A A A A A A A A A A A A A A A A A A A A A B D b 2 5 m a W c v U G F j a 2 F n Z S 5 4 b W x Q S w E C L Q A U A A I A C A D c a / V Q D 8 r p q 6 Q A A A D p A A A A E w A A A A A A A A A A A A A A A A D z A A A A W 0 N v b n R l b n R f V H l w Z X N d L n h t b F B L A Q I t A B Q A A g A I A N x r 9 V A 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0 1 v j x V 9 H Q S o y S W J D d P V h q A A A A A A I A A A A A A A N m A A D A A A A A E A A A A N F j B E r + g z B X 4 8 K H O u o Y O w I A A A A A B I A A A K A A A A A Q A A A A O 3 3 Z w D H t l X + k A b h g M q F c L V A A A A A o K Z f w O W U + G i m u a X e M r N g n V S P H 8 n F y B V 4 7 M F A E 0 7 i P u C u o D z s 8 2 u B I d 5 8 8 3 T P 1 F P B o e r F S e X 0 g Y w L i 8 u w I Y F 8 G l 5 u 3 5 v n n 9 U 8 A k d q Q 0 r g b / x Q A A A C B d c f 1 M O 2 / y x h 4 y h f 5 O u z K + A 8 m W w = = < / D a t a M a s h u p > 
</file>

<file path=customXml/itemProps1.xml><?xml version="1.0" encoding="utf-8"?>
<ds:datastoreItem xmlns:ds="http://schemas.openxmlformats.org/officeDocument/2006/customXml" ds:itemID="{EAA4FBD0-CC58-43E3-A40A-D32D78EB4B6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Purpose</vt:lpstr>
      <vt:lpstr>How To Use</vt:lpstr>
      <vt:lpstr>Uninsured Profile</vt:lpstr>
      <vt:lpstr>County Uninsured Rates</vt:lpstr>
      <vt:lpstr>ZIP Code Uninsured Rates</vt:lpstr>
      <vt:lpstr>Data, Definitions, Notes</vt:lpstr>
      <vt:lpstr>ZIP Code with No Available Data</vt:lpstr>
      <vt:lpstr>'How To Use'!Print_Area</vt:lpstr>
      <vt:lpstr>Purpose!Print_Area</vt:lpstr>
      <vt:lpstr>'Uninsured Profile'!Print_Area</vt:lpstr>
      <vt:lpstr>'ZIP Code with No Available Data'!Print_Area</vt:lpstr>
    </vt:vector>
  </TitlesOfParts>
  <Company>University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Cynthia Pando</dc:creator>
  <cp:lastModifiedBy>Pooja Singh</cp:lastModifiedBy>
  <cp:lastPrinted>2021-02-17T19:34:44Z</cp:lastPrinted>
  <dcterms:created xsi:type="dcterms:W3CDTF">2020-01-16T16:56:07Z</dcterms:created>
  <dcterms:modified xsi:type="dcterms:W3CDTF">2026-07-29T15:07:12Z</dcterms:modified>
</cp:coreProperties>
</file>